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defaultThemeVersion="124226"/>
  <bookViews>
    <workbookView xWindow="-60" yWindow="-60" windowWidth="19320" windowHeight="14520" tabRatio="638" activeTab="7"/>
  </bookViews>
  <sheets>
    <sheet name="осн.данные" sheetId="9" r:id="rId1"/>
    <sheet name="Что купили" sheetId="10" r:id="rId2"/>
    <sheet name="выдача" sheetId="7" r:id="rId3"/>
    <sheet name="Всего" sheetId="6" r:id="rId4"/>
    <sheet name="цены" sheetId="2" state="hidden" r:id="rId5"/>
    <sheet name="на человека" sheetId="8" r:id="rId6"/>
    <sheet name="меню" sheetId="17" state="hidden" r:id="rId7"/>
    <sheet name="формы" sheetId="16" r:id="rId8"/>
    <sheet name="меню (архив)" sheetId="18" r:id="rId9"/>
    <sheet name="калории" sheetId="12" state="hidden" r:id="rId10"/>
  </sheets>
  <calcPr calcId="125725"/>
</workbook>
</file>

<file path=xl/calcChain.xml><?xml version="1.0" encoding="utf-8"?>
<calcChain xmlns="http://schemas.openxmlformats.org/spreadsheetml/2006/main">
  <c r="AD3" i="7"/>
  <c r="B14" i="16"/>
  <c r="Z3" i="7"/>
  <c r="X3"/>
  <c r="R3"/>
  <c r="A104" i="10" l="1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8" i="7"/>
  <c r="K8"/>
  <c r="AJ8"/>
  <c r="A100" i="10"/>
  <c r="A101"/>
  <c r="A95"/>
  <c r="A96"/>
  <c r="A97"/>
  <c r="A98"/>
  <c r="A99"/>
  <c r="B34" i="16"/>
  <c r="A4" i="2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BD41" i="10"/>
  <c r="BE41" s="1"/>
  <c r="AG4"/>
  <c r="AG5"/>
  <c r="AG6"/>
  <c r="AG7"/>
  <c r="AG8"/>
  <c r="AG9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O163" i="7" l="1"/>
  <c r="C20" i="6"/>
  <c r="C22"/>
  <c r="C4"/>
  <c r="C16"/>
  <c r="C17"/>
  <c r="C18"/>
  <c r="C19"/>
  <c r="C21"/>
  <c r="A4" i="7"/>
  <c r="A5"/>
  <c r="A6"/>
  <c r="A7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3"/>
  <c r="C319" i="16"/>
  <c r="B217"/>
  <c r="C214"/>
  <c r="C215"/>
  <c r="C216"/>
  <c r="B215"/>
  <c r="B216"/>
  <c r="C114"/>
  <c r="C121"/>
  <c r="C122"/>
  <c r="B121"/>
  <c r="B122"/>
  <c r="C41"/>
  <c r="B41"/>
  <c r="C40"/>
  <c r="B40"/>
  <c r="C6"/>
  <c r="B6"/>
  <c r="B13"/>
  <c r="E6" i="17"/>
  <c r="AJ25" i="7" l="1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3"/>
  <c r="AJ4"/>
  <c r="AJ5"/>
  <c r="AJ6"/>
  <c r="AJ7"/>
  <c r="AJ9"/>
  <c r="AJ10"/>
  <c r="AJ11"/>
  <c r="AJ12"/>
  <c r="AJ13"/>
  <c r="AJ14"/>
  <c r="AJ15"/>
  <c r="AJ16"/>
  <c r="AJ17"/>
  <c r="AJ18"/>
  <c r="AJ19"/>
  <c r="AJ20"/>
  <c r="AJ21"/>
  <c r="AJ22"/>
  <c r="AJ23"/>
  <c r="AJ24"/>
  <c r="B366" i="16" l="1"/>
  <c r="C170" l="1"/>
  <c r="B170"/>
  <c r="B171"/>
  <c r="B172"/>
  <c r="B482" l="1"/>
  <c r="C482"/>
  <c r="D482"/>
  <c r="E482"/>
  <c r="F482"/>
  <c r="G482"/>
  <c r="H482"/>
  <c r="B483"/>
  <c r="C483"/>
  <c r="D483"/>
  <c r="E483"/>
  <c r="F483"/>
  <c r="G483"/>
  <c r="H483"/>
  <c r="B484"/>
  <c r="C484"/>
  <c r="D484"/>
  <c r="E484"/>
  <c r="F484"/>
  <c r="G484"/>
  <c r="H484"/>
  <c r="B485"/>
  <c r="C485"/>
  <c r="D485"/>
  <c r="E485"/>
  <c r="F485"/>
  <c r="G485"/>
  <c r="H485"/>
  <c r="B486"/>
  <c r="C486"/>
  <c r="D486"/>
  <c r="E486"/>
  <c r="F486"/>
  <c r="G486"/>
  <c r="H486"/>
  <c r="B487"/>
  <c r="C487"/>
  <c r="D487"/>
  <c r="E487"/>
  <c r="F487"/>
  <c r="G487"/>
  <c r="H487"/>
  <c r="B488"/>
  <c r="C488"/>
  <c r="D488"/>
  <c r="E488"/>
  <c r="F488"/>
  <c r="G488"/>
  <c r="H488"/>
  <c r="B489"/>
  <c r="C489"/>
  <c r="D489"/>
  <c r="E489"/>
  <c r="F489"/>
  <c r="G489"/>
  <c r="H489"/>
  <c r="B490"/>
  <c r="C490"/>
  <c r="D490"/>
  <c r="E490"/>
  <c r="F490"/>
  <c r="G490"/>
  <c r="H490"/>
  <c r="B491"/>
  <c r="C491"/>
  <c r="D491"/>
  <c r="E491"/>
  <c r="F491"/>
  <c r="G491"/>
  <c r="H491"/>
  <c r="B492"/>
  <c r="C492"/>
  <c r="D492"/>
  <c r="E492"/>
  <c r="F492"/>
  <c r="G492"/>
  <c r="H492"/>
  <c r="C481"/>
  <c r="D481"/>
  <c r="E481"/>
  <c r="F481"/>
  <c r="G481"/>
  <c r="H481"/>
  <c r="B460"/>
  <c r="C460"/>
  <c r="D460"/>
  <c r="E460"/>
  <c r="F460"/>
  <c r="G460"/>
  <c r="H460"/>
  <c r="B461"/>
  <c r="C461"/>
  <c r="D461"/>
  <c r="E461"/>
  <c r="F461"/>
  <c r="G461"/>
  <c r="H461"/>
  <c r="B462"/>
  <c r="C462"/>
  <c r="D462"/>
  <c r="E462"/>
  <c r="F462"/>
  <c r="G462"/>
  <c r="H462"/>
  <c r="B463"/>
  <c r="C463"/>
  <c r="D463"/>
  <c r="E463"/>
  <c r="F463"/>
  <c r="G463"/>
  <c r="H463"/>
  <c r="B464"/>
  <c r="C464"/>
  <c r="D464"/>
  <c r="E464"/>
  <c r="F464"/>
  <c r="G464"/>
  <c r="H464"/>
  <c r="B465"/>
  <c r="C465"/>
  <c r="D465"/>
  <c r="E465"/>
  <c r="F465"/>
  <c r="G465"/>
  <c r="H465"/>
  <c r="B466"/>
  <c r="C466"/>
  <c r="D466"/>
  <c r="E466"/>
  <c r="F466"/>
  <c r="G466"/>
  <c r="H466"/>
  <c r="B467"/>
  <c r="C467"/>
  <c r="D467"/>
  <c r="E467"/>
  <c r="F467"/>
  <c r="G467"/>
  <c r="H467"/>
  <c r="B468"/>
  <c r="C468"/>
  <c r="D468"/>
  <c r="E468"/>
  <c r="F468"/>
  <c r="G468"/>
  <c r="H468"/>
  <c r="B469"/>
  <c r="C469"/>
  <c r="D469"/>
  <c r="E469"/>
  <c r="F469"/>
  <c r="G469"/>
  <c r="H469"/>
  <c r="B470"/>
  <c r="C470"/>
  <c r="D470"/>
  <c r="E470"/>
  <c r="F470"/>
  <c r="G470"/>
  <c r="H470"/>
  <c r="C459"/>
  <c r="D459"/>
  <c r="E459"/>
  <c r="F459"/>
  <c r="G459"/>
  <c r="H459"/>
  <c r="B432"/>
  <c r="C432"/>
  <c r="D432"/>
  <c r="E432"/>
  <c r="F432"/>
  <c r="G432"/>
  <c r="H432"/>
  <c r="B433"/>
  <c r="C433"/>
  <c r="D433"/>
  <c r="E433"/>
  <c r="F433"/>
  <c r="G433"/>
  <c r="H433"/>
  <c r="B434"/>
  <c r="C434"/>
  <c r="D434"/>
  <c r="E434"/>
  <c r="F434"/>
  <c r="G434"/>
  <c r="H434"/>
  <c r="B435"/>
  <c r="C435"/>
  <c r="D435"/>
  <c r="E435"/>
  <c r="F435"/>
  <c r="G435"/>
  <c r="H435"/>
  <c r="B436"/>
  <c r="C436"/>
  <c r="D436"/>
  <c r="E436"/>
  <c r="F436"/>
  <c r="G436"/>
  <c r="H436"/>
  <c r="B437"/>
  <c r="C437"/>
  <c r="D437"/>
  <c r="E437"/>
  <c r="F437"/>
  <c r="G437"/>
  <c r="H437"/>
  <c r="B438"/>
  <c r="C438"/>
  <c r="D438"/>
  <c r="E438"/>
  <c r="F438"/>
  <c r="G438"/>
  <c r="H438"/>
  <c r="B439"/>
  <c r="C439"/>
  <c r="D439"/>
  <c r="E439"/>
  <c r="F439"/>
  <c r="G439"/>
  <c r="H439"/>
  <c r="B440"/>
  <c r="C440"/>
  <c r="D440"/>
  <c r="E440"/>
  <c r="F440"/>
  <c r="G440"/>
  <c r="H440"/>
  <c r="B441"/>
  <c r="C441"/>
  <c r="D441"/>
  <c r="E441"/>
  <c r="F441"/>
  <c r="G441"/>
  <c r="H441"/>
  <c r="B442"/>
  <c r="C442"/>
  <c r="D442"/>
  <c r="E442"/>
  <c r="F442"/>
  <c r="G442"/>
  <c r="H442"/>
  <c r="C431"/>
  <c r="D431"/>
  <c r="E431"/>
  <c r="F431"/>
  <c r="G431"/>
  <c r="H431"/>
  <c r="B406"/>
  <c r="C406"/>
  <c r="D406"/>
  <c r="E406"/>
  <c r="F406"/>
  <c r="G406"/>
  <c r="H406"/>
  <c r="B407"/>
  <c r="C407"/>
  <c r="D407"/>
  <c r="E407"/>
  <c r="F407"/>
  <c r="G407"/>
  <c r="H407"/>
  <c r="B408"/>
  <c r="C408"/>
  <c r="D408"/>
  <c r="E408"/>
  <c r="F408"/>
  <c r="G408"/>
  <c r="H408"/>
  <c r="B409"/>
  <c r="C409"/>
  <c r="D409"/>
  <c r="E409"/>
  <c r="F409"/>
  <c r="G409"/>
  <c r="H409"/>
  <c r="B410"/>
  <c r="C410"/>
  <c r="D410"/>
  <c r="E410"/>
  <c r="F410"/>
  <c r="G410"/>
  <c r="H410"/>
  <c r="B411"/>
  <c r="C411"/>
  <c r="D411"/>
  <c r="E411"/>
  <c r="F411"/>
  <c r="G411"/>
  <c r="H411"/>
  <c r="B412"/>
  <c r="C412"/>
  <c r="D412"/>
  <c r="E412"/>
  <c r="F412"/>
  <c r="G412"/>
  <c r="H412"/>
  <c r="B413"/>
  <c r="C413"/>
  <c r="D413"/>
  <c r="E413"/>
  <c r="F413"/>
  <c r="G413"/>
  <c r="H413"/>
  <c r="B414"/>
  <c r="C414"/>
  <c r="D414"/>
  <c r="E414"/>
  <c r="F414"/>
  <c r="G414"/>
  <c r="H414"/>
  <c r="B415"/>
  <c r="C415"/>
  <c r="D415"/>
  <c r="E415"/>
  <c r="F415"/>
  <c r="G415"/>
  <c r="H415"/>
  <c r="B416"/>
  <c r="C416"/>
  <c r="D416"/>
  <c r="E416"/>
  <c r="F416"/>
  <c r="G416"/>
  <c r="H416"/>
  <c r="C405"/>
  <c r="D405"/>
  <c r="E405"/>
  <c r="F405"/>
  <c r="G405"/>
  <c r="H405"/>
  <c r="B385"/>
  <c r="C385"/>
  <c r="D385"/>
  <c r="E385"/>
  <c r="F385"/>
  <c r="G385"/>
  <c r="H385"/>
  <c r="B386"/>
  <c r="C386"/>
  <c r="D386"/>
  <c r="E386"/>
  <c r="F386"/>
  <c r="G386"/>
  <c r="H386"/>
  <c r="B387"/>
  <c r="C387"/>
  <c r="D387"/>
  <c r="E387"/>
  <c r="F387"/>
  <c r="G387"/>
  <c r="H387"/>
  <c r="B388"/>
  <c r="C388"/>
  <c r="D388"/>
  <c r="E388"/>
  <c r="F388"/>
  <c r="G388"/>
  <c r="H388"/>
  <c r="B389"/>
  <c r="C389"/>
  <c r="D389"/>
  <c r="E389"/>
  <c r="F389"/>
  <c r="G389"/>
  <c r="H389"/>
  <c r="B390"/>
  <c r="C390"/>
  <c r="D390"/>
  <c r="E390"/>
  <c r="F390"/>
  <c r="G390"/>
  <c r="H390"/>
  <c r="B391"/>
  <c r="C391"/>
  <c r="D391"/>
  <c r="E391"/>
  <c r="F391"/>
  <c r="G391"/>
  <c r="H391"/>
  <c r="B392"/>
  <c r="C392"/>
  <c r="D392"/>
  <c r="E392"/>
  <c r="F392"/>
  <c r="G392"/>
  <c r="H392"/>
  <c r="B393"/>
  <c r="C393"/>
  <c r="D393"/>
  <c r="E393"/>
  <c r="F393"/>
  <c r="G393"/>
  <c r="H393"/>
  <c r="B394"/>
  <c r="C394"/>
  <c r="D394"/>
  <c r="E394"/>
  <c r="F394"/>
  <c r="G394"/>
  <c r="H394"/>
  <c r="B395"/>
  <c r="C395"/>
  <c r="D395"/>
  <c r="E395"/>
  <c r="F395"/>
  <c r="G395"/>
  <c r="H395"/>
  <c r="C384"/>
  <c r="D384"/>
  <c r="E384"/>
  <c r="F384"/>
  <c r="G384"/>
  <c r="H384"/>
  <c r="B364"/>
  <c r="C364"/>
  <c r="D364"/>
  <c r="E364"/>
  <c r="F364"/>
  <c r="G364"/>
  <c r="H364"/>
  <c r="B365"/>
  <c r="C365"/>
  <c r="D365"/>
  <c r="E365"/>
  <c r="F365"/>
  <c r="G365"/>
  <c r="H365"/>
  <c r="C366"/>
  <c r="D366"/>
  <c r="E366"/>
  <c r="F366"/>
  <c r="G366"/>
  <c r="H366"/>
  <c r="B367"/>
  <c r="C367"/>
  <c r="D367"/>
  <c r="E367"/>
  <c r="F367"/>
  <c r="G367"/>
  <c r="H367"/>
  <c r="B368"/>
  <c r="C368"/>
  <c r="D368"/>
  <c r="E368"/>
  <c r="F368"/>
  <c r="G368"/>
  <c r="H368"/>
  <c r="B369"/>
  <c r="C369"/>
  <c r="D369"/>
  <c r="E369"/>
  <c r="F369"/>
  <c r="G369"/>
  <c r="H369"/>
  <c r="B370"/>
  <c r="C370"/>
  <c r="D370"/>
  <c r="E370"/>
  <c r="F370"/>
  <c r="G370"/>
  <c r="H370"/>
  <c r="B371"/>
  <c r="C371"/>
  <c r="D371"/>
  <c r="E371"/>
  <c r="F371"/>
  <c r="G371"/>
  <c r="H371"/>
  <c r="B372"/>
  <c r="C372"/>
  <c r="D372"/>
  <c r="E372"/>
  <c r="F372"/>
  <c r="G372"/>
  <c r="H372"/>
  <c r="B373"/>
  <c r="C373"/>
  <c r="D373"/>
  <c r="E373"/>
  <c r="F373"/>
  <c r="G373"/>
  <c r="H373"/>
  <c r="B374"/>
  <c r="C374"/>
  <c r="D374"/>
  <c r="E374"/>
  <c r="F374"/>
  <c r="G374"/>
  <c r="H374"/>
  <c r="C363"/>
  <c r="D363"/>
  <c r="E363"/>
  <c r="F363"/>
  <c r="G363"/>
  <c r="H363"/>
  <c r="B343"/>
  <c r="C343"/>
  <c r="D343"/>
  <c r="E343"/>
  <c r="F343"/>
  <c r="G343"/>
  <c r="H343"/>
  <c r="B344"/>
  <c r="C344"/>
  <c r="D344"/>
  <c r="E344"/>
  <c r="F344"/>
  <c r="G344"/>
  <c r="H344"/>
  <c r="B345"/>
  <c r="C345"/>
  <c r="D345"/>
  <c r="E345"/>
  <c r="F345"/>
  <c r="G345"/>
  <c r="H345"/>
  <c r="B346"/>
  <c r="C346"/>
  <c r="D346"/>
  <c r="E346"/>
  <c r="F346"/>
  <c r="G346"/>
  <c r="H346"/>
  <c r="B347"/>
  <c r="C347"/>
  <c r="D347"/>
  <c r="E347"/>
  <c r="F347"/>
  <c r="G347"/>
  <c r="H347"/>
  <c r="B348"/>
  <c r="C348"/>
  <c r="D348"/>
  <c r="E348"/>
  <c r="F348"/>
  <c r="G348"/>
  <c r="H348"/>
  <c r="B349"/>
  <c r="C349"/>
  <c r="D349"/>
  <c r="E349"/>
  <c r="F349"/>
  <c r="G349"/>
  <c r="H349"/>
  <c r="B350"/>
  <c r="C350"/>
  <c r="D350"/>
  <c r="E350"/>
  <c r="F350"/>
  <c r="G350"/>
  <c r="H350"/>
  <c r="B351"/>
  <c r="C351"/>
  <c r="D351"/>
  <c r="E351"/>
  <c r="F351"/>
  <c r="G351"/>
  <c r="H351"/>
  <c r="B352"/>
  <c r="C352"/>
  <c r="D352"/>
  <c r="E352"/>
  <c r="F352"/>
  <c r="G352"/>
  <c r="H352"/>
  <c r="B353"/>
  <c r="C353"/>
  <c r="D353"/>
  <c r="E353"/>
  <c r="F353"/>
  <c r="G353"/>
  <c r="H353"/>
  <c r="C342"/>
  <c r="D342"/>
  <c r="E342"/>
  <c r="F342"/>
  <c r="G342"/>
  <c r="H342"/>
  <c r="B317"/>
  <c r="C317"/>
  <c r="D317"/>
  <c r="E317"/>
  <c r="F317"/>
  <c r="G317"/>
  <c r="H317"/>
  <c r="B318"/>
  <c r="C318"/>
  <c r="D318"/>
  <c r="E318"/>
  <c r="F318"/>
  <c r="G318"/>
  <c r="H318"/>
  <c r="B319"/>
  <c r="D319"/>
  <c r="E319"/>
  <c r="F319"/>
  <c r="G319"/>
  <c r="H319"/>
  <c r="B320"/>
  <c r="C320"/>
  <c r="D320"/>
  <c r="E320"/>
  <c r="F320"/>
  <c r="G320"/>
  <c r="H320"/>
  <c r="B321"/>
  <c r="C321"/>
  <c r="D321"/>
  <c r="E321"/>
  <c r="F321"/>
  <c r="G321"/>
  <c r="H321"/>
  <c r="B322"/>
  <c r="C322"/>
  <c r="D322"/>
  <c r="E322"/>
  <c r="F322"/>
  <c r="G322"/>
  <c r="H322"/>
  <c r="B323"/>
  <c r="C323"/>
  <c r="D323"/>
  <c r="E323"/>
  <c r="F323"/>
  <c r="G323"/>
  <c r="H323"/>
  <c r="B324"/>
  <c r="C324"/>
  <c r="D324"/>
  <c r="E324"/>
  <c r="F324"/>
  <c r="G324"/>
  <c r="H324"/>
  <c r="B325"/>
  <c r="C325"/>
  <c r="D325"/>
  <c r="E325"/>
  <c r="F325"/>
  <c r="G325"/>
  <c r="H325"/>
  <c r="B326"/>
  <c r="C326"/>
  <c r="D326"/>
  <c r="E326"/>
  <c r="F326"/>
  <c r="G326"/>
  <c r="H326"/>
  <c r="B327"/>
  <c r="C327"/>
  <c r="D327"/>
  <c r="E327"/>
  <c r="F327"/>
  <c r="G327"/>
  <c r="H327"/>
  <c r="C316"/>
  <c r="D316"/>
  <c r="E316"/>
  <c r="F316"/>
  <c r="G316"/>
  <c r="H316"/>
  <c r="B296"/>
  <c r="C296"/>
  <c r="D296"/>
  <c r="E296"/>
  <c r="F296"/>
  <c r="G296"/>
  <c r="H296"/>
  <c r="B297"/>
  <c r="C297"/>
  <c r="D297"/>
  <c r="E297"/>
  <c r="F297"/>
  <c r="G297"/>
  <c r="H297"/>
  <c r="B298"/>
  <c r="C298"/>
  <c r="D298"/>
  <c r="E298"/>
  <c r="F298"/>
  <c r="G298"/>
  <c r="H298"/>
  <c r="B299"/>
  <c r="C299"/>
  <c r="D299"/>
  <c r="E299"/>
  <c r="F299"/>
  <c r="G299"/>
  <c r="H299"/>
  <c r="B300"/>
  <c r="C300"/>
  <c r="D300"/>
  <c r="E300"/>
  <c r="F300"/>
  <c r="G300"/>
  <c r="H300"/>
  <c r="B301"/>
  <c r="C301"/>
  <c r="D301"/>
  <c r="E301"/>
  <c r="F301"/>
  <c r="G301"/>
  <c r="H301"/>
  <c r="B302"/>
  <c r="C302"/>
  <c r="D302"/>
  <c r="E302"/>
  <c r="F302"/>
  <c r="G302"/>
  <c r="H302"/>
  <c r="B303"/>
  <c r="C303"/>
  <c r="D303"/>
  <c r="E303"/>
  <c r="F303"/>
  <c r="G303"/>
  <c r="H303"/>
  <c r="B304"/>
  <c r="C304"/>
  <c r="D304"/>
  <c r="E304"/>
  <c r="F304"/>
  <c r="G304"/>
  <c r="H304"/>
  <c r="B305"/>
  <c r="C305"/>
  <c r="D305"/>
  <c r="E305"/>
  <c r="F305"/>
  <c r="G305"/>
  <c r="H305"/>
  <c r="B306"/>
  <c r="C306"/>
  <c r="D306"/>
  <c r="E306"/>
  <c r="F306"/>
  <c r="G306"/>
  <c r="H306"/>
  <c r="C295"/>
  <c r="D295"/>
  <c r="E295"/>
  <c r="F295"/>
  <c r="G295"/>
  <c r="H295"/>
  <c r="B275"/>
  <c r="C275"/>
  <c r="D275"/>
  <c r="E275"/>
  <c r="F275"/>
  <c r="G275"/>
  <c r="H275"/>
  <c r="B276"/>
  <c r="C276"/>
  <c r="D276"/>
  <c r="E276"/>
  <c r="F276"/>
  <c r="G276"/>
  <c r="H276"/>
  <c r="B277"/>
  <c r="C277"/>
  <c r="D277"/>
  <c r="E277"/>
  <c r="F277"/>
  <c r="G277"/>
  <c r="H277"/>
  <c r="B278"/>
  <c r="C278"/>
  <c r="D278"/>
  <c r="E278"/>
  <c r="F278"/>
  <c r="G278"/>
  <c r="H278"/>
  <c r="B279"/>
  <c r="C279"/>
  <c r="D279"/>
  <c r="E279"/>
  <c r="F279"/>
  <c r="G279"/>
  <c r="H279"/>
  <c r="B280"/>
  <c r="C280"/>
  <c r="D280"/>
  <c r="E280"/>
  <c r="F280"/>
  <c r="G280"/>
  <c r="H280"/>
  <c r="B281"/>
  <c r="C281"/>
  <c r="D281"/>
  <c r="E281"/>
  <c r="F281"/>
  <c r="G281"/>
  <c r="H281"/>
  <c r="B282"/>
  <c r="C282"/>
  <c r="D282"/>
  <c r="E282"/>
  <c r="F282"/>
  <c r="G282"/>
  <c r="H282"/>
  <c r="B283"/>
  <c r="C283"/>
  <c r="D283"/>
  <c r="E283"/>
  <c r="F283"/>
  <c r="G283"/>
  <c r="H283"/>
  <c r="B284"/>
  <c r="C284"/>
  <c r="D284"/>
  <c r="E284"/>
  <c r="F284"/>
  <c r="G284"/>
  <c r="H284"/>
  <c r="B285"/>
  <c r="C285"/>
  <c r="D285"/>
  <c r="E285"/>
  <c r="F285"/>
  <c r="G285"/>
  <c r="H285"/>
  <c r="C274"/>
  <c r="D274"/>
  <c r="E274"/>
  <c r="F274"/>
  <c r="G274"/>
  <c r="H274"/>
  <c r="B253"/>
  <c r="C253"/>
  <c r="D253"/>
  <c r="E253"/>
  <c r="F253"/>
  <c r="G253"/>
  <c r="H253"/>
  <c r="B254"/>
  <c r="C254"/>
  <c r="D254"/>
  <c r="E254"/>
  <c r="F254"/>
  <c r="G254"/>
  <c r="H254"/>
  <c r="B255"/>
  <c r="C255"/>
  <c r="D255"/>
  <c r="E255"/>
  <c r="F255"/>
  <c r="G255"/>
  <c r="H255"/>
  <c r="B256"/>
  <c r="C256"/>
  <c r="D256"/>
  <c r="E256"/>
  <c r="F256"/>
  <c r="G256"/>
  <c r="H256"/>
  <c r="B257"/>
  <c r="C257"/>
  <c r="D257"/>
  <c r="E257"/>
  <c r="F257"/>
  <c r="G257"/>
  <c r="H257"/>
  <c r="B258"/>
  <c r="C258"/>
  <c r="D258"/>
  <c r="E258"/>
  <c r="F258"/>
  <c r="G258"/>
  <c r="H258"/>
  <c r="B259"/>
  <c r="C259"/>
  <c r="D259"/>
  <c r="E259"/>
  <c r="F259"/>
  <c r="G259"/>
  <c r="H259"/>
  <c r="B260"/>
  <c r="C260"/>
  <c r="D260"/>
  <c r="E260"/>
  <c r="F260"/>
  <c r="G260"/>
  <c r="H260"/>
  <c r="B261"/>
  <c r="C261"/>
  <c r="D261"/>
  <c r="E261"/>
  <c r="F261"/>
  <c r="G261"/>
  <c r="H261"/>
  <c r="B262"/>
  <c r="C262"/>
  <c r="D262"/>
  <c r="E262"/>
  <c r="F262"/>
  <c r="G262"/>
  <c r="H262"/>
  <c r="B263"/>
  <c r="C263"/>
  <c r="D263"/>
  <c r="E263"/>
  <c r="F263"/>
  <c r="G263"/>
  <c r="H263"/>
  <c r="C252"/>
  <c r="D252"/>
  <c r="E252"/>
  <c r="F252"/>
  <c r="G252"/>
  <c r="H252"/>
  <c r="B229"/>
  <c r="C229"/>
  <c r="D229"/>
  <c r="E229"/>
  <c r="F229"/>
  <c r="G229"/>
  <c r="H229"/>
  <c r="B230"/>
  <c r="C230"/>
  <c r="D230"/>
  <c r="E230"/>
  <c r="F230"/>
  <c r="G230"/>
  <c r="H230"/>
  <c r="B231"/>
  <c r="C231"/>
  <c r="D231"/>
  <c r="E231"/>
  <c r="F231"/>
  <c r="G231"/>
  <c r="H231"/>
  <c r="B232"/>
  <c r="C232"/>
  <c r="D232"/>
  <c r="E232"/>
  <c r="F232"/>
  <c r="G232"/>
  <c r="H232"/>
  <c r="B233"/>
  <c r="C233"/>
  <c r="D233"/>
  <c r="E233"/>
  <c r="F233"/>
  <c r="G233"/>
  <c r="H233"/>
  <c r="B234"/>
  <c r="C234"/>
  <c r="D234"/>
  <c r="E234"/>
  <c r="F234"/>
  <c r="G234"/>
  <c r="H234"/>
  <c r="B235"/>
  <c r="C235"/>
  <c r="D235"/>
  <c r="E235"/>
  <c r="F235"/>
  <c r="G235"/>
  <c r="H235"/>
  <c r="B236"/>
  <c r="C236"/>
  <c r="D236"/>
  <c r="E236"/>
  <c r="F236"/>
  <c r="G236"/>
  <c r="H236"/>
  <c r="B237"/>
  <c r="C237"/>
  <c r="D237"/>
  <c r="E237"/>
  <c r="F237"/>
  <c r="G237"/>
  <c r="H237"/>
  <c r="B238"/>
  <c r="C238"/>
  <c r="D238"/>
  <c r="E238"/>
  <c r="F238"/>
  <c r="G238"/>
  <c r="H238"/>
  <c r="B239"/>
  <c r="C239"/>
  <c r="D239"/>
  <c r="E239"/>
  <c r="F239"/>
  <c r="G239"/>
  <c r="H239"/>
  <c r="C228"/>
  <c r="D228"/>
  <c r="E228"/>
  <c r="F228"/>
  <c r="G228"/>
  <c r="H228"/>
  <c r="B207"/>
  <c r="C207"/>
  <c r="D207"/>
  <c r="E207"/>
  <c r="F207"/>
  <c r="G207"/>
  <c r="H207"/>
  <c r="B208"/>
  <c r="C208"/>
  <c r="D208"/>
  <c r="E208"/>
  <c r="F208"/>
  <c r="G208"/>
  <c r="H208"/>
  <c r="B209"/>
  <c r="C209"/>
  <c r="D209"/>
  <c r="E209"/>
  <c r="F209"/>
  <c r="G209"/>
  <c r="H209"/>
  <c r="B210"/>
  <c r="C210"/>
  <c r="D210"/>
  <c r="E210"/>
  <c r="F210"/>
  <c r="G210"/>
  <c r="H210"/>
  <c r="B211"/>
  <c r="C211"/>
  <c r="D211"/>
  <c r="E211"/>
  <c r="F211"/>
  <c r="G211"/>
  <c r="H211"/>
  <c r="B212"/>
  <c r="C212"/>
  <c r="D212"/>
  <c r="E212"/>
  <c r="F212"/>
  <c r="G212"/>
  <c r="H212"/>
  <c r="B213"/>
  <c r="C213"/>
  <c r="D213"/>
  <c r="E213"/>
  <c r="F213"/>
  <c r="G213"/>
  <c r="H213"/>
  <c r="B214"/>
  <c r="D214"/>
  <c r="E214"/>
  <c r="F214"/>
  <c r="G214"/>
  <c r="H214"/>
  <c r="D215"/>
  <c r="E215"/>
  <c r="F215"/>
  <c r="G215"/>
  <c r="H215"/>
  <c r="D216"/>
  <c r="E216"/>
  <c r="F216"/>
  <c r="G216"/>
  <c r="H216"/>
  <c r="C217"/>
  <c r="D217"/>
  <c r="E217"/>
  <c r="F217"/>
  <c r="G217"/>
  <c r="H217"/>
  <c r="C206"/>
  <c r="D206"/>
  <c r="E206"/>
  <c r="F206"/>
  <c r="G206"/>
  <c r="H206"/>
  <c r="B184"/>
  <c r="C184"/>
  <c r="D184"/>
  <c r="E184"/>
  <c r="F184"/>
  <c r="G184"/>
  <c r="H184"/>
  <c r="B185"/>
  <c r="C185"/>
  <c r="D185"/>
  <c r="E185"/>
  <c r="F185"/>
  <c r="G185"/>
  <c r="H185"/>
  <c r="B186"/>
  <c r="C186"/>
  <c r="D186"/>
  <c r="E186"/>
  <c r="F186"/>
  <c r="G186"/>
  <c r="H186"/>
  <c r="B187"/>
  <c r="C187"/>
  <c r="D187"/>
  <c r="E187"/>
  <c r="F187"/>
  <c r="G187"/>
  <c r="H187"/>
  <c r="B188"/>
  <c r="C188"/>
  <c r="D188"/>
  <c r="E188"/>
  <c r="F188"/>
  <c r="G188"/>
  <c r="H188"/>
  <c r="B189"/>
  <c r="C189"/>
  <c r="D189"/>
  <c r="E189"/>
  <c r="F189"/>
  <c r="G189"/>
  <c r="H189"/>
  <c r="B190"/>
  <c r="C190"/>
  <c r="D190"/>
  <c r="E190"/>
  <c r="F190"/>
  <c r="G190"/>
  <c r="H190"/>
  <c r="B191"/>
  <c r="C191"/>
  <c r="D191"/>
  <c r="E191"/>
  <c r="F191"/>
  <c r="G191"/>
  <c r="H191"/>
  <c r="B192"/>
  <c r="C192"/>
  <c r="D192"/>
  <c r="E192"/>
  <c r="F192"/>
  <c r="G192"/>
  <c r="H192"/>
  <c r="B193"/>
  <c r="C193"/>
  <c r="D193"/>
  <c r="E193"/>
  <c r="F193"/>
  <c r="G193"/>
  <c r="H193"/>
  <c r="B194"/>
  <c r="C194"/>
  <c r="D194"/>
  <c r="E194"/>
  <c r="F194"/>
  <c r="G194"/>
  <c r="H194"/>
  <c r="C183"/>
  <c r="D183"/>
  <c r="E183"/>
  <c r="F183"/>
  <c r="G183"/>
  <c r="H183"/>
  <c r="B162"/>
  <c r="C162"/>
  <c r="D162"/>
  <c r="E162"/>
  <c r="F162"/>
  <c r="G162"/>
  <c r="H162"/>
  <c r="B163"/>
  <c r="C163"/>
  <c r="D163"/>
  <c r="E163"/>
  <c r="F163"/>
  <c r="G163"/>
  <c r="H163"/>
  <c r="B164"/>
  <c r="C164"/>
  <c r="D164"/>
  <c r="E164"/>
  <c r="F164"/>
  <c r="G164"/>
  <c r="H164"/>
  <c r="B165"/>
  <c r="C165"/>
  <c r="D165"/>
  <c r="E165"/>
  <c r="F165"/>
  <c r="G165"/>
  <c r="H165"/>
  <c r="B166"/>
  <c r="C166"/>
  <c r="D166"/>
  <c r="E166"/>
  <c r="F166"/>
  <c r="G166"/>
  <c r="H166"/>
  <c r="B167"/>
  <c r="C167"/>
  <c r="D167"/>
  <c r="E167"/>
  <c r="F167"/>
  <c r="G167"/>
  <c r="H167"/>
  <c r="B168"/>
  <c r="C168"/>
  <c r="D168"/>
  <c r="E168"/>
  <c r="F168"/>
  <c r="G168"/>
  <c r="H168"/>
  <c r="B169"/>
  <c r="C169"/>
  <c r="D169"/>
  <c r="E169"/>
  <c r="F169"/>
  <c r="G169"/>
  <c r="H169"/>
  <c r="D170"/>
  <c r="E170"/>
  <c r="F170"/>
  <c r="G170"/>
  <c r="H170"/>
  <c r="C171"/>
  <c r="D171"/>
  <c r="E171"/>
  <c r="F171"/>
  <c r="G171"/>
  <c r="H171"/>
  <c r="C172"/>
  <c r="D172"/>
  <c r="E172"/>
  <c r="F172"/>
  <c r="G172"/>
  <c r="H172"/>
  <c r="C161"/>
  <c r="D161"/>
  <c r="E161"/>
  <c r="F161"/>
  <c r="G161"/>
  <c r="H161"/>
  <c r="B139"/>
  <c r="C139"/>
  <c r="D139"/>
  <c r="E139"/>
  <c r="F139"/>
  <c r="G139"/>
  <c r="H139"/>
  <c r="B140"/>
  <c r="C140"/>
  <c r="D140"/>
  <c r="E140"/>
  <c r="F140"/>
  <c r="G140"/>
  <c r="H140"/>
  <c r="B141"/>
  <c r="C141"/>
  <c r="D141"/>
  <c r="E141"/>
  <c r="F141"/>
  <c r="G141"/>
  <c r="H141"/>
  <c r="B142"/>
  <c r="C142"/>
  <c r="D142"/>
  <c r="E142"/>
  <c r="F142"/>
  <c r="G142"/>
  <c r="H142"/>
  <c r="B143"/>
  <c r="C143"/>
  <c r="D143"/>
  <c r="E143"/>
  <c r="F143"/>
  <c r="G143"/>
  <c r="H143"/>
  <c r="B144"/>
  <c r="C144"/>
  <c r="D144"/>
  <c r="E144"/>
  <c r="F144"/>
  <c r="G144"/>
  <c r="H144"/>
  <c r="B145"/>
  <c r="C145"/>
  <c r="D145"/>
  <c r="E145"/>
  <c r="F145"/>
  <c r="G145"/>
  <c r="H145"/>
  <c r="B146"/>
  <c r="C146"/>
  <c r="D146"/>
  <c r="E146"/>
  <c r="F146"/>
  <c r="G146"/>
  <c r="H146"/>
  <c r="B147"/>
  <c r="C147"/>
  <c r="D147"/>
  <c r="E147"/>
  <c r="F147"/>
  <c r="G147"/>
  <c r="H147"/>
  <c r="B148"/>
  <c r="C148"/>
  <c r="D148"/>
  <c r="E148"/>
  <c r="F148"/>
  <c r="G148"/>
  <c r="H148"/>
  <c r="B149"/>
  <c r="C149"/>
  <c r="D149"/>
  <c r="E149"/>
  <c r="F149"/>
  <c r="G149"/>
  <c r="H149"/>
  <c r="C138"/>
  <c r="D138"/>
  <c r="E138"/>
  <c r="F138"/>
  <c r="G138"/>
  <c r="H138"/>
  <c r="B112"/>
  <c r="C112"/>
  <c r="D112"/>
  <c r="E112"/>
  <c r="F112"/>
  <c r="G112"/>
  <c r="H112"/>
  <c r="B113"/>
  <c r="C113"/>
  <c r="D113"/>
  <c r="E113"/>
  <c r="F113"/>
  <c r="G113"/>
  <c r="H113"/>
  <c r="B114"/>
  <c r="D114"/>
  <c r="E114"/>
  <c r="F114"/>
  <c r="G114"/>
  <c r="H114"/>
  <c r="B115"/>
  <c r="C115"/>
  <c r="D115"/>
  <c r="E115"/>
  <c r="F115"/>
  <c r="G115"/>
  <c r="H115"/>
  <c r="B116"/>
  <c r="C116"/>
  <c r="D116"/>
  <c r="E116"/>
  <c r="F116"/>
  <c r="G116"/>
  <c r="H116"/>
  <c r="B117"/>
  <c r="C117"/>
  <c r="D117"/>
  <c r="E117"/>
  <c r="F117"/>
  <c r="G117"/>
  <c r="H117"/>
  <c r="B118"/>
  <c r="C118"/>
  <c r="D118"/>
  <c r="E118"/>
  <c r="F118"/>
  <c r="G118"/>
  <c r="H118"/>
  <c r="B119"/>
  <c r="C119"/>
  <c r="D119"/>
  <c r="E119"/>
  <c r="F119"/>
  <c r="G119"/>
  <c r="H119"/>
  <c r="B120"/>
  <c r="C120"/>
  <c r="D120"/>
  <c r="E120"/>
  <c r="F120"/>
  <c r="G120"/>
  <c r="H120"/>
  <c r="D121"/>
  <c r="E121"/>
  <c r="F121"/>
  <c r="G121"/>
  <c r="H121"/>
  <c r="D122"/>
  <c r="E122"/>
  <c r="F122"/>
  <c r="G122"/>
  <c r="H122"/>
  <c r="C111"/>
  <c r="D111"/>
  <c r="E111"/>
  <c r="F111"/>
  <c r="G111"/>
  <c r="H111"/>
  <c r="B86"/>
  <c r="C86"/>
  <c r="D86"/>
  <c r="E86"/>
  <c r="F86"/>
  <c r="G86"/>
  <c r="H86"/>
  <c r="B87"/>
  <c r="C87"/>
  <c r="D87"/>
  <c r="E87"/>
  <c r="F87"/>
  <c r="G87"/>
  <c r="H87"/>
  <c r="B88"/>
  <c r="C88"/>
  <c r="D88"/>
  <c r="E88"/>
  <c r="F88"/>
  <c r="G88"/>
  <c r="H88"/>
  <c r="B89"/>
  <c r="C89"/>
  <c r="D89"/>
  <c r="E89"/>
  <c r="F89"/>
  <c r="G89"/>
  <c r="H89"/>
  <c r="B90"/>
  <c r="C90"/>
  <c r="D90"/>
  <c r="E90"/>
  <c r="F90"/>
  <c r="G90"/>
  <c r="H90"/>
  <c r="B91"/>
  <c r="C91"/>
  <c r="D91"/>
  <c r="E91"/>
  <c r="F91"/>
  <c r="G91"/>
  <c r="H91"/>
  <c r="B92"/>
  <c r="C92"/>
  <c r="D92"/>
  <c r="E92"/>
  <c r="F92"/>
  <c r="G92"/>
  <c r="H92"/>
  <c r="B93"/>
  <c r="C93"/>
  <c r="D93"/>
  <c r="E93"/>
  <c r="F93"/>
  <c r="G93"/>
  <c r="H93"/>
  <c r="B94"/>
  <c r="C94"/>
  <c r="D94"/>
  <c r="E94"/>
  <c r="F94"/>
  <c r="G94"/>
  <c r="H94"/>
  <c r="B95"/>
  <c r="C95"/>
  <c r="D95"/>
  <c r="E95"/>
  <c r="F95"/>
  <c r="G95"/>
  <c r="H95"/>
  <c r="B96"/>
  <c r="C96"/>
  <c r="D96"/>
  <c r="E96"/>
  <c r="F96"/>
  <c r="G96"/>
  <c r="H96"/>
  <c r="B97"/>
  <c r="C97"/>
  <c r="D97"/>
  <c r="E97"/>
  <c r="F97"/>
  <c r="G97"/>
  <c r="H97"/>
  <c r="C85"/>
  <c r="D85"/>
  <c r="E85"/>
  <c r="F85"/>
  <c r="G85"/>
  <c r="H85"/>
  <c r="B69"/>
  <c r="C69"/>
  <c r="D69"/>
  <c r="E69"/>
  <c r="F69"/>
  <c r="G69"/>
  <c r="H69"/>
  <c r="B59"/>
  <c r="C59"/>
  <c r="D59"/>
  <c r="E59"/>
  <c r="F59"/>
  <c r="G59"/>
  <c r="H59"/>
  <c r="B60"/>
  <c r="C60"/>
  <c r="D60"/>
  <c r="E60"/>
  <c r="F60"/>
  <c r="G60"/>
  <c r="H60"/>
  <c r="B61"/>
  <c r="C61"/>
  <c r="D61"/>
  <c r="E61"/>
  <c r="F61"/>
  <c r="G61"/>
  <c r="H61"/>
  <c r="B62"/>
  <c r="C62"/>
  <c r="D62"/>
  <c r="E62"/>
  <c r="F62"/>
  <c r="G62"/>
  <c r="H62"/>
  <c r="B63"/>
  <c r="C63"/>
  <c r="D63"/>
  <c r="E63"/>
  <c r="F63"/>
  <c r="G63"/>
  <c r="H63"/>
  <c r="B64"/>
  <c r="C64"/>
  <c r="D64"/>
  <c r="E64"/>
  <c r="F64"/>
  <c r="G64"/>
  <c r="H64"/>
  <c r="B65"/>
  <c r="C65"/>
  <c r="D65"/>
  <c r="E65"/>
  <c r="F65"/>
  <c r="G65"/>
  <c r="H65"/>
  <c r="B66"/>
  <c r="C66"/>
  <c r="D66"/>
  <c r="E66"/>
  <c r="F66"/>
  <c r="G66"/>
  <c r="H66"/>
  <c r="B67"/>
  <c r="C67"/>
  <c r="D67"/>
  <c r="E67"/>
  <c r="F67"/>
  <c r="G67"/>
  <c r="H67"/>
  <c r="B68"/>
  <c r="D68"/>
  <c r="E68"/>
  <c r="F68"/>
  <c r="G68"/>
  <c r="H68"/>
  <c r="C58"/>
  <c r="D58"/>
  <c r="E58"/>
  <c r="F58"/>
  <c r="G58"/>
  <c r="H58"/>
  <c r="D41"/>
  <c r="E41"/>
  <c r="F41"/>
  <c r="G41"/>
  <c r="H41"/>
  <c r="B42"/>
  <c r="C42"/>
  <c r="D42"/>
  <c r="E42"/>
  <c r="F42"/>
  <c r="G42"/>
  <c r="H42"/>
  <c r="B39"/>
  <c r="C39"/>
  <c r="D39"/>
  <c r="E39"/>
  <c r="F39"/>
  <c r="G39"/>
  <c r="H39"/>
  <c r="D40"/>
  <c r="E40"/>
  <c r="F40"/>
  <c r="G40"/>
  <c r="H40"/>
  <c r="C38"/>
  <c r="D38"/>
  <c r="E38"/>
  <c r="F38"/>
  <c r="G38"/>
  <c r="H38"/>
  <c r="C32"/>
  <c r="D32"/>
  <c r="E32"/>
  <c r="F32"/>
  <c r="G32"/>
  <c r="H32"/>
  <c r="C33"/>
  <c r="D33"/>
  <c r="E33"/>
  <c r="F33"/>
  <c r="G33"/>
  <c r="H33"/>
  <c r="C34"/>
  <c r="D34"/>
  <c r="E34"/>
  <c r="F34"/>
  <c r="G34"/>
  <c r="H34"/>
  <c r="C35"/>
  <c r="D35"/>
  <c r="E35"/>
  <c r="F35"/>
  <c r="G35"/>
  <c r="H35"/>
  <c r="C36"/>
  <c r="D36"/>
  <c r="E36"/>
  <c r="F36"/>
  <c r="G36"/>
  <c r="H36"/>
  <c r="C37"/>
  <c r="D37"/>
  <c r="E37"/>
  <c r="F37"/>
  <c r="G37"/>
  <c r="H37"/>
  <c r="D31"/>
  <c r="E31"/>
  <c r="F31"/>
  <c r="G31"/>
  <c r="H31"/>
  <c r="C13"/>
  <c r="D13"/>
  <c r="E13"/>
  <c r="F13"/>
  <c r="G13"/>
  <c r="H13"/>
  <c r="C14"/>
  <c r="D14"/>
  <c r="E14"/>
  <c r="F14"/>
  <c r="G14"/>
  <c r="H14"/>
  <c r="C15"/>
  <c r="D15"/>
  <c r="E15"/>
  <c r="F15"/>
  <c r="G15"/>
  <c r="H15"/>
  <c r="G4"/>
  <c r="H4"/>
  <c r="G5"/>
  <c r="H5"/>
  <c r="G7"/>
  <c r="H7"/>
  <c r="G8"/>
  <c r="H8"/>
  <c r="G9"/>
  <c r="H9"/>
  <c r="G10"/>
  <c r="H10"/>
  <c r="G11"/>
  <c r="H11"/>
  <c r="G12"/>
  <c r="H12"/>
  <c r="H3"/>
  <c r="G3"/>
  <c r="H2"/>
  <c r="H458" s="1"/>
  <c r="B3"/>
  <c r="C3"/>
  <c r="D3"/>
  <c r="E3"/>
  <c r="F3"/>
  <c r="B4"/>
  <c r="C4"/>
  <c r="D4"/>
  <c r="E4"/>
  <c r="F4"/>
  <c r="B5"/>
  <c r="C5"/>
  <c r="D5"/>
  <c r="E5"/>
  <c r="F5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C2"/>
  <c r="C480" s="1"/>
  <c r="D2"/>
  <c r="D430" s="1"/>
  <c r="E2"/>
  <c r="E480" s="1"/>
  <c r="F2"/>
  <c r="F430" s="1"/>
  <c r="G2"/>
  <c r="G480" s="1"/>
  <c r="B2"/>
  <c r="B30" s="1"/>
  <c r="H43" l="1"/>
  <c r="H123"/>
  <c r="H16"/>
  <c r="H70"/>
  <c r="H98"/>
  <c r="G458"/>
  <c r="C30"/>
  <c r="H218"/>
  <c r="H264"/>
  <c r="H307"/>
  <c r="H354"/>
  <c r="H396"/>
  <c r="H443"/>
  <c r="C458"/>
  <c r="E458"/>
  <c r="H480"/>
  <c r="H493"/>
  <c r="F57"/>
  <c r="D110"/>
  <c r="F137"/>
  <c r="H173"/>
  <c r="F182"/>
  <c r="D205"/>
  <c r="F227"/>
  <c r="F273"/>
  <c r="F315"/>
  <c r="F362"/>
  <c r="F404"/>
  <c r="F480"/>
  <c r="D480"/>
  <c r="E30"/>
  <c r="H57"/>
  <c r="D57"/>
  <c r="F110"/>
  <c r="D137"/>
  <c r="H150"/>
  <c r="D182"/>
  <c r="H195"/>
  <c r="F205"/>
  <c r="D227"/>
  <c r="H240"/>
  <c r="D273"/>
  <c r="H286"/>
  <c r="D315"/>
  <c r="H328"/>
  <c r="D362"/>
  <c r="H375"/>
  <c r="D404"/>
  <c r="H417"/>
  <c r="F458"/>
  <c r="D458"/>
  <c r="H471"/>
  <c r="G404"/>
  <c r="G362"/>
  <c r="G315"/>
  <c r="G273"/>
  <c r="G227"/>
  <c r="G205"/>
  <c r="G182"/>
  <c r="G137"/>
  <c r="G110"/>
  <c r="G57"/>
  <c r="G430"/>
  <c r="G383"/>
  <c r="G341"/>
  <c r="G294"/>
  <c r="G251"/>
  <c r="G160"/>
  <c r="G84"/>
  <c r="E404"/>
  <c r="E362"/>
  <c r="E315"/>
  <c r="E273"/>
  <c r="E227"/>
  <c r="E205"/>
  <c r="E182"/>
  <c r="E137"/>
  <c r="E110"/>
  <c r="E57"/>
  <c r="E430"/>
  <c r="E383"/>
  <c r="E341"/>
  <c r="E294"/>
  <c r="E251"/>
  <c r="E160"/>
  <c r="E84"/>
  <c r="C404"/>
  <c r="C362"/>
  <c r="C315"/>
  <c r="C273"/>
  <c r="C227"/>
  <c r="C182"/>
  <c r="C137"/>
  <c r="C57"/>
  <c r="C430"/>
  <c r="C383"/>
  <c r="C341"/>
  <c r="C294"/>
  <c r="C251"/>
  <c r="C205"/>
  <c r="C160"/>
  <c r="C110"/>
  <c r="C84"/>
  <c r="H430"/>
  <c r="H383"/>
  <c r="H341"/>
  <c r="H294"/>
  <c r="H251"/>
  <c r="H205"/>
  <c r="H160"/>
  <c r="H110"/>
  <c r="H84"/>
  <c r="H30"/>
  <c r="H404"/>
  <c r="H362"/>
  <c r="H315"/>
  <c r="H273"/>
  <c r="H227"/>
  <c r="H182"/>
  <c r="H137"/>
  <c r="G30"/>
  <c r="F30"/>
  <c r="D30"/>
  <c r="F84"/>
  <c r="D84"/>
  <c r="F160"/>
  <c r="D160"/>
  <c r="F251"/>
  <c r="D251"/>
  <c r="F294"/>
  <c r="D294"/>
  <c r="F341"/>
  <c r="D341"/>
  <c r="F383"/>
  <c r="D383"/>
  <c r="B15" l="1"/>
  <c r="B244" i="17" l="1"/>
  <c r="B232"/>
  <c r="B220"/>
  <c r="B208"/>
  <c r="B196"/>
  <c r="B184"/>
  <c r="B172"/>
  <c r="B160"/>
  <c r="B148"/>
  <c r="B136"/>
  <c r="B124"/>
  <c r="B112"/>
  <c r="B100"/>
  <c r="B88"/>
  <c r="B76"/>
  <c r="B64"/>
  <c r="B52"/>
  <c r="B39"/>
  <c r="B27"/>
  <c r="B15"/>
  <c r="B2"/>
  <c r="O192" i="18" l="1"/>
  <c r="B481" i="16" l="1"/>
  <c r="B479"/>
  <c r="B459"/>
  <c r="B457"/>
  <c r="B431"/>
  <c r="B429"/>
  <c r="B405"/>
  <c r="B403"/>
  <c r="B384"/>
  <c r="B382"/>
  <c r="B363"/>
  <c r="B361"/>
  <c r="B342"/>
  <c r="B340"/>
  <c r="B316"/>
  <c r="B314"/>
  <c r="B295"/>
  <c r="B293"/>
  <c r="B274"/>
  <c r="B272"/>
  <c r="B252"/>
  <c r="B250"/>
  <c r="B228"/>
  <c r="B226"/>
  <c r="B206"/>
  <c r="B204"/>
  <c r="B183"/>
  <c r="B181"/>
  <c r="B161"/>
  <c r="B159"/>
  <c r="B138"/>
  <c r="B136"/>
  <c r="B111"/>
  <c r="B109"/>
  <c r="B85"/>
  <c r="B83"/>
  <c r="B58"/>
  <c r="B56"/>
  <c r="B32"/>
  <c r="B33"/>
  <c r="B35"/>
  <c r="B36"/>
  <c r="B37"/>
  <c r="B38"/>
  <c r="C31"/>
  <c r="B31"/>
  <c r="B29" l="1"/>
  <c r="B1"/>
  <c r="B182" i="12"/>
  <c r="B173"/>
  <c r="B164"/>
  <c r="B155"/>
  <c r="B146"/>
  <c r="B137"/>
  <c r="B128"/>
  <c r="B119"/>
  <c r="B110"/>
  <c r="B101"/>
  <c r="B92"/>
  <c r="B83"/>
  <c r="B74"/>
  <c r="B65"/>
  <c r="B56"/>
  <c r="B47"/>
  <c r="B38"/>
  <c r="B29"/>
  <c r="B20"/>
  <c r="B11"/>
  <c r="B2"/>
  <c r="AJ41" i="10" l="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AI41"/>
  <c r="L1" i="6" l="1"/>
  <c r="M1"/>
  <c r="N1"/>
  <c r="O1"/>
  <c r="P1"/>
  <c r="Q1"/>
  <c r="R1"/>
  <c r="S1"/>
  <c r="T1"/>
  <c r="U1"/>
  <c r="V1"/>
  <c r="W1"/>
  <c r="X1"/>
  <c r="E1" l="1"/>
  <c r="F1"/>
  <c r="G1"/>
  <c r="H1"/>
  <c r="I1"/>
  <c r="J1"/>
  <c r="K1"/>
  <c r="D1"/>
  <c r="D88"/>
  <c r="D80" i="10"/>
  <c r="F80"/>
  <c r="H80"/>
  <c r="J80"/>
  <c r="L80"/>
  <c r="N80"/>
  <c r="P80"/>
  <c r="R80"/>
  <c r="T80"/>
  <c r="V80"/>
  <c r="X80"/>
  <c r="Z80"/>
  <c r="AB80"/>
  <c r="D81"/>
  <c r="F81"/>
  <c r="H81"/>
  <c r="J81"/>
  <c r="L81"/>
  <c r="N81"/>
  <c r="P81"/>
  <c r="R81"/>
  <c r="T81"/>
  <c r="V81"/>
  <c r="X81"/>
  <c r="Z81"/>
  <c r="AB81"/>
  <c r="C81"/>
  <c r="J172" i="12"/>
  <c r="J181"/>
  <c r="J190"/>
  <c r="J163"/>
  <c r="J154"/>
  <c r="J145"/>
  <c r="J136"/>
  <c r="J127"/>
  <c r="J118"/>
  <c r="J109"/>
  <c r="J100"/>
  <c r="J91"/>
  <c r="J82"/>
  <c r="J73"/>
  <c r="J64"/>
  <c r="J55"/>
  <c r="J46"/>
  <c r="J37"/>
  <c r="J28"/>
  <c r="J19"/>
  <c r="J10"/>
  <c r="D176" i="6" l="1"/>
  <c r="D175"/>
  <c r="U83" i="10"/>
  <c r="W83"/>
  <c r="Y83"/>
  <c r="AA83"/>
  <c r="AC83"/>
  <c r="U84"/>
  <c r="W84"/>
  <c r="Y84"/>
  <c r="AA84"/>
  <c r="AC84"/>
  <c r="U85"/>
  <c r="W85"/>
  <c r="Y85"/>
  <c r="AA85"/>
  <c r="AC85"/>
  <c r="U86"/>
  <c r="W86"/>
  <c r="Y86"/>
  <c r="AA86"/>
  <c r="AC86"/>
  <c r="U87"/>
  <c r="W87"/>
  <c r="Y87"/>
  <c r="AA87"/>
  <c r="AC87"/>
  <c r="U88"/>
  <c r="W88"/>
  <c r="Y88"/>
  <c r="AA88"/>
  <c r="AC88"/>
  <c r="U89"/>
  <c r="W89"/>
  <c r="Y89"/>
  <c r="AA89"/>
  <c r="AC89"/>
  <c r="U90"/>
  <c r="W90"/>
  <c r="Y90"/>
  <c r="AA90"/>
  <c r="AC90"/>
  <c r="U91"/>
  <c r="W91"/>
  <c r="Y91"/>
  <c r="AA91"/>
  <c r="AC91"/>
  <c r="U92"/>
  <c r="W92"/>
  <c r="Y92"/>
  <c r="AA92"/>
  <c r="AC92"/>
  <c r="U93"/>
  <c r="W93"/>
  <c r="Y93"/>
  <c r="AA93"/>
  <c r="AC93"/>
  <c r="U94"/>
  <c r="W94"/>
  <c r="Y94"/>
  <c r="AA94"/>
  <c r="AC94"/>
  <c r="U95"/>
  <c r="W95"/>
  <c r="Y95"/>
  <c r="AA95"/>
  <c r="AC95"/>
  <c r="U96"/>
  <c r="W96"/>
  <c r="Y96"/>
  <c r="AA96"/>
  <c r="AC96"/>
  <c r="U97"/>
  <c r="W97"/>
  <c r="Y97"/>
  <c r="AA97"/>
  <c r="AC97"/>
  <c r="U98"/>
  <c r="W98"/>
  <c r="Y98"/>
  <c r="AA98"/>
  <c r="AC98"/>
  <c r="U99"/>
  <c r="W99"/>
  <c r="Y99"/>
  <c r="AA99"/>
  <c r="AC99"/>
  <c r="U100"/>
  <c r="W100"/>
  <c r="Y100"/>
  <c r="AA100"/>
  <c r="AC100"/>
  <c r="U101"/>
  <c r="W101"/>
  <c r="Y101"/>
  <c r="AA101"/>
  <c r="AC101"/>
  <c r="U102"/>
  <c r="W102"/>
  <c r="Y102"/>
  <c r="AA102"/>
  <c r="AC102"/>
  <c r="U103"/>
  <c r="W103"/>
  <c r="Y103"/>
  <c r="AA103"/>
  <c r="AC103"/>
  <c r="U104"/>
  <c r="W104"/>
  <c r="Y104"/>
  <c r="AA104"/>
  <c r="AC104"/>
  <c r="U105"/>
  <c r="W105"/>
  <c r="Y105"/>
  <c r="AA105"/>
  <c r="AC105"/>
  <c r="U106"/>
  <c r="W106"/>
  <c r="Y106"/>
  <c r="AA106"/>
  <c r="AC106"/>
  <c r="U107"/>
  <c r="W107"/>
  <c r="Y107"/>
  <c r="AA107"/>
  <c r="AC107"/>
  <c r="U108"/>
  <c r="W108"/>
  <c r="Y108"/>
  <c r="AA108"/>
  <c r="AC108"/>
  <c r="U109"/>
  <c r="W109"/>
  <c r="Y109"/>
  <c r="AA109"/>
  <c r="AC109"/>
  <c r="U110"/>
  <c r="W110"/>
  <c r="Y110"/>
  <c r="AA110"/>
  <c r="AC110"/>
  <c r="U111"/>
  <c r="W111"/>
  <c r="Y111"/>
  <c r="AA111"/>
  <c r="AC111"/>
  <c r="U112"/>
  <c r="W112"/>
  <c r="Y112"/>
  <c r="AA112"/>
  <c r="AC112"/>
  <c r="U113"/>
  <c r="W113"/>
  <c r="Y113"/>
  <c r="AA113"/>
  <c r="AC113"/>
  <c r="U114"/>
  <c r="W114"/>
  <c r="Y114"/>
  <c r="AA114"/>
  <c r="AC114"/>
  <c r="U115"/>
  <c r="W115"/>
  <c r="Y115"/>
  <c r="AA115"/>
  <c r="AC115"/>
  <c r="U116"/>
  <c r="W116"/>
  <c r="Y116"/>
  <c r="AA116"/>
  <c r="AC116"/>
  <c r="U117"/>
  <c r="W117"/>
  <c r="Y117"/>
  <c r="AA117"/>
  <c r="AC117"/>
  <c r="U118"/>
  <c r="W118"/>
  <c r="Y118"/>
  <c r="AA118"/>
  <c r="AC118"/>
  <c r="U119"/>
  <c r="W119"/>
  <c r="Y119"/>
  <c r="AA119"/>
  <c r="AC119"/>
  <c r="U120"/>
  <c r="W120"/>
  <c r="Y120"/>
  <c r="AA120"/>
  <c r="AC120"/>
  <c r="U121"/>
  <c r="W121"/>
  <c r="Y121"/>
  <c r="AA121"/>
  <c r="AC121"/>
  <c r="U122"/>
  <c r="W122"/>
  <c r="Y122"/>
  <c r="AA122"/>
  <c r="AC122"/>
  <c r="U123"/>
  <c r="W123"/>
  <c r="Y123"/>
  <c r="AA123"/>
  <c r="AC123"/>
  <c r="U124"/>
  <c r="W124"/>
  <c r="Y124"/>
  <c r="AA124"/>
  <c r="AC124"/>
  <c r="U125"/>
  <c r="W125"/>
  <c r="Y125"/>
  <c r="AA125"/>
  <c r="AC125"/>
  <c r="U126"/>
  <c r="W126"/>
  <c r="Y126"/>
  <c r="AA126"/>
  <c r="AC126"/>
  <c r="U127"/>
  <c r="W127"/>
  <c r="Y127"/>
  <c r="AA127"/>
  <c r="AC127"/>
  <c r="U128"/>
  <c r="W128"/>
  <c r="Y128"/>
  <c r="AA128"/>
  <c r="AC128"/>
  <c r="U129"/>
  <c r="W129"/>
  <c r="Y129"/>
  <c r="AA129"/>
  <c r="AC129"/>
  <c r="U130"/>
  <c r="W130"/>
  <c r="Y130"/>
  <c r="AA130"/>
  <c r="AC130"/>
  <c r="U131"/>
  <c r="W131"/>
  <c r="Y131"/>
  <c r="AA131"/>
  <c r="AC131"/>
  <c r="U132"/>
  <c r="W132"/>
  <c r="Y132"/>
  <c r="AA132"/>
  <c r="AC132"/>
  <c r="U133"/>
  <c r="W133"/>
  <c r="Y133"/>
  <c r="AA133"/>
  <c r="AC133"/>
  <c r="U134"/>
  <c r="W134"/>
  <c r="Y134"/>
  <c r="AA134"/>
  <c r="AC134"/>
  <c r="U135"/>
  <c r="W135"/>
  <c r="Y135"/>
  <c r="AA135"/>
  <c r="AC135"/>
  <c r="U136"/>
  <c r="W136"/>
  <c r="Y136"/>
  <c r="AA136"/>
  <c r="AC136"/>
  <c r="U137"/>
  <c r="W137"/>
  <c r="Y137"/>
  <c r="AA137"/>
  <c r="AC137"/>
  <c r="U138"/>
  <c r="W138"/>
  <c r="Y138"/>
  <c r="AA138"/>
  <c r="AC138"/>
  <c r="U139"/>
  <c r="W139"/>
  <c r="Y139"/>
  <c r="AA139"/>
  <c r="AC139"/>
  <c r="U140"/>
  <c r="W140"/>
  <c r="Y140"/>
  <c r="AA140"/>
  <c r="AC140"/>
  <c r="U141"/>
  <c r="W141"/>
  <c r="Y141"/>
  <c r="AA141"/>
  <c r="AC141"/>
  <c r="U142"/>
  <c r="W142"/>
  <c r="Y142"/>
  <c r="AA142"/>
  <c r="AC142"/>
  <c r="U143"/>
  <c r="W143"/>
  <c r="Y143"/>
  <c r="AA143"/>
  <c r="AC143"/>
  <c r="U144"/>
  <c r="W144"/>
  <c r="Y144"/>
  <c r="AA144"/>
  <c r="AC144"/>
  <c r="U145"/>
  <c r="W145"/>
  <c r="Y145"/>
  <c r="AA145"/>
  <c r="AC145"/>
  <c r="U146"/>
  <c r="W146"/>
  <c r="Y146"/>
  <c r="AA146"/>
  <c r="AC146"/>
  <c r="U147"/>
  <c r="W147"/>
  <c r="Y147"/>
  <c r="AA147"/>
  <c r="AC147"/>
  <c r="U148"/>
  <c r="W148"/>
  <c r="Y148"/>
  <c r="AA148"/>
  <c r="AC148"/>
  <c r="U149"/>
  <c r="W149"/>
  <c r="Y149"/>
  <c r="AA149"/>
  <c r="AC149"/>
  <c r="U150"/>
  <c r="W150"/>
  <c r="Y150"/>
  <c r="AA150"/>
  <c r="AC150"/>
  <c r="U151"/>
  <c r="W151"/>
  <c r="Y151"/>
  <c r="AA151"/>
  <c r="AC151"/>
  <c r="U152"/>
  <c r="W152"/>
  <c r="Y152"/>
  <c r="AA152"/>
  <c r="AC152"/>
  <c r="U153"/>
  <c r="W153"/>
  <c r="Y153"/>
  <c r="AA153"/>
  <c r="AC153"/>
  <c r="U154"/>
  <c r="W154"/>
  <c r="Y154"/>
  <c r="AA154"/>
  <c r="AC154"/>
  <c r="U155"/>
  <c r="W155"/>
  <c r="Y155"/>
  <c r="AA155"/>
  <c r="AC155"/>
  <c r="U156"/>
  <c r="W156"/>
  <c r="Y156"/>
  <c r="AA156"/>
  <c r="AC156"/>
  <c r="W82"/>
  <c r="Y82"/>
  <c r="AA82"/>
  <c r="AC82"/>
  <c r="W157" l="1"/>
  <c r="D11" i="9" s="1"/>
  <c r="AA157" i="10"/>
  <c r="Y157"/>
  <c r="AC157"/>
  <c r="W80" l="1"/>
  <c r="D12" i="9"/>
  <c r="Y80" i="10"/>
  <c r="C79"/>
  <c r="D14" i="9"/>
  <c r="AC80" i="10"/>
  <c r="D13" i="9"/>
  <c r="AA80" i="10"/>
  <c r="B79"/>
  <c r="A20" i="9"/>
  <c r="U4" i="2"/>
  <c r="V4"/>
  <c r="W4"/>
  <c r="X4"/>
  <c r="Y4"/>
  <c r="Z4"/>
  <c r="AA4"/>
  <c r="AB4"/>
  <c r="AC4"/>
  <c r="U5"/>
  <c r="V5"/>
  <c r="W5"/>
  <c r="X5"/>
  <c r="Y5"/>
  <c r="Z5"/>
  <c r="AA5"/>
  <c r="AB5"/>
  <c r="AC5"/>
  <c r="U6"/>
  <c r="V6"/>
  <c r="W6"/>
  <c r="X6"/>
  <c r="Y6"/>
  <c r="Z6"/>
  <c r="AA6"/>
  <c r="AB6"/>
  <c r="AC6"/>
  <c r="U7"/>
  <c r="V7"/>
  <c r="W7"/>
  <c r="X7"/>
  <c r="Y7"/>
  <c r="Z7"/>
  <c r="AA7"/>
  <c r="AB7"/>
  <c r="AC7"/>
  <c r="U8"/>
  <c r="V8"/>
  <c r="W8"/>
  <c r="X8"/>
  <c r="Y8"/>
  <c r="Z8"/>
  <c r="AA8"/>
  <c r="AB8"/>
  <c r="AC8"/>
  <c r="U9"/>
  <c r="V9"/>
  <c r="W9"/>
  <c r="X9"/>
  <c r="Y9"/>
  <c r="Z9"/>
  <c r="AA9"/>
  <c r="AB9"/>
  <c r="AC9"/>
  <c r="U10"/>
  <c r="V10"/>
  <c r="W10"/>
  <c r="X10"/>
  <c r="Y10"/>
  <c r="Z10"/>
  <c r="AA10"/>
  <c r="AB10"/>
  <c r="AC10"/>
  <c r="U11"/>
  <c r="V11"/>
  <c r="W11"/>
  <c r="X11"/>
  <c r="Y11"/>
  <c r="Z11"/>
  <c r="AA11"/>
  <c r="AB11"/>
  <c r="AC11"/>
  <c r="U12"/>
  <c r="V12"/>
  <c r="W12"/>
  <c r="X12"/>
  <c r="Y12"/>
  <c r="Z12"/>
  <c r="AA12"/>
  <c r="AB12"/>
  <c r="AC12"/>
  <c r="U13"/>
  <c r="V13"/>
  <c r="W13"/>
  <c r="X13"/>
  <c r="Y13"/>
  <c r="Z13"/>
  <c r="AA13"/>
  <c r="AB13"/>
  <c r="AC13"/>
  <c r="U14"/>
  <c r="V14"/>
  <c r="W14"/>
  <c r="X14"/>
  <c r="Y14"/>
  <c r="Z14"/>
  <c r="AA14"/>
  <c r="AB14"/>
  <c r="AC14"/>
  <c r="U15"/>
  <c r="V15"/>
  <c r="W15"/>
  <c r="X15"/>
  <c r="Y15"/>
  <c r="Z15"/>
  <c r="AA15"/>
  <c r="AB15"/>
  <c r="AC15"/>
  <c r="U16"/>
  <c r="V16"/>
  <c r="W16"/>
  <c r="X16"/>
  <c r="Y16"/>
  <c r="Z16"/>
  <c r="AA16"/>
  <c r="AB16"/>
  <c r="AC16"/>
  <c r="U17"/>
  <c r="V17"/>
  <c r="W17"/>
  <c r="X17"/>
  <c r="Y17"/>
  <c r="Z17"/>
  <c r="AA17"/>
  <c r="AB17"/>
  <c r="AC17"/>
  <c r="U18"/>
  <c r="V18"/>
  <c r="W18"/>
  <c r="X18"/>
  <c r="Y18"/>
  <c r="Z18"/>
  <c r="AA18"/>
  <c r="AB18"/>
  <c r="AC18"/>
  <c r="U19"/>
  <c r="V19"/>
  <c r="W19"/>
  <c r="X19"/>
  <c r="Y19"/>
  <c r="Z19"/>
  <c r="AA19"/>
  <c r="AB19"/>
  <c r="AC19"/>
  <c r="U20"/>
  <c r="V20"/>
  <c r="W20"/>
  <c r="X20"/>
  <c r="Y20"/>
  <c r="Z20"/>
  <c r="AA20"/>
  <c r="AB20"/>
  <c r="AC20"/>
  <c r="U21"/>
  <c r="V21"/>
  <c r="W21"/>
  <c r="X21"/>
  <c r="Y21"/>
  <c r="Z21"/>
  <c r="AA21"/>
  <c r="AB21"/>
  <c r="AC21"/>
  <c r="U22"/>
  <c r="V22"/>
  <c r="W22"/>
  <c r="X22"/>
  <c r="Y22"/>
  <c r="Z22"/>
  <c r="AA22"/>
  <c r="AB22"/>
  <c r="AC22"/>
  <c r="U23"/>
  <c r="V23"/>
  <c r="W23"/>
  <c r="X23"/>
  <c r="Y23"/>
  <c r="Z23"/>
  <c r="AA23"/>
  <c r="AB23"/>
  <c r="AC23"/>
  <c r="U24"/>
  <c r="V24"/>
  <c r="W24"/>
  <c r="X24"/>
  <c r="Y24"/>
  <c r="Z24"/>
  <c r="AA24"/>
  <c r="AB24"/>
  <c r="AC24"/>
  <c r="U25"/>
  <c r="V25"/>
  <c r="W25"/>
  <c r="X25"/>
  <c r="Y25"/>
  <c r="Z25"/>
  <c r="AA25"/>
  <c r="AB25"/>
  <c r="AC25"/>
  <c r="U26"/>
  <c r="V26"/>
  <c r="W26"/>
  <c r="X26"/>
  <c r="Y26"/>
  <c r="Z26"/>
  <c r="AA26"/>
  <c r="AB26"/>
  <c r="AC26"/>
  <c r="U27"/>
  <c r="V27"/>
  <c r="W27"/>
  <c r="X27"/>
  <c r="Y27"/>
  <c r="Z27"/>
  <c r="AA27"/>
  <c r="AB27"/>
  <c r="AC27"/>
  <c r="U28"/>
  <c r="V28"/>
  <c r="W28"/>
  <c r="X28"/>
  <c r="Y28"/>
  <c r="Z28"/>
  <c r="AA28"/>
  <c r="AB28"/>
  <c r="AC28"/>
  <c r="U29"/>
  <c r="V29"/>
  <c r="W29"/>
  <c r="X29"/>
  <c r="Y29"/>
  <c r="Z29"/>
  <c r="AA29"/>
  <c r="AB29"/>
  <c r="AC29"/>
  <c r="U30"/>
  <c r="V30"/>
  <c r="W30"/>
  <c r="X30"/>
  <c r="Y30"/>
  <c r="Z30"/>
  <c r="AA30"/>
  <c r="AB30"/>
  <c r="AC30"/>
  <c r="U31"/>
  <c r="V31"/>
  <c r="W31"/>
  <c r="X31"/>
  <c r="Y31"/>
  <c r="Z31"/>
  <c r="AA31"/>
  <c r="AB31"/>
  <c r="AC31"/>
  <c r="U32"/>
  <c r="V32"/>
  <c r="W32"/>
  <c r="X32"/>
  <c r="Y32"/>
  <c r="Z32"/>
  <c r="AA32"/>
  <c r="AB32"/>
  <c r="AC32"/>
  <c r="U33"/>
  <c r="V33"/>
  <c r="W33"/>
  <c r="X33"/>
  <c r="Y33"/>
  <c r="Z33"/>
  <c r="AA33"/>
  <c r="AB33"/>
  <c r="AC33"/>
  <c r="U34"/>
  <c r="V34"/>
  <c r="W34"/>
  <c r="X34"/>
  <c r="Y34"/>
  <c r="Z34"/>
  <c r="AA34"/>
  <c r="AB34"/>
  <c r="AC34"/>
  <c r="U35"/>
  <c r="V35"/>
  <c r="W35"/>
  <c r="X35"/>
  <c r="Y35"/>
  <c r="Z35"/>
  <c r="AA35"/>
  <c r="AB35"/>
  <c r="AC35"/>
  <c r="U36"/>
  <c r="V36"/>
  <c r="W36"/>
  <c r="X36"/>
  <c r="Y36"/>
  <c r="Z36"/>
  <c r="AA36"/>
  <c r="AB36"/>
  <c r="AC36"/>
  <c r="U37"/>
  <c r="V37"/>
  <c r="W37"/>
  <c r="X37"/>
  <c r="Y37"/>
  <c r="Z37"/>
  <c r="AA37"/>
  <c r="AB37"/>
  <c r="AC37"/>
  <c r="U38"/>
  <c r="V38"/>
  <c r="W38"/>
  <c r="X38"/>
  <c r="Y38"/>
  <c r="Z38"/>
  <c r="AA38"/>
  <c r="AB38"/>
  <c r="AC38"/>
  <c r="U39"/>
  <c r="V39"/>
  <c r="W39"/>
  <c r="X39"/>
  <c r="Y39"/>
  <c r="Z39"/>
  <c r="AA39"/>
  <c r="AB39"/>
  <c r="AC39"/>
  <c r="U40"/>
  <c r="V40"/>
  <c r="W40"/>
  <c r="X40"/>
  <c r="Y40"/>
  <c r="Z40"/>
  <c r="AA40"/>
  <c r="AB40"/>
  <c r="AC40"/>
  <c r="U41"/>
  <c r="V41"/>
  <c r="W41"/>
  <c r="X41"/>
  <c r="Y41"/>
  <c r="Z41"/>
  <c r="AA41"/>
  <c r="AB41"/>
  <c r="AC41"/>
  <c r="U42"/>
  <c r="V42"/>
  <c r="W42"/>
  <c r="X42"/>
  <c r="Y42"/>
  <c r="Z42"/>
  <c r="AA42"/>
  <c r="AB42"/>
  <c r="AC42"/>
  <c r="U43"/>
  <c r="V43"/>
  <c r="W43"/>
  <c r="X43"/>
  <c r="Y43"/>
  <c r="Z43"/>
  <c r="AA43"/>
  <c r="AB43"/>
  <c r="AC43"/>
  <c r="U44"/>
  <c r="V44"/>
  <c r="W44"/>
  <c r="X44"/>
  <c r="Y44"/>
  <c r="Z44"/>
  <c r="AA44"/>
  <c r="AB44"/>
  <c r="AC44"/>
  <c r="U45"/>
  <c r="V45"/>
  <c r="W45"/>
  <c r="X45"/>
  <c r="Y45"/>
  <c r="Z45"/>
  <c r="AA45"/>
  <c r="AB45"/>
  <c r="AC45"/>
  <c r="U46"/>
  <c r="V46"/>
  <c r="W46"/>
  <c r="X46"/>
  <c r="Y46"/>
  <c r="Z46"/>
  <c r="AA46"/>
  <c r="AB46"/>
  <c r="AC46"/>
  <c r="U47"/>
  <c r="V47"/>
  <c r="W47"/>
  <c r="X47"/>
  <c r="Y47"/>
  <c r="Z47"/>
  <c r="AA47"/>
  <c r="AB47"/>
  <c r="AC47"/>
  <c r="U48"/>
  <c r="V48"/>
  <c r="W48"/>
  <c r="X48"/>
  <c r="Y48"/>
  <c r="Z48"/>
  <c r="AA48"/>
  <c r="AB48"/>
  <c r="AC48"/>
  <c r="U49"/>
  <c r="V49"/>
  <c r="W49"/>
  <c r="X49"/>
  <c r="Y49"/>
  <c r="Z49"/>
  <c r="AA49"/>
  <c r="AB49"/>
  <c r="AC49"/>
  <c r="U50"/>
  <c r="V50"/>
  <c r="W50"/>
  <c r="X50"/>
  <c r="Y50"/>
  <c r="Z50"/>
  <c r="AA50"/>
  <c r="AB50"/>
  <c r="AC50"/>
  <c r="U51"/>
  <c r="V51"/>
  <c r="W51"/>
  <c r="X51"/>
  <c r="Y51"/>
  <c r="Z51"/>
  <c r="AA51"/>
  <c r="AB51"/>
  <c r="AC51"/>
  <c r="U52"/>
  <c r="V52"/>
  <c r="W52"/>
  <c r="X52"/>
  <c r="Y52"/>
  <c r="Z52"/>
  <c r="AA52"/>
  <c r="AB52"/>
  <c r="AC52"/>
  <c r="U53"/>
  <c r="V53"/>
  <c r="W53"/>
  <c r="X53"/>
  <c r="Y53"/>
  <c r="Z53"/>
  <c r="AA53"/>
  <c r="AB53"/>
  <c r="AC53"/>
  <c r="U54"/>
  <c r="V54"/>
  <c r="W54"/>
  <c r="X54"/>
  <c r="Y54"/>
  <c r="Z54"/>
  <c r="AA54"/>
  <c r="AB54"/>
  <c r="AC54"/>
  <c r="U55"/>
  <c r="V55"/>
  <c r="W55"/>
  <c r="X55"/>
  <c r="Y55"/>
  <c r="Z55"/>
  <c r="AA55"/>
  <c r="AB55"/>
  <c r="AC55"/>
  <c r="U56"/>
  <c r="V56"/>
  <c r="W56"/>
  <c r="X56"/>
  <c r="Y56"/>
  <c r="Z56"/>
  <c r="AA56"/>
  <c r="AB56"/>
  <c r="AC56"/>
  <c r="U57"/>
  <c r="V57"/>
  <c r="W57"/>
  <c r="X57"/>
  <c r="Y57"/>
  <c r="Z57"/>
  <c r="AA57"/>
  <c r="AB57"/>
  <c r="AC57"/>
  <c r="U58"/>
  <c r="V58"/>
  <c r="W58"/>
  <c r="X58"/>
  <c r="Y58"/>
  <c r="Z58"/>
  <c r="AA58"/>
  <c r="AB58"/>
  <c r="AC58"/>
  <c r="U59"/>
  <c r="V59"/>
  <c r="W59"/>
  <c r="X59"/>
  <c r="Y59"/>
  <c r="Z59"/>
  <c r="AA59"/>
  <c r="AB59"/>
  <c r="AC59"/>
  <c r="U60"/>
  <c r="V60"/>
  <c r="W60"/>
  <c r="X60"/>
  <c r="Y60"/>
  <c r="Z60"/>
  <c r="AA60"/>
  <c r="AB60"/>
  <c r="AC60"/>
  <c r="U61"/>
  <c r="V61"/>
  <c r="W61"/>
  <c r="X61"/>
  <c r="Y61"/>
  <c r="Z61"/>
  <c r="AA61"/>
  <c r="AB61"/>
  <c r="AC61"/>
  <c r="U62"/>
  <c r="V62"/>
  <c r="W62"/>
  <c r="X62"/>
  <c r="Y62"/>
  <c r="Z62"/>
  <c r="AA62"/>
  <c r="AB62"/>
  <c r="AC62"/>
  <c r="U63"/>
  <c r="V63"/>
  <c r="W63"/>
  <c r="X63"/>
  <c r="Y63"/>
  <c r="Z63"/>
  <c r="AA63"/>
  <c r="AB63"/>
  <c r="AC63"/>
  <c r="U64"/>
  <c r="V64"/>
  <c r="W64"/>
  <c r="X64"/>
  <c r="Y64"/>
  <c r="Z64"/>
  <c r="AA64"/>
  <c r="AB64"/>
  <c r="AC64"/>
  <c r="U65"/>
  <c r="V65"/>
  <c r="W65"/>
  <c r="X65"/>
  <c r="Y65"/>
  <c r="Z65"/>
  <c r="AA65"/>
  <c r="AB65"/>
  <c r="AC65"/>
  <c r="U66"/>
  <c r="V66"/>
  <c r="W66"/>
  <c r="X66"/>
  <c r="Y66"/>
  <c r="Z66"/>
  <c r="AA66"/>
  <c r="AB66"/>
  <c r="AC66"/>
  <c r="U67"/>
  <c r="V67"/>
  <c r="W67"/>
  <c r="X67"/>
  <c r="Y67"/>
  <c r="Z67"/>
  <c r="AA67"/>
  <c r="AB67"/>
  <c r="AC67"/>
  <c r="U68"/>
  <c r="V68"/>
  <c r="W68"/>
  <c r="X68"/>
  <c r="Y68"/>
  <c r="Z68"/>
  <c r="AA68"/>
  <c r="AB68"/>
  <c r="AC68"/>
  <c r="U69"/>
  <c r="V69"/>
  <c r="W69"/>
  <c r="X69"/>
  <c r="Y69"/>
  <c r="Z69"/>
  <c r="AA69"/>
  <c r="AB69"/>
  <c r="AC69"/>
  <c r="U70"/>
  <c r="V70"/>
  <c r="W70"/>
  <c r="X70"/>
  <c r="Y70"/>
  <c r="Z70"/>
  <c r="AA70"/>
  <c r="AB70"/>
  <c r="AC70"/>
  <c r="U71"/>
  <c r="V71"/>
  <c r="W71"/>
  <c r="X71"/>
  <c r="Y71"/>
  <c r="Z71"/>
  <c r="AA71"/>
  <c r="AB71"/>
  <c r="AC71"/>
  <c r="U72"/>
  <c r="V72"/>
  <c r="W72"/>
  <c r="X72"/>
  <c r="Y72"/>
  <c r="Z72"/>
  <c r="AA72"/>
  <c r="AB72"/>
  <c r="AC72"/>
  <c r="U73"/>
  <c r="V73"/>
  <c r="W73"/>
  <c r="X73"/>
  <c r="Y73"/>
  <c r="Z73"/>
  <c r="AA73"/>
  <c r="AB73"/>
  <c r="AC73"/>
  <c r="U74"/>
  <c r="V74"/>
  <c r="W74"/>
  <c r="X74"/>
  <c r="Y74"/>
  <c r="Z74"/>
  <c r="AA74"/>
  <c r="AB74"/>
  <c r="AC74"/>
  <c r="U75"/>
  <c r="V75"/>
  <c r="W75"/>
  <c r="X75"/>
  <c r="Y75"/>
  <c r="Z75"/>
  <c r="AA75"/>
  <c r="AB75"/>
  <c r="AC75"/>
  <c r="U76"/>
  <c r="V76"/>
  <c r="W76"/>
  <c r="X76"/>
  <c r="Y76"/>
  <c r="Z76"/>
  <c r="AA76"/>
  <c r="AB76"/>
  <c r="AC76"/>
  <c r="U77"/>
  <c r="V77"/>
  <c r="W77"/>
  <c r="X77"/>
  <c r="Y77"/>
  <c r="Z77"/>
  <c r="AA77"/>
  <c r="AB77"/>
  <c r="AC77"/>
  <c r="U78"/>
  <c r="V78"/>
  <c r="W78"/>
  <c r="X78"/>
  <c r="Y78"/>
  <c r="Z78"/>
  <c r="AA78"/>
  <c r="AB78"/>
  <c r="AC78"/>
  <c r="V79"/>
  <c r="W79"/>
  <c r="X79"/>
  <c r="Y79"/>
  <c r="Z79"/>
  <c r="AA79"/>
  <c r="AB79"/>
  <c r="AC79"/>
  <c r="V3"/>
  <c r="W3"/>
  <c r="X3"/>
  <c r="Y3"/>
  <c r="Z3"/>
  <c r="AA3"/>
  <c r="AB3"/>
  <c r="AC3"/>
  <c r="AF4" i="10"/>
  <c r="AF5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3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AJ3"/>
  <c r="AK3"/>
  <c r="AL3"/>
  <c r="AM3"/>
  <c r="AN3"/>
  <c r="AI3"/>
  <c r="AD4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3"/>
  <c r="A155" l="1"/>
  <c r="A149" l="1"/>
  <c r="C136" l="1"/>
  <c r="D79" i="6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AF79" i="2"/>
  <c r="A79"/>
  <c r="A79" i="7" s="1"/>
  <c r="B79"/>
  <c r="AH79" i="2" s="1"/>
  <c r="C79" i="6" l="1"/>
  <c r="P84" i="7" l="1"/>
  <c r="Q84"/>
  <c r="R84"/>
  <c r="S84"/>
  <c r="T84"/>
  <c r="V84"/>
  <c r="W84"/>
  <c r="X84"/>
  <c r="Y84"/>
  <c r="Z84"/>
  <c r="AA84"/>
  <c r="AB84"/>
  <c r="AC84"/>
  <c r="AD84"/>
  <c r="AE84"/>
  <c r="AF84"/>
  <c r="AG84"/>
  <c r="AH84"/>
  <c r="AI84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P104"/>
  <c r="Q104"/>
  <c r="R104"/>
  <c r="S104"/>
  <c r="T104"/>
  <c r="U104"/>
  <c r="V104"/>
  <c r="W104"/>
  <c r="X104"/>
  <c r="Y104"/>
  <c r="Z104"/>
  <c r="AA104"/>
  <c r="AB104"/>
  <c r="AC104"/>
  <c r="AD104"/>
  <c r="AE104"/>
  <c r="AF104"/>
  <c r="AG104"/>
  <c r="AH104"/>
  <c r="AI104"/>
  <c r="P105"/>
  <c r="Q105"/>
  <c r="R105"/>
  <c r="S105"/>
  <c r="T105"/>
  <c r="U105"/>
  <c r="V105"/>
  <c r="W105"/>
  <c r="X105"/>
  <c r="Y105"/>
  <c r="Z105"/>
  <c r="AA105"/>
  <c r="AB105"/>
  <c r="AC105"/>
  <c r="AD105"/>
  <c r="AE105"/>
  <c r="AF105"/>
  <c r="AG105"/>
  <c r="AH105"/>
  <c r="AI105"/>
  <c r="P106"/>
  <c r="Q106"/>
  <c r="R106"/>
  <c r="S106"/>
  <c r="T106"/>
  <c r="U106"/>
  <c r="V106"/>
  <c r="W106"/>
  <c r="X106"/>
  <c r="Y106"/>
  <c r="Z106"/>
  <c r="AA106"/>
  <c r="AB106"/>
  <c r="AC106"/>
  <c r="AD106"/>
  <c r="AE106"/>
  <c r="AF106"/>
  <c r="AG106"/>
  <c r="AH106"/>
  <c r="AI106"/>
  <c r="P107"/>
  <c r="Q107"/>
  <c r="R107"/>
  <c r="S107"/>
  <c r="T107"/>
  <c r="U107"/>
  <c r="V107"/>
  <c r="W107"/>
  <c r="X107"/>
  <c r="Y107"/>
  <c r="Z107"/>
  <c r="AA107"/>
  <c r="AB107"/>
  <c r="AC107"/>
  <c r="AD107"/>
  <c r="AE107"/>
  <c r="AF107"/>
  <c r="AG107"/>
  <c r="AH107"/>
  <c r="AI107"/>
  <c r="P108"/>
  <c r="Q108"/>
  <c r="R108"/>
  <c r="S108"/>
  <c r="T108"/>
  <c r="U108"/>
  <c r="V108"/>
  <c r="W108"/>
  <c r="X108"/>
  <c r="Y108"/>
  <c r="Z108"/>
  <c r="AA108"/>
  <c r="AB108"/>
  <c r="AC108"/>
  <c r="AD108"/>
  <c r="AE108"/>
  <c r="AF108"/>
  <c r="AG108"/>
  <c r="AH108"/>
  <c r="AI108"/>
  <c r="P109"/>
  <c r="Q109"/>
  <c r="R109"/>
  <c r="S109"/>
  <c r="T109"/>
  <c r="U109"/>
  <c r="V109"/>
  <c r="W109"/>
  <c r="X109"/>
  <c r="Y109"/>
  <c r="Z109"/>
  <c r="AA109"/>
  <c r="AB109"/>
  <c r="AC109"/>
  <c r="AD109"/>
  <c r="AE109"/>
  <c r="AF109"/>
  <c r="AG109"/>
  <c r="AH109"/>
  <c r="AI109"/>
  <c r="P110"/>
  <c r="Q110"/>
  <c r="R110"/>
  <c r="S110"/>
  <c r="T110"/>
  <c r="U110"/>
  <c r="V110"/>
  <c r="W110"/>
  <c r="X110"/>
  <c r="Y110"/>
  <c r="Z110"/>
  <c r="AA110"/>
  <c r="AB110"/>
  <c r="AC110"/>
  <c r="AD110"/>
  <c r="AE110"/>
  <c r="AF110"/>
  <c r="AG110"/>
  <c r="AH110"/>
  <c r="AI110"/>
  <c r="P111"/>
  <c r="Q111"/>
  <c r="R111"/>
  <c r="S111"/>
  <c r="T111"/>
  <c r="U111"/>
  <c r="V111"/>
  <c r="W111"/>
  <c r="X111"/>
  <c r="Y111"/>
  <c r="Z111"/>
  <c r="AA111"/>
  <c r="AB111"/>
  <c r="AC111"/>
  <c r="AD111"/>
  <c r="AE111"/>
  <c r="AF111"/>
  <c r="AG111"/>
  <c r="AH111"/>
  <c r="AI111"/>
  <c r="P112"/>
  <c r="Q112"/>
  <c r="R112"/>
  <c r="S112"/>
  <c r="T112"/>
  <c r="U112"/>
  <c r="V112"/>
  <c r="W112"/>
  <c r="X112"/>
  <c r="Y112"/>
  <c r="Z112"/>
  <c r="AA112"/>
  <c r="AB112"/>
  <c r="AC112"/>
  <c r="AD112"/>
  <c r="AE112"/>
  <c r="AF112"/>
  <c r="AG112"/>
  <c r="AH112"/>
  <c r="AI112"/>
  <c r="P113"/>
  <c r="Q113"/>
  <c r="R113"/>
  <c r="S113"/>
  <c r="T113"/>
  <c r="U113"/>
  <c r="V113"/>
  <c r="W113"/>
  <c r="X113"/>
  <c r="Y113"/>
  <c r="Z113"/>
  <c r="AA113"/>
  <c r="AB113"/>
  <c r="AC113"/>
  <c r="AD113"/>
  <c r="AE113"/>
  <c r="AF113"/>
  <c r="AG113"/>
  <c r="AH113"/>
  <c r="AI113"/>
  <c r="P114"/>
  <c r="Q114"/>
  <c r="R114"/>
  <c r="S114"/>
  <c r="T114"/>
  <c r="U114"/>
  <c r="V114"/>
  <c r="W114"/>
  <c r="X114"/>
  <c r="Y114"/>
  <c r="Z114"/>
  <c r="AA114"/>
  <c r="AB114"/>
  <c r="AC114"/>
  <c r="AD114"/>
  <c r="AE114"/>
  <c r="AF114"/>
  <c r="AG114"/>
  <c r="AH114"/>
  <c r="AI114"/>
  <c r="P115"/>
  <c r="Q115"/>
  <c r="R115"/>
  <c r="S115"/>
  <c r="T115"/>
  <c r="U115"/>
  <c r="V115"/>
  <c r="W115"/>
  <c r="X115"/>
  <c r="Y115"/>
  <c r="Z115"/>
  <c r="AA115"/>
  <c r="AB115"/>
  <c r="AC115"/>
  <c r="AD115"/>
  <c r="AE115"/>
  <c r="AF115"/>
  <c r="AG115"/>
  <c r="AH115"/>
  <c r="AI115"/>
  <c r="P116"/>
  <c r="Q116"/>
  <c r="R116"/>
  <c r="S116"/>
  <c r="T116"/>
  <c r="U116"/>
  <c r="V116"/>
  <c r="W116"/>
  <c r="X116"/>
  <c r="Y116"/>
  <c r="Z116"/>
  <c r="AA116"/>
  <c r="AB116"/>
  <c r="AC116"/>
  <c r="AD116"/>
  <c r="AE116"/>
  <c r="AF116"/>
  <c r="AG116"/>
  <c r="AH116"/>
  <c r="AI116"/>
  <c r="P117"/>
  <c r="Q117"/>
  <c r="R117"/>
  <c r="S117"/>
  <c r="T117"/>
  <c r="U117"/>
  <c r="V117"/>
  <c r="W117"/>
  <c r="X117"/>
  <c r="Y117"/>
  <c r="Z117"/>
  <c r="AA117"/>
  <c r="AB117"/>
  <c r="AC117"/>
  <c r="AD117"/>
  <c r="AE117"/>
  <c r="AF117"/>
  <c r="AG117"/>
  <c r="AH117"/>
  <c r="AI117"/>
  <c r="P118"/>
  <c r="Q118"/>
  <c r="R118"/>
  <c r="S118"/>
  <c r="T118"/>
  <c r="U118"/>
  <c r="V118"/>
  <c r="W118"/>
  <c r="X118"/>
  <c r="Y118"/>
  <c r="Z118"/>
  <c r="AA118"/>
  <c r="AB118"/>
  <c r="AC118"/>
  <c r="AD118"/>
  <c r="AE118"/>
  <c r="AF118"/>
  <c r="AG118"/>
  <c r="AH118"/>
  <c r="AI118"/>
  <c r="P119"/>
  <c r="Q119"/>
  <c r="R119"/>
  <c r="S119"/>
  <c r="T119"/>
  <c r="U119"/>
  <c r="V119"/>
  <c r="W119"/>
  <c r="X119"/>
  <c r="Y119"/>
  <c r="Z119"/>
  <c r="AA119"/>
  <c r="AB119"/>
  <c r="AC119"/>
  <c r="AD119"/>
  <c r="AE119"/>
  <c r="AF119"/>
  <c r="AG119"/>
  <c r="AH119"/>
  <c r="AI119"/>
  <c r="P120"/>
  <c r="Q120"/>
  <c r="R120"/>
  <c r="S120"/>
  <c r="T120"/>
  <c r="U120"/>
  <c r="V120"/>
  <c r="W120"/>
  <c r="X120"/>
  <c r="Y120"/>
  <c r="Z120"/>
  <c r="AA120"/>
  <c r="AB120"/>
  <c r="AC120"/>
  <c r="AD120"/>
  <c r="AE120"/>
  <c r="AF120"/>
  <c r="AG120"/>
  <c r="AH120"/>
  <c r="AI120"/>
  <c r="P121"/>
  <c r="Q121"/>
  <c r="R121"/>
  <c r="S121"/>
  <c r="T121"/>
  <c r="U121"/>
  <c r="V121"/>
  <c r="W121"/>
  <c r="X121"/>
  <c r="Y121"/>
  <c r="Z121"/>
  <c r="AA121"/>
  <c r="AB121"/>
  <c r="AC121"/>
  <c r="AD121"/>
  <c r="AE121"/>
  <c r="AF121"/>
  <c r="AG121"/>
  <c r="AH121"/>
  <c r="AI121"/>
  <c r="P122"/>
  <c r="Q122"/>
  <c r="R122"/>
  <c r="S122"/>
  <c r="T122"/>
  <c r="U122"/>
  <c r="V122"/>
  <c r="W122"/>
  <c r="X122"/>
  <c r="Y122"/>
  <c r="Z122"/>
  <c r="AA122"/>
  <c r="AB122"/>
  <c r="AC122"/>
  <c r="AD122"/>
  <c r="AE122"/>
  <c r="AF122"/>
  <c r="AG122"/>
  <c r="AH122"/>
  <c r="AI122"/>
  <c r="P123"/>
  <c r="Q123"/>
  <c r="R123"/>
  <c r="S123"/>
  <c r="T123"/>
  <c r="U123"/>
  <c r="V123"/>
  <c r="W123"/>
  <c r="X123"/>
  <c r="Y123"/>
  <c r="Z123"/>
  <c r="AA123"/>
  <c r="AB123"/>
  <c r="AC123"/>
  <c r="AD123"/>
  <c r="AE123"/>
  <c r="AF123"/>
  <c r="AG123"/>
  <c r="AH123"/>
  <c r="AI123"/>
  <c r="P124"/>
  <c r="Q124"/>
  <c r="R124"/>
  <c r="S124"/>
  <c r="T124"/>
  <c r="U124"/>
  <c r="V124"/>
  <c r="W124"/>
  <c r="X124"/>
  <c r="Y124"/>
  <c r="Z124"/>
  <c r="AA124"/>
  <c r="AB124"/>
  <c r="AC124"/>
  <c r="AD124"/>
  <c r="AE124"/>
  <c r="AF124"/>
  <c r="AG124"/>
  <c r="AH124"/>
  <c r="P125"/>
  <c r="Q125"/>
  <c r="R125"/>
  <c r="S125"/>
  <c r="T125"/>
  <c r="U125"/>
  <c r="V125"/>
  <c r="W125"/>
  <c r="X125"/>
  <c r="Y125"/>
  <c r="Z125"/>
  <c r="AA125"/>
  <c r="AB125"/>
  <c r="AC125"/>
  <c r="AD125"/>
  <c r="AE125"/>
  <c r="AF125"/>
  <c r="AG125"/>
  <c r="AH125"/>
  <c r="AI125"/>
  <c r="P126"/>
  <c r="Q126"/>
  <c r="R126"/>
  <c r="S126"/>
  <c r="T126"/>
  <c r="U126"/>
  <c r="V126"/>
  <c r="W126"/>
  <c r="X126"/>
  <c r="Y126"/>
  <c r="Z126"/>
  <c r="AA126"/>
  <c r="AB126"/>
  <c r="AC126"/>
  <c r="AD126"/>
  <c r="AE126"/>
  <c r="AF126"/>
  <c r="AG126"/>
  <c r="AH126"/>
  <c r="AI126"/>
  <c r="P127"/>
  <c r="Q127"/>
  <c r="R127"/>
  <c r="S127"/>
  <c r="T127"/>
  <c r="U127"/>
  <c r="V127"/>
  <c r="W127"/>
  <c r="X127"/>
  <c r="Y127"/>
  <c r="Z127"/>
  <c r="AA127"/>
  <c r="AB127"/>
  <c r="AC127"/>
  <c r="AD127"/>
  <c r="AE127"/>
  <c r="AF127"/>
  <c r="AG127"/>
  <c r="AH127"/>
  <c r="AI127"/>
  <c r="P128"/>
  <c r="Q128"/>
  <c r="R128"/>
  <c r="S128"/>
  <c r="T128"/>
  <c r="U128"/>
  <c r="V128"/>
  <c r="W128"/>
  <c r="X128"/>
  <c r="Y128"/>
  <c r="Z128"/>
  <c r="AA128"/>
  <c r="AB128"/>
  <c r="AC128"/>
  <c r="AD128"/>
  <c r="AE128"/>
  <c r="AF128"/>
  <c r="AG128"/>
  <c r="AH128"/>
  <c r="AI128"/>
  <c r="P129"/>
  <c r="Q129"/>
  <c r="R129"/>
  <c r="S129"/>
  <c r="T129"/>
  <c r="U129"/>
  <c r="V129"/>
  <c r="W129"/>
  <c r="X129"/>
  <c r="Y129"/>
  <c r="Z129"/>
  <c r="AA129"/>
  <c r="AB129"/>
  <c r="AC129"/>
  <c r="AD129"/>
  <c r="AE129"/>
  <c r="AF129"/>
  <c r="AG129"/>
  <c r="AH129"/>
  <c r="AI129"/>
  <c r="P130"/>
  <c r="Q130"/>
  <c r="R130"/>
  <c r="S130"/>
  <c r="T130"/>
  <c r="U130"/>
  <c r="V130"/>
  <c r="W130"/>
  <c r="X130"/>
  <c r="Y130"/>
  <c r="Z130"/>
  <c r="AA130"/>
  <c r="AB130"/>
  <c r="AC130"/>
  <c r="AD130"/>
  <c r="AE130"/>
  <c r="AF130"/>
  <c r="AG130"/>
  <c r="AH130"/>
  <c r="AI130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P132"/>
  <c r="Q132"/>
  <c r="R132"/>
  <c r="S132"/>
  <c r="T132"/>
  <c r="U132"/>
  <c r="V132"/>
  <c r="W132"/>
  <c r="X132"/>
  <c r="Y132"/>
  <c r="Z132"/>
  <c r="AA132"/>
  <c r="AB132"/>
  <c r="AC132"/>
  <c r="AD132"/>
  <c r="AE132"/>
  <c r="AF132"/>
  <c r="AG132"/>
  <c r="AH132"/>
  <c r="AI132"/>
  <c r="P133"/>
  <c r="Q133"/>
  <c r="R133"/>
  <c r="S133"/>
  <c r="T133"/>
  <c r="U133"/>
  <c r="V133"/>
  <c r="W133"/>
  <c r="X133"/>
  <c r="Y133"/>
  <c r="Z133"/>
  <c r="AA133"/>
  <c r="AB133"/>
  <c r="AC133"/>
  <c r="AD133"/>
  <c r="AE133"/>
  <c r="AF133"/>
  <c r="AG133"/>
  <c r="AH133"/>
  <c r="AI133"/>
  <c r="P134"/>
  <c r="Q134"/>
  <c r="R134"/>
  <c r="S134"/>
  <c r="T134"/>
  <c r="U134"/>
  <c r="V134"/>
  <c r="W134"/>
  <c r="X134"/>
  <c r="Y134"/>
  <c r="Z134"/>
  <c r="AA134"/>
  <c r="AB134"/>
  <c r="AC134"/>
  <c r="AD134"/>
  <c r="AE134"/>
  <c r="AF134"/>
  <c r="AG134"/>
  <c r="AH134"/>
  <c r="AI134"/>
  <c r="P135"/>
  <c r="Q135"/>
  <c r="R135"/>
  <c r="S135"/>
  <c r="T135"/>
  <c r="U135"/>
  <c r="V135"/>
  <c r="W135"/>
  <c r="X135"/>
  <c r="Y135"/>
  <c r="Z135"/>
  <c r="AA135"/>
  <c r="AB135"/>
  <c r="AC135"/>
  <c r="AD135"/>
  <c r="AE135"/>
  <c r="AF135"/>
  <c r="AG135"/>
  <c r="AH135"/>
  <c r="AI135"/>
  <c r="P136"/>
  <c r="Q136"/>
  <c r="R136"/>
  <c r="S136"/>
  <c r="T136"/>
  <c r="U136"/>
  <c r="V136"/>
  <c r="W136"/>
  <c r="X136"/>
  <c r="Y136"/>
  <c r="Z136"/>
  <c r="AA136"/>
  <c r="AB136"/>
  <c r="AC136"/>
  <c r="AD136"/>
  <c r="AE136"/>
  <c r="AF136"/>
  <c r="AG136"/>
  <c r="AH136"/>
  <c r="AI136"/>
  <c r="P137"/>
  <c r="Q137"/>
  <c r="R137"/>
  <c r="S137"/>
  <c r="T137"/>
  <c r="U137"/>
  <c r="V137"/>
  <c r="W137"/>
  <c r="X137"/>
  <c r="Y137"/>
  <c r="Z137"/>
  <c r="AA137"/>
  <c r="AB137"/>
  <c r="AC137"/>
  <c r="AD137"/>
  <c r="AE137"/>
  <c r="AF137"/>
  <c r="AG137"/>
  <c r="AH137"/>
  <c r="AI137"/>
  <c r="P138"/>
  <c r="Q138"/>
  <c r="R138"/>
  <c r="S138"/>
  <c r="T138"/>
  <c r="U138"/>
  <c r="V138"/>
  <c r="W138"/>
  <c r="X138"/>
  <c r="Y138"/>
  <c r="Z138"/>
  <c r="AA138"/>
  <c r="AB138"/>
  <c r="AC138"/>
  <c r="AD138"/>
  <c r="AE138"/>
  <c r="AF138"/>
  <c r="AG138"/>
  <c r="AH138"/>
  <c r="AI138"/>
  <c r="P139"/>
  <c r="Q139"/>
  <c r="R139"/>
  <c r="S139"/>
  <c r="T139"/>
  <c r="U139"/>
  <c r="V139"/>
  <c r="W139"/>
  <c r="X139"/>
  <c r="Y139"/>
  <c r="Z139"/>
  <c r="AA139"/>
  <c r="AB139"/>
  <c r="AC139"/>
  <c r="AD139"/>
  <c r="AE139"/>
  <c r="AF139"/>
  <c r="AG139"/>
  <c r="AH139"/>
  <c r="AI139"/>
  <c r="P140"/>
  <c r="Q140"/>
  <c r="R140"/>
  <c r="S140"/>
  <c r="T140"/>
  <c r="U140"/>
  <c r="V140"/>
  <c r="W140"/>
  <c r="X140"/>
  <c r="Y140"/>
  <c r="Z140"/>
  <c r="AA140"/>
  <c r="AB140"/>
  <c r="AC140"/>
  <c r="AD140"/>
  <c r="AE140"/>
  <c r="AF140"/>
  <c r="AG140"/>
  <c r="AH140"/>
  <c r="AI140"/>
  <c r="P141"/>
  <c r="Q141"/>
  <c r="R141"/>
  <c r="S141"/>
  <c r="T141"/>
  <c r="U141"/>
  <c r="V141"/>
  <c r="W141"/>
  <c r="X141"/>
  <c r="Y141"/>
  <c r="Z141"/>
  <c r="AA141"/>
  <c r="AB141"/>
  <c r="AC141"/>
  <c r="AD141"/>
  <c r="AE141"/>
  <c r="AF141"/>
  <c r="AG141"/>
  <c r="AH141"/>
  <c r="AI141"/>
  <c r="P142"/>
  <c r="Q142"/>
  <c r="R142"/>
  <c r="S142"/>
  <c r="T142"/>
  <c r="U142"/>
  <c r="V142"/>
  <c r="W142"/>
  <c r="X142"/>
  <c r="Y142"/>
  <c r="Z142"/>
  <c r="AA142"/>
  <c r="AB142"/>
  <c r="AC142"/>
  <c r="AD142"/>
  <c r="AE142"/>
  <c r="AF142"/>
  <c r="AG142"/>
  <c r="AH142"/>
  <c r="AI142"/>
  <c r="P143"/>
  <c r="Q143"/>
  <c r="R143"/>
  <c r="S143"/>
  <c r="T143"/>
  <c r="U143"/>
  <c r="V143"/>
  <c r="W143"/>
  <c r="X143"/>
  <c r="Y143"/>
  <c r="Z143"/>
  <c r="AA143"/>
  <c r="AB143"/>
  <c r="AC143"/>
  <c r="AD143"/>
  <c r="AE143"/>
  <c r="AF143"/>
  <c r="AG143"/>
  <c r="AH143"/>
  <c r="AI143"/>
  <c r="P144"/>
  <c r="Q144"/>
  <c r="R144"/>
  <c r="S144"/>
  <c r="T144"/>
  <c r="U144"/>
  <c r="V144"/>
  <c r="W144"/>
  <c r="X144"/>
  <c r="Y144"/>
  <c r="Z144"/>
  <c r="AA144"/>
  <c r="AB144"/>
  <c r="AC144"/>
  <c r="AD144"/>
  <c r="AE144"/>
  <c r="AF144"/>
  <c r="AG144"/>
  <c r="AH144"/>
  <c r="AI144"/>
  <c r="P145"/>
  <c r="Q145"/>
  <c r="R145"/>
  <c r="S145"/>
  <c r="T145"/>
  <c r="U145"/>
  <c r="V145"/>
  <c r="W145"/>
  <c r="X145"/>
  <c r="Y145"/>
  <c r="Z145"/>
  <c r="AA145"/>
  <c r="AB145"/>
  <c r="AC145"/>
  <c r="AD145"/>
  <c r="AE145"/>
  <c r="AF145"/>
  <c r="AG145"/>
  <c r="AH145"/>
  <c r="AI145"/>
  <c r="P146"/>
  <c r="Q146"/>
  <c r="R146"/>
  <c r="S146"/>
  <c r="T146"/>
  <c r="U146"/>
  <c r="V146"/>
  <c r="W146"/>
  <c r="X146"/>
  <c r="Y146"/>
  <c r="Z146"/>
  <c r="AA146"/>
  <c r="AB146"/>
  <c r="AC146"/>
  <c r="AD146"/>
  <c r="AE146"/>
  <c r="AF146"/>
  <c r="AG146"/>
  <c r="AH146"/>
  <c r="AI146"/>
  <c r="P147"/>
  <c r="Q147"/>
  <c r="R147"/>
  <c r="S147"/>
  <c r="T147"/>
  <c r="U147"/>
  <c r="V147"/>
  <c r="W147"/>
  <c r="X147"/>
  <c r="Y147"/>
  <c r="Z147"/>
  <c r="AA147"/>
  <c r="AB147"/>
  <c r="AC147"/>
  <c r="AD147"/>
  <c r="AE147"/>
  <c r="AF147"/>
  <c r="AG147"/>
  <c r="AH147"/>
  <c r="AI147"/>
  <c r="P148"/>
  <c r="Q148"/>
  <c r="R148"/>
  <c r="S148"/>
  <c r="T148"/>
  <c r="U148"/>
  <c r="V148"/>
  <c r="W148"/>
  <c r="X148"/>
  <c r="Y148"/>
  <c r="Z148"/>
  <c r="AA148"/>
  <c r="AB148"/>
  <c r="AC148"/>
  <c r="AD148"/>
  <c r="AE148"/>
  <c r="AF148"/>
  <c r="AG148"/>
  <c r="AH148"/>
  <c r="AI148"/>
  <c r="P149"/>
  <c r="Q149"/>
  <c r="R149"/>
  <c r="S149"/>
  <c r="T149"/>
  <c r="U149"/>
  <c r="V149"/>
  <c r="W149"/>
  <c r="X149"/>
  <c r="Y149"/>
  <c r="Z149"/>
  <c r="AA149"/>
  <c r="AB149"/>
  <c r="AC149"/>
  <c r="AD149"/>
  <c r="AE149"/>
  <c r="AF149"/>
  <c r="AG149"/>
  <c r="AH149"/>
  <c r="AI149"/>
  <c r="P150"/>
  <c r="Q150"/>
  <c r="R150"/>
  <c r="S150"/>
  <c r="T150"/>
  <c r="U150"/>
  <c r="V150"/>
  <c r="W150"/>
  <c r="X150"/>
  <c r="Y150"/>
  <c r="Z150"/>
  <c r="AA150"/>
  <c r="AB150"/>
  <c r="AC150"/>
  <c r="AD150"/>
  <c r="AE150"/>
  <c r="AF150"/>
  <c r="AG150"/>
  <c r="AH150"/>
  <c r="AI150"/>
  <c r="P151"/>
  <c r="Q151"/>
  <c r="R151"/>
  <c r="S151"/>
  <c r="T151"/>
  <c r="U151"/>
  <c r="V151"/>
  <c r="W151"/>
  <c r="X151"/>
  <c r="Y151"/>
  <c r="Z151"/>
  <c r="AA151"/>
  <c r="AB151"/>
  <c r="AC151"/>
  <c r="AD151"/>
  <c r="AE151"/>
  <c r="AF151"/>
  <c r="AG151"/>
  <c r="AH151"/>
  <c r="AI151"/>
  <c r="P152"/>
  <c r="Q152"/>
  <c r="R152"/>
  <c r="S152"/>
  <c r="T152"/>
  <c r="U152"/>
  <c r="V152"/>
  <c r="W152"/>
  <c r="X152"/>
  <c r="Y152"/>
  <c r="Z152"/>
  <c r="AA152"/>
  <c r="AB152"/>
  <c r="AC152"/>
  <c r="AD152"/>
  <c r="AE152"/>
  <c r="AF152"/>
  <c r="AG152"/>
  <c r="AH152"/>
  <c r="AI152"/>
  <c r="P153"/>
  <c r="Q153"/>
  <c r="R153"/>
  <c r="S153"/>
  <c r="T153"/>
  <c r="U153"/>
  <c r="V153"/>
  <c r="W153"/>
  <c r="X153"/>
  <c r="Y153"/>
  <c r="Z153"/>
  <c r="AA153"/>
  <c r="AB153"/>
  <c r="AC153"/>
  <c r="AD153"/>
  <c r="AE153"/>
  <c r="AF153"/>
  <c r="AG153"/>
  <c r="AH153"/>
  <c r="AI153"/>
  <c r="P154"/>
  <c r="Q154"/>
  <c r="R154"/>
  <c r="S154"/>
  <c r="T154"/>
  <c r="U154"/>
  <c r="V154"/>
  <c r="W154"/>
  <c r="X154"/>
  <c r="Y154"/>
  <c r="Z154"/>
  <c r="AA154"/>
  <c r="AB154"/>
  <c r="AC154"/>
  <c r="AD154"/>
  <c r="AE154"/>
  <c r="AF154"/>
  <c r="AG154"/>
  <c r="AH154"/>
  <c r="AI154"/>
  <c r="P155"/>
  <c r="Q155"/>
  <c r="R155"/>
  <c r="S155"/>
  <c r="T155"/>
  <c r="U155"/>
  <c r="V155"/>
  <c r="W155"/>
  <c r="X155"/>
  <c r="Y155"/>
  <c r="Z155"/>
  <c r="AA155"/>
  <c r="AB155"/>
  <c r="AC155"/>
  <c r="AD155"/>
  <c r="AE155"/>
  <c r="AF155"/>
  <c r="AG155"/>
  <c r="AH155"/>
  <c r="AI155"/>
  <c r="P156"/>
  <c r="Q156"/>
  <c r="R156"/>
  <c r="S156"/>
  <c r="T156"/>
  <c r="U156"/>
  <c r="V156"/>
  <c r="W156"/>
  <c r="X156"/>
  <c r="Y156"/>
  <c r="Z156"/>
  <c r="AA156"/>
  <c r="AB156"/>
  <c r="AC156"/>
  <c r="AD156"/>
  <c r="AE156"/>
  <c r="AF156"/>
  <c r="AG156"/>
  <c r="AH156"/>
  <c r="AI156"/>
  <c r="P157"/>
  <c r="Q157"/>
  <c r="R157"/>
  <c r="S157"/>
  <c r="T157"/>
  <c r="U157"/>
  <c r="V157"/>
  <c r="W157"/>
  <c r="X157"/>
  <c r="Y157"/>
  <c r="Z157"/>
  <c r="AA157"/>
  <c r="AB157"/>
  <c r="AC157"/>
  <c r="AD157"/>
  <c r="AE157"/>
  <c r="AF157"/>
  <c r="AG157"/>
  <c r="AH157"/>
  <c r="AI157"/>
  <c r="P158"/>
  <c r="Q158"/>
  <c r="R158"/>
  <c r="S158"/>
  <c r="T158"/>
  <c r="U158"/>
  <c r="V158"/>
  <c r="W158"/>
  <c r="X158"/>
  <c r="Y158"/>
  <c r="Z158"/>
  <c r="AA158"/>
  <c r="AB158"/>
  <c r="AC158"/>
  <c r="AD158"/>
  <c r="AE158"/>
  <c r="AF158"/>
  <c r="AG158"/>
  <c r="AH158"/>
  <c r="AI158"/>
  <c r="P159"/>
  <c r="Q159"/>
  <c r="R159"/>
  <c r="S159"/>
  <c r="T159"/>
  <c r="U159"/>
  <c r="V159"/>
  <c r="W159"/>
  <c r="X159"/>
  <c r="Y159"/>
  <c r="Z159"/>
  <c r="AA159"/>
  <c r="AB159"/>
  <c r="AC159"/>
  <c r="AD159"/>
  <c r="AE159"/>
  <c r="AF159"/>
  <c r="AG159"/>
  <c r="AH159"/>
  <c r="AI159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84"/>
  <c r="Y80" l="1"/>
  <c r="W80"/>
  <c r="V80"/>
  <c r="T80"/>
  <c r="R80"/>
  <c r="S80"/>
  <c r="Q80"/>
  <c r="P80"/>
  <c r="X80"/>
  <c r="Z80"/>
  <c r="AA80"/>
  <c r="AH80"/>
  <c r="AF80"/>
  <c r="AD80"/>
  <c r="AB80"/>
  <c r="AG80"/>
  <c r="AE80"/>
  <c r="AC80"/>
  <c r="AI1" i="2" l="1"/>
  <c r="C83" i="10" l="1"/>
  <c r="E83"/>
  <c r="G83"/>
  <c r="I83"/>
  <c r="K83"/>
  <c r="M83"/>
  <c r="O83"/>
  <c r="Q83"/>
  <c r="S83"/>
  <c r="C84"/>
  <c r="E84"/>
  <c r="G84"/>
  <c r="I84"/>
  <c r="K84"/>
  <c r="M84"/>
  <c r="O84"/>
  <c r="Q84"/>
  <c r="S84"/>
  <c r="C85"/>
  <c r="E85"/>
  <c r="G85"/>
  <c r="I85"/>
  <c r="K85"/>
  <c r="M85"/>
  <c r="O85"/>
  <c r="Q85"/>
  <c r="S85"/>
  <c r="C86"/>
  <c r="E86"/>
  <c r="G86"/>
  <c r="I86"/>
  <c r="K86"/>
  <c r="M86"/>
  <c r="O86"/>
  <c r="Q86"/>
  <c r="S86"/>
  <c r="C87"/>
  <c r="E87"/>
  <c r="G87"/>
  <c r="I87"/>
  <c r="K87"/>
  <c r="M87"/>
  <c r="O87"/>
  <c r="Q87"/>
  <c r="S87"/>
  <c r="C88"/>
  <c r="E88"/>
  <c r="G88"/>
  <c r="I88"/>
  <c r="K88"/>
  <c r="M88"/>
  <c r="O88"/>
  <c r="Q88"/>
  <c r="S88"/>
  <c r="C89"/>
  <c r="E89"/>
  <c r="G89"/>
  <c r="I89"/>
  <c r="K89"/>
  <c r="M89"/>
  <c r="O89"/>
  <c r="Q89"/>
  <c r="S89"/>
  <c r="C90"/>
  <c r="E90"/>
  <c r="G90"/>
  <c r="I90"/>
  <c r="K90"/>
  <c r="M90"/>
  <c r="O90"/>
  <c r="Q90"/>
  <c r="S90"/>
  <c r="C91"/>
  <c r="E91"/>
  <c r="G91"/>
  <c r="I91"/>
  <c r="K91"/>
  <c r="M91"/>
  <c r="O91"/>
  <c r="Q91"/>
  <c r="S91"/>
  <c r="C92"/>
  <c r="E92"/>
  <c r="G92"/>
  <c r="I92"/>
  <c r="K92"/>
  <c r="M92"/>
  <c r="O92"/>
  <c r="Q92"/>
  <c r="S92"/>
  <c r="C93"/>
  <c r="E93"/>
  <c r="G93"/>
  <c r="I93"/>
  <c r="K93"/>
  <c r="M93"/>
  <c r="O93"/>
  <c r="Q93"/>
  <c r="S93"/>
  <c r="C94"/>
  <c r="E94"/>
  <c r="G94"/>
  <c r="I94"/>
  <c r="K94"/>
  <c r="M94"/>
  <c r="O94"/>
  <c r="Q94"/>
  <c r="S94"/>
  <c r="C95"/>
  <c r="E95"/>
  <c r="G95"/>
  <c r="I95"/>
  <c r="K95"/>
  <c r="M95"/>
  <c r="O95"/>
  <c r="Q95"/>
  <c r="S95"/>
  <c r="C96"/>
  <c r="E96"/>
  <c r="G96"/>
  <c r="I96"/>
  <c r="K96"/>
  <c r="M96"/>
  <c r="O96"/>
  <c r="Q96"/>
  <c r="S96"/>
  <c r="C97"/>
  <c r="E97"/>
  <c r="G97"/>
  <c r="I97"/>
  <c r="K97"/>
  <c r="M97"/>
  <c r="O97"/>
  <c r="Q97"/>
  <c r="S97"/>
  <c r="C98"/>
  <c r="E98"/>
  <c r="G98"/>
  <c r="I98"/>
  <c r="K98"/>
  <c r="M98"/>
  <c r="O98"/>
  <c r="Q98"/>
  <c r="S98"/>
  <c r="C99"/>
  <c r="E99"/>
  <c r="G99"/>
  <c r="I99"/>
  <c r="K99"/>
  <c r="M99"/>
  <c r="O99"/>
  <c r="Q99"/>
  <c r="S99"/>
  <c r="C100"/>
  <c r="E100"/>
  <c r="G100"/>
  <c r="I100"/>
  <c r="K100"/>
  <c r="M100"/>
  <c r="O100"/>
  <c r="Q100"/>
  <c r="S100"/>
  <c r="C101"/>
  <c r="E101"/>
  <c r="G101"/>
  <c r="I101"/>
  <c r="K101"/>
  <c r="M101"/>
  <c r="O101"/>
  <c r="Q101"/>
  <c r="S101"/>
  <c r="C102"/>
  <c r="E102"/>
  <c r="G102"/>
  <c r="I102"/>
  <c r="K102"/>
  <c r="M102"/>
  <c r="O102"/>
  <c r="Q102"/>
  <c r="S102"/>
  <c r="C103"/>
  <c r="E103"/>
  <c r="G103"/>
  <c r="I103"/>
  <c r="K103"/>
  <c r="M103"/>
  <c r="O103"/>
  <c r="Q103"/>
  <c r="S103"/>
  <c r="C104"/>
  <c r="E104"/>
  <c r="G104"/>
  <c r="I104"/>
  <c r="K104"/>
  <c r="M104"/>
  <c r="O104"/>
  <c r="Q104"/>
  <c r="S104"/>
  <c r="C105"/>
  <c r="E105"/>
  <c r="G105"/>
  <c r="I105"/>
  <c r="K105"/>
  <c r="M105"/>
  <c r="O105"/>
  <c r="Q105"/>
  <c r="S105"/>
  <c r="C106"/>
  <c r="E106"/>
  <c r="G106"/>
  <c r="I106"/>
  <c r="K106"/>
  <c r="M106"/>
  <c r="O106"/>
  <c r="Q106"/>
  <c r="S106"/>
  <c r="C107"/>
  <c r="E107"/>
  <c r="G107"/>
  <c r="I107"/>
  <c r="K107"/>
  <c r="M107"/>
  <c r="O107"/>
  <c r="Q107"/>
  <c r="S107"/>
  <c r="C108"/>
  <c r="E108"/>
  <c r="G108"/>
  <c r="I108"/>
  <c r="K108"/>
  <c r="M108"/>
  <c r="O108"/>
  <c r="Q108"/>
  <c r="S108"/>
  <c r="C109"/>
  <c r="E109"/>
  <c r="G109"/>
  <c r="I109"/>
  <c r="K109"/>
  <c r="M109"/>
  <c r="O109"/>
  <c r="Q109"/>
  <c r="S109"/>
  <c r="C110"/>
  <c r="E110"/>
  <c r="G110"/>
  <c r="I110"/>
  <c r="K110"/>
  <c r="M110"/>
  <c r="O110"/>
  <c r="Q110"/>
  <c r="S110"/>
  <c r="C111"/>
  <c r="E111"/>
  <c r="G111"/>
  <c r="I111"/>
  <c r="K111"/>
  <c r="M111"/>
  <c r="O111"/>
  <c r="Q111"/>
  <c r="S111"/>
  <c r="C112"/>
  <c r="E112"/>
  <c r="G112"/>
  <c r="I112"/>
  <c r="K112"/>
  <c r="M112"/>
  <c r="O112"/>
  <c r="Q112"/>
  <c r="S112"/>
  <c r="C113"/>
  <c r="E113"/>
  <c r="G113"/>
  <c r="I113"/>
  <c r="K113"/>
  <c r="M113"/>
  <c r="O113"/>
  <c r="Q113"/>
  <c r="S113"/>
  <c r="C114"/>
  <c r="E114"/>
  <c r="G114"/>
  <c r="I114"/>
  <c r="K114"/>
  <c r="M114"/>
  <c r="O114"/>
  <c r="Q114"/>
  <c r="S114"/>
  <c r="C115"/>
  <c r="E115"/>
  <c r="G115"/>
  <c r="I115"/>
  <c r="K115"/>
  <c r="M115"/>
  <c r="O115"/>
  <c r="Q115"/>
  <c r="S115"/>
  <c r="C116"/>
  <c r="E116"/>
  <c r="G116"/>
  <c r="I116"/>
  <c r="K116"/>
  <c r="M116"/>
  <c r="O116"/>
  <c r="Q116"/>
  <c r="S116"/>
  <c r="C117"/>
  <c r="E117"/>
  <c r="G117"/>
  <c r="I117"/>
  <c r="K117"/>
  <c r="M117"/>
  <c r="O117"/>
  <c r="Q117"/>
  <c r="S117"/>
  <c r="C118"/>
  <c r="E118"/>
  <c r="G118"/>
  <c r="I118"/>
  <c r="K118"/>
  <c r="M118"/>
  <c r="O118"/>
  <c r="Q118"/>
  <c r="S118"/>
  <c r="C119"/>
  <c r="E119"/>
  <c r="G119"/>
  <c r="I119"/>
  <c r="K119"/>
  <c r="M119"/>
  <c r="O119"/>
  <c r="Q119"/>
  <c r="S119"/>
  <c r="C120"/>
  <c r="E120"/>
  <c r="G120"/>
  <c r="I120"/>
  <c r="K120"/>
  <c r="M120"/>
  <c r="O120"/>
  <c r="Q120"/>
  <c r="S120"/>
  <c r="C121"/>
  <c r="E121"/>
  <c r="G121"/>
  <c r="I121"/>
  <c r="K121"/>
  <c r="M121"/>
  <c r="O121"/>
  <c r="Q121"/>
  <c r="S121"/>
  <c r="C122"/>
  <c r="E122"/>
  <c r="G122"/>
  <c r="I122"/>
  <c r="K122"/>
  <c r="M122"/>
  <c r="O122"/>
  <c r="Q122"/>
  <c r="S122"/>
  <c r="C123"/>
  <c r="E123"/>
  <c r="G123"/>
  <c r="I123"/>
  <c r="K123"/>
  <c r="M123"/>
  <c r="O123"/>
  <c r="Q123"/>
  <c r="S123"/>
  <c r="C124"/>
  <c r="E124"/>
  <c r="G124"/>
  <c r="I124"/>
  <c r="K124"/>
  <c r="M124"/>
  <c r="O124"/>
  <c r="Q124"/>
  <c r="S124"/>
  <c r="C125"/>
  <c r="E125"/>
  <c r="G125"/>
  <c r="I125"/>
  <c r="K125"/>
  <c r="M125"/>
  <c r="O125"/>
  <c r="Q125"/>
  <c r="S125"/>
  <c r="C126"/>
  <c r="E126"/>
  <c r="G126"/>
  <c r="I126"/>
  <c r="K126"/>
  <c r="M126"/>
  <c r="O126"/>
  <c r="Q126"/>
  <c r="S126"/>
  <c r="C127"/>
  <c r="E127"/>
  <c r="G127"/>
  <c r="I127"/>
  <c r="K127"/>
  <c r="M127"/>
  <c r="O127"/>
  <c r="Q127"/>
  <c r="S127"/>
  <c r="C128"/>
  <c r="E128"/>
  <c r="G128"/>
  <c r="I128"/>
  <c r="K128"/>
  <c r="M128"/>
  <c r="O128"/>
  <c r="Q128"/>
  <c r="S128"/>
  <c r="C129"/>
  <c r="E129"/>
  <c r="G129"/>
  <c r="I129"/>
  <c r="K129"/>
  <c r="M129"/>
  <c r="O129"/>
  <c r="Q129"/>
  <c r="S129"/>
  <c r="C130"/>
  <c r="E130"/>
  <c r="G130"/>
  <c r="I130"/>
  <c r="K130"/>
  <c r="M130"/>
  <c r="O130"/>
  <c r="Q130"/>
  <c r="S130"/>
  <c r="C131"/>
  <c r="E131"/>
  <c r="G131"/>
  <c r="I131"/>
  <c r="K131"/>
  <c r="M131"/>
  <c r="O131"/>
  <c r="Q131"/>
  <c r="S131"/>
  <c r="C132"/>
  <c r="E132"/>
  <c r="G132"/>
  <c r="I132"/>
  <c r="K132"/>
  <c r="M132"/>
  <c r="O132"/>
  <c r="Q132"/>
  <c r="S132"/>
  <c r="C133"/>
  <c r="E133"/>
  <c r="G133"/>
  <c r="I133"/>
  <c r="K133"/>
  <c r="M133"/>
  <c r="O133"/>
  <c r="Q133"/>
  <c r="S133"/>
  <c r="C134"/>
  <c r="E134"/>
  <c r="G134"/>
  <c r="I134"/>
  <c r="K134"/>
  <c r="M134"/>
  <c r="O134"/>
  <c r="Q134"/>
  <c r="S134"/>
  <c r="C135"/>
  <c r="E135"/>
  <c r="G135"/>
  <c r="I135"/>
  <c r="K135"/>
  <c r="M135"/>
  <c r="O135"/>
  <c r="Q135"/>
  <c r="S135"/>
  <c r="E136"/>
  <c r="G136"/>
  <c r="I136"/>
  <c r="K136"/>
  <c r="M136"/>
  <c r="O136"/>
  <c r="Q136"/>
  <c r="S136"/>
  <c r="C137"/>
  <c r="E137"/>
  <c r="G137"/>
  <c r="I137"/>
  <c r="K137"/>
  <c r="M137"/>
  <c r="O137"/>
  <c r="Q137"/>
  <c r="S137"/>
  <c r="C138"/>
  <c r="E138"/>
  <c r="G138"/>
  <c r="I138"/>
  <c r="K138"/>
  <c r="M138"/>
  <c r="O138"/>
  <c r="Q138"/>
  <c r="S138"/>
  <c r="C139"/>
  <c r="E139"/>
  <c r="G139"/>
  <c r="I139"/>
  <c r="K139"/>
  <c r="M139"/>
  <c r="O139"/>
  <c r="Q139"/>
  <c r="S139"/>
  <c r="C140"/>
  <c r="E140"/>
  <c r="G140"/>
  <c r="I140"/>
  <c r="K140"/>
  <c r="M140"/>
  <c r="O140"/>
  <c r="Q140"/>
  <c r="S140"/>
  <c r="C141"/>
  <c r="E141"/>
  <c r="G141"/>
  <c r="I141"/>
  <c r="K141"/>
  <c r="M141"/>
  <c r="O141"/>
  <c r="Q141"/>
  <c r="S141"/>
  <c r="C142"/>
  <c r="E142"/>
  <c r="G142"/>
  <c r="I142"/>
  <c r="K142"/>
  <c r="M142"/>
  <c r="O142"/>
  <c r="Q142"/>
  <c r="S142"/>
  <c r="C143"/>
  <c r="E143"/>
  <c r="G143"/>
  <c r="I143"/>
  <c r="K143"/>
  <c r="M143"/>
  <c r="O143"/>
  <c r="Q143"/>
  <c r="S143"/>
  <c r="C144"/>
  <c r="E144"/>
  <c r="G144"/>
  <c r="I144"/>
  <c r="K144"/>
  <c r="M144"/>
  <c r="O144"/>
  <c r="Q144"/>
  <c r="S144"/>
  <c r="C145"/>
  <c r="E145"/>
  <c r="G145"/>
  <c r="I145"/>
  <c r="K145"/>
  <c r="M145"/>
  <c r="O145"/>
  <c r="Q145"/>
  <c r="S145"/>
  <c r="C146"/>
  <c r="E146"/>
  <c r="G146"/>
  <c r="I146"/>
  <c r="K146"/>
  <c r="M146"/>
  <c r="O146"/>
  <c r="Q146"/>
  <c r="S146"/>
  <c r="C147"/>
  <c r="E147"/>
  <c r="G147"/>
  <c r="I147"/>
  <c r="K147"/>
  <c r="M147"/>
  <c r="O147"/>
  <c r="Q147"/>
  <c r="S147"/>
  <c r="C148"/>
  <c r="E148"/>
  <c r="G148"/>
  <c r="I148"/>
  <c r="K148"/>
  <c r="M148"/>
  <c r="O148"/>
  <c r="Q148"/>
  <c r="S148"/>
  <c r="C149"/>
  <c r="E149"/>
  <c r="G149"/>
  <c r="I149"/>
  <c r="K149"/>
  <c r="M149"/>
  <c r="O149"/>
  <c r="Q149"/>
  <c r="S149"/>
  <c r="C150"/>
  <c r="E150"/>
  <c r="G150"/>
  <c r="I150"/>
  <c r="K150"/>
  <c r="M150"/>
  <c r="O150"/>
  <c r="Q150"/>
  <c r="S150"/>
  <c r="C151"/>
  <c r="E151"/>
  <c r="G151"/>
  <c r="I151"/>
  <c r="K151"/>
  <c r="M151"/>
  <c r="O151"/>
  <c r="Q151"/>
  <c r="S151"/>
  <c r="C152"/>
  <c r="E152"/>
  <c r="G152"/>
  <c r="I152"/>
  <c r="K152"/>
  <c r="M152"/>
  <c r="O152"/>
  <c r="Q152"/>
  <c r="S152"/>
  <c r="C153"/>
  <c r="E153"/>
  <c r="G153"/>
  <c r="I153"/>
  <c r="K153"/>
  <c r="M153"/>
  <c r="O153"/>
  <c r="Q153"/>
  <c r="S153"/>
  <c r="C154"/>
  <c r="E154"/>
  <c r="G154"/>
  <c r="I154"/>
  <c r="K154"/>
  <c r="M154"/>
  <c r="O154"/>
  <c r="Q154"/>
  <c r="S154"/>
  <c r="C155"/>
  <c r="E155"/>
  <c r="G155"/>
  <c r="I155"/>
  <c r="K155"/>
  <c r="M155"/>
  <c r="O155"/>
  <c r="Q155"/>
  <c r="S155"/>
  <c r="C156"/>
  <c r="E156"/>
  <c r="G156"/>
  <c r="I156"/>
  <c r="K156"/>
  <c r="M156"/>
  <c r="O156"/>
  <c r="Q156"/>
  <c r="S156"/>
  <c r="Q82" l="1"/>
  <c r="Q157" s="1"/>
  <c r="S82"/>
  <c r="S157" s="1"/>
  <c r="U82"/>
  <c r="U157" s="1"/>
  <c r="E86" i="6"/>
  <c r="E87"/>
  <c r="E85"/>
  <c r="B15" i="9"/>
  <c r="B16"/>
  <c r="B13"/>
  <c r="A86" i="6"/>
  <c r="A87"/>
  <c r="A85"/>
  <c r="D10" i="9" l="1"/>
  <c r="U80" i="10"/>
  <c r="D9" i="9"/>
  <c r="S80" i="10"/>
  <c r="D8" i="9"/>
  <c r="Q80" i="10"/>
  <c r="B4" i="2"/>
  <c r="C4"/>
  <c r="D4"/>
  <c r="E4"/>
  <c r="F4"/>
  <c r="G4"/>
  <c r="H4"/>
  <c r="I4"/>
  <c r="J4"/>
  <c r="K4"/>
  <c r="L4"/>
  <c r="M4"/>
  <c r="N4"/>
  <c r="O4"/>
  <c r="P4"/>
  <c r="Q4"/>
  <c r="R4"/>
  <c r="S4"/>
  <c r="T4"/>
  <c r="B5"/>
  <c r="C5"/>
  <c r="D5"/>
  <c r="E5"/>
  <c r="F5"/>
  <c r="G5"/>
  <c r="H5"/>
  <c r="I5"/>
  <c r="J5"/>
  <c r="K5"/>
  <c r="L5"/>
  <c r="M5"/>
  <c r="N5"/>
  <c r="O5"/>
  <c r="P5"/>
  <c r="Q5"/>
  <c r="R5"/>
  <c r="S5"/>
  <c r="T5"/>
  <c r="B6"/>
  <c r="C6"/>
  <c r="D6"/>
  <c r="E6"/>
  <c r="F6"/>
  <c r="G6"/>
  <c r="H6"/>
  <c r="I6"/>
  <c r="J6"/>
  <c r="K6"/>
  <c r="L6"/>
  <c r="M6"/>
  <c r="N6"/>
  <c r="O6"/>
  <c r="P6"/>
  <c r="Q6"/>
  <c r="R6"/>
  <c r="S6"/>
  <c r="T6"/>
  <c r="B7"/>
  <c r="C7"/>
  <c r="D7"/>
  <c r="E7"/>
  <c r="F7"/>
  <c r="G7"/>
  <c r="H7"/>
  <c r="I7"/>
  <c r="J7"/>
  <c r="K7"/>
  <c r="L7"/>
  <c r="M7"/>
  <c r="N7"/>
  <c r="O7"/>
  <c r="P7"/>
  <c r="Q7"/>
  <c r="R7"/>
  <c r="S7"/>
  <c r="T7"/>
  <c r="B8"/>
  <c r="C8"/>
  <c r="D8"/>
  <c r="E8"/>
  <c r="F8"/>
  <c r="G8"/>
  <c r="H8"/>
  <c r="I8"/>
  <c r="J8"/>
  <c r="K8"/>
  <c r="L8"/>
  <c r="M8"/>
  <c r="N8"/>
  <c r="O8"/>
  <c r="P8"/>
  <c r="Q8"/>
  <c r="R8"/>
  <c r="S8"/>
  <c r="T8"/>
  <c r="B9"/>
  <c r="C9"/>
  <c r="D9"/>
  <c r="E9"/>
  <c r="F9"/>
  <c r="G9"/>
  <c r="H9"/>
  <c r="I9"/>
  <c r="J9"/>
  <c r="K9"/>
  <c r="L9"/>
  <c r="M9"/>
  <c r="N9"/>
  <c r="O9"/>
  <c r="P9"/>
  <c r="Q9"/>
  <c r="R9"/>
  <c r="S9"/>
  <c r="T9"/>
  <c r="B10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B11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B43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B44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B45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B46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B47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C3"/>
  <c r="D3"/>
  <c r="E3"/>
  <c r="F3"/>
  <c r="G3"/>
  <c r="H3"/>
  <c r="I3"/>
  <c r="J3"/>
  <c r="K3"/>
  <c r="L3"/>
  <c r="M3"/>
  <c r="N3"/>
  <c r="O3"/>
  <c r="P3"/>
  <c r="Q3"/>
  <c r="R3"/>
  <c r="S3"/>
  <c r="T3"/>
  <c r="U3"/>
  <c r="I8" i="7" l="1"/>
  <c r="E8"/>
  <c r="J8"/>
  <c r="F8"/>
  <c r="D8"/>
  <c r="G8"/>
  <c r="C8"/>
  <c r="H8"/>
  <c r="AF4" i="2"/>
  <c r="AD44"/>
  <c r="AF71"/>
  <c r="AF53"/>
  <c r="AF37"/>
  <c r="AD12"/>
  <c r="AF20"/>
  <c r="AD28"/>
  <c r="AD62"/>
  <c r="AD71"/>
  <c r="AF62"/>
  <c r="AD52"/>
  <c r="AF45"/>
  <c r="AD36"/>
  <c r="AF28"/>
  <c r="AD20"/>
  <c r="AF12"/>
  <c r="AD4"/>
  <c r="AF75"/>
  <c r="AF67"/>
  <c r="AF57"/>
  <c r="AD56"/>
  <c r="AF49"/>
  <c r="AD48"/>
  <c r="AF41"/>
  <c r="AD40"/>
  <c r="AF32"/>
  <c r="AF24"/>
  <c r="AF16"/>
  <c r="AF8"/>
  <c r="B8" i="7" s="1"/>
  <c r="AF77" i="2"/>
  <c r="B77" i="7" s="1"/>
  <c r="AF73" i="2"/>
  <c r="AF69"/>
  <c r="AF65"/>
  <c r="AF59"/>
  <c r="AF55"/>
  <c r="AD54"/>
  <c r="AF51"/>
  <c r="AD50"/>
  <c r="AF47"/>
  <c r="AD46"/>
  <c r="AF43"/>
  <c r="AD42"/>
  <c r="AF39"/>
  <c r="AD38"/>
  <c r="AF34"/>
  <c r="AF30"/>
  <c r="AF26"/>
  <c r="AF22"/>
  <c r="AF18"/>
  <c r="AF14"/>
  <c r="AF10"/>
  <c r="AF6"/>
  <c r="AD75"/>
  <c r="AD67"/>
  <c r="AD32"/>
  <c r="AD24"/>
  <c r="AD16"/>
  <c r="AD8"/>
  <c r="AD77"/>
  <c r="AD73"/>
  <c r="AD69"/>
  <c r="AD65"/>
  <c r="AD59"/>
  <c r="AD34"/>
  <c r="AD30"/>
  <c r="AD26"/>
  <c r="AD22"/>
  <c r="AD18"/>
  <c r="AD14"/>
  <c r="AD10"/>
  <c r="AD6"/>
  <c r="AF78"/>
  <c r="B78" i="7" s="1"/>
  <c r="AH78" i="10" s="1"/>
  <c r="AF76" i="2"/>
  <c r="AF74"/>
  <c r="AF72"/>
  <c r="AF70"/>
  <c r="AF68"/>
  <c r="AF66"/>
  <c r="AF64"/>
  <c r="AF61"/>
  <c r="AF58"/>
  <c r="AF56"/>
  <c r="AD55"/>
  <c r="AF54"/>
  <c r="AD53"/>
  <c r="AF52"/>
  <c r="AD51"/>
  <c r="AF50"/>
  <c r="AD49"/>
  <c r="AF48"/>
  <c r="AD47"/>
  <c r="AF46"/>
  <c r="AD45"/>
  <c r="AF44"/>
  <c r="AD43"/>
  <c r="AF42"/>
  <c r="AD41"/>
  <c r="AF40"/>
  <c r="AD39"/>
  <c r="AF38"/>
  <c r="AD37"/>
  <c r="AF36"/>
  <c r="AD35"/>
  <c r="AF33"/>
  <c r="AF31"/>
  <c r="AF29"/>
  <c r="AF27"/>
  <c r="AF25"/>
  <c r="AF23"/>
  <c r="AF21"/>
  <c r="AF19"/>
  <c r="AF17"/>
  <c r="AF15"/>
  <c r="AF13"/>
  <c r="AF11"/>
  <c r="AF9"/>
  <c r="AF7"/>
  <c r="AF5"/>
  <c r="AD78"/>
  <c r="AD76"/>
  <c r="AD74"/>
  <c r="AD72"/>
  <c r="AD70"/>
  <c r="AD68"/>
  <c r="AD66"/>
  <c r="AD64"/>
  <c r="AD61"/>
  <c r="AD58"/>
  <c r="AD33"/>
  <c r="AD31"/>
  <c r="AD29"/>
  <c r="AD27"/>
  <c r="AD25"/>
  <c r="AD23"/>
  <c r="AD21"/>
  <c r="AD19"/>
  <c r="AD17"/>
  <c r="AD15"/>
  <c r="AD13"/>
  <c r="AD11"/>
  <c r="AD9"/>
  <c r="AD7"/>
  <c r="AD5"/>
  <c r="AF63"/>
  <c r="AD63"/>
  <c r="AF60"/>
  <c r="AD60"/>
  <c r="AF35"/>
  <c r="AD57"/>
  <c r="AL13"/>
  <c r="AJ4"/>
  <c r="AK4"/>
  <c r="AL4"/>
  <c r="AJ5"/>
  <c r="AK5"/>
  <c r="AL5"/>
  <c r="AM5"/>
  <c r="AN5"/>
  <c r="AO5"/>
  <c r="AP5"/>
  <c r="AQ5"/>
  <c r="AJ6"/>
  <c r="AK6"/>
  <c r="AL6"/>
  <c r="AM6"/>
  <c r="AN6"/>
  <c r="AO6"/>
  <c r="AP6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AJ9"/>
  <c r="AK9"/>
  <c r="AL9"/>
  <c r="AJ11"/>
  <c r="AK11"/>
  <c r="AJ12"/>
  <c r="AJ13"/>
  <c r="AK13"/>
  <c r="AM13"/>
  <c r="AJ14"/>
  <c r="AK14"/>
  <c r="AL14"/>
  <c r="AM14"/>
  <c r="AN14"/>
  <c r="AO14"/>
  <c r="AP14"/>
  <c r="AQ14"/>
  <c r="AR14"/>
  <c r="AS14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AJ23"/>
  <c r="AK23"/>
  <c r="AL23"/>
  <c r="AM23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AJ25"/>
  <c r="AK25"/>
  <c r="AL25"/>
  <c r="AM25"/>
  <c r="AN25"/>
  <c r="AO25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AJ30"/>
  <c r="AK30"/>
  <c r="AL30"/>
  <c r="AM30"/>
  <c r="AJ31"/>
  <c r="AK31"/>
  <c r="AL31"/>
  <c r="AM31"/>
  <c r="AJ32"/>
  <c r="AK32"/>
  <c r="AL32"/>
  <c r="AM32"/>
  <c r="AN32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AJ35"/>
  <c r="AK35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AJ37"/>
  <c r="AK37"/>
  <c r="AL37"/>
  <c r="AM37"/>
  <c r="AN37"/>
  <c r="AO37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AJ41"/>
  <c r="AK41"/>
  <c r="AL41"/>
  <c r="AM41"/>
  <c r="AN41"/>
  <c r="AO41"/>
  <c r="AP41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AJ48"/>
  <c r="AK48"/>
  <c r="AL48"/>
  <c r="AM48"/>
  <c r="AN48"/>
  <c r="AJ49"/>
  <c r="AK49"/>
  <c r="AL49"/>
  <c r="AM49"/>
  <c r="AN49"/>
  <c r="AO49"/>
  <c r="AP49"/>
  <c r="AQ49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AJ52"/>
  <c r="AK52"/>
  <c r="AL52"/>
  <c r="AJ53"/>
  <c r="AK53"/>
  <c r="AL53"/>
  <c r="AM53"/>
  <c r="AN53"/>
  <c r="AO53"/>
  <c r="AP53"/>
  <c r="AQ53"/>
  <c r="AR53"/>
  <c r="AS53"/>
  <c r="AT53"/>
  <c r="AU53"/>
  <c r="AV53"/>
  <c r="AW53"/>
  <c r="AX53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AJ56"/>
  <c r="AK56"/>
  <c r="AL56"/>
  <c r="AM56"/>
  <c r="AN56"/>
  <c r="AO56"/>
  <c r="AP56"/>
  <c r="AQ56"/>
  <c r="AJ59"/>
  <c r="AK59"/>
  <c r="AL59"/>
  <c r="AM59"/>
  <c r="AN59"/>
  <c r="AO59"/>
  <c r="AJ60"/>
  <c r="AK60"/>
  <c r="AL60"/>
  <c r="AM60"/>
  <c r="AN60"/>
  <c r="AO60"/>
  <c r="AP60"/>
  <c r="AQ60"/>
  <c r="AR60"/>
  <c r="AS60"/>
  <c r="AT60"/>
  <c r="AU60"/>
  <c r="AV60"/>
  <c r="AJ61"/>
  <c r="AK61"/>
  <c r="AL61"/>
  <c r="AM61"/>
  <c r="AN61"/>
  <c r="AO61"/>
  <c r="AP61"/>
  <c r="AQ61"/>
  <c r="AR61"/>
  <c r="AS61"/>
  <c r="AT61"/>
  <c r="AU61"/>
  <c r="AV61"/>
  <c r="AW61"/>
  <c r="AX61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AJ68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AJ70"/>
  <c r="AK70"/>
  <c r="AL70"/>
  <c r="AM70"/>
  <c r="AN70"/>
  <c r="AO70"/>
  <c r="AP70"/>
  <c r="AQ70"/>
  <c r="AR70"/>
  <c r="AS70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AJ77"/>
  <c r="AK77"/>
  <c r="AL77"/>
  <c r="AM77"/>
  <c r="AN77"/>
  <c r="AO77"/>
  <c r="AP77"/>
  <c r="AJ3"/>
  <c r="AH77" i="10" l="1"/>
  <c r="B77" i="6"/>
  <c r="AJ18" i="2"/>
  <c r="AK18"/>
  <c r="AL18"/>
  <c r="AN13"/>
  <c r="I82" i="10" l="1"/>
  <c r="AL10" i="2" l="1"/>
  <c r="AN10"/>
  <c r="AP10"/>
  <c r="AJ10"/>
  <c r="AK10"/>
  <c r="AM10"/>
  <c r="AO10"/>
  <c r="AQ10"/>
  <c r="A3"/>
  <c r="C3" i="6" s="1"/>
  <c r="B3" i="2"/>
  <c r="A66"/>
  <c r="A67"/>
  <c r="A68"/>
  <c r="A69"/>
  <c r="A70"/>
  <c r="A71"/>
  <c r="A72"/>
  <c r="A73"/>
  <c r="A74"/>
  <c r="A75"/>
  <c r="A76"/>
  <c r="A77"/>
  <c r="A78"/>
  <c r="B2"/>
  <c r="C2"/>
  <c r="D2"/>
  <c r="E2"/>
  <c r="F2"/>
  <c r="G2"/>
  <c r="H2"/>
  <c r="I2"/>
  <c r="J2"/>
  <c r="K2"/>
  <c r="L2"/>
  <c r="M2"/>
  <c r="N2"/>
  <c r="O2"/>
  <c r="T2"/>
  <c r="U2"/>
  <c r="A2"/>
  <c r="A156" i="10"/>
  <c r="A154"/>
  <c r="A153"/>
  <c r="A152"/>
  <c r="A151"/>
  <c r="A150"/>
  <c r="A148"/>
  <c r="A147"/>
  <c r="A146"/>
  <c r="A145"/>
  <c r="A144"/>
  <c r="A143"/>
  <c r="A103"/>
  <c r="A102"/>
  <c r="A94"/>
  <c r="A93"/>
  <c r="A92"/>
  <c r="A91"/>
  <c r="A90"/>
  <c r="A89"/>
  <c r="A88"/>
  <c r="A87"/>
  <c r="A86"/>
  <c r="A85"/>
  <c r="A84"/>
  <c r="A83"/>
  <c r="O82"/>
  <c r="O157" s="1"/>
  <c r="M82"/>
  <c r="K82"/>
  <c r="E82"/>
  <c r="C82"/>
  <c r="A82"/>
  <c r="U79"/>
  <c r="U79" i="2" s="1"/>
  <c r="AD79" s="1"/>
  <c r="P79" i="10"/>
  <c r="O79"/>
  <c r="N79"/>
  <c r="M79"/>
  <c r="L79"/>
  <c r="K79"/>
  <c r="J79"/>
  <c r="I79"/>
  <c r="H79"/>
  <c r="G79"/>
  <c r="E79"/>
  <c r="D79"/>
  <c r="AI78" i="2"/>
  <c r="D78" i="6" s="1"/>
  <c r="AI77" i="2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I45"/>
  <c r="AI43"/>
  <c r="AI42"/>
  <c r="AI41"/>
  <c r="AI40"/>
  <c r="AI39"/>
  <c r="AI38"/>
  <c r="AI37"/>
  <c r="AI36"/>
  <c r="AI35"/>
  <c r="AI34"/>
  <c r="AI33"/>
  <c r="AI32"/>
  <c r="AI31"/>
  <c r="AI30"/>
  <c r="AI29"/>
  <c r="AI28"/>
  <c r="AI27"/>
  <c r="AI26"/>
  <c r="AI25"/>
  <c r="AI24"/>
  <c r="AI23"/>
  <c r="AI22"/>
  <c r="AI20"/>
  <c r="AI19"/>
  <c r="AI18"/>
  <c r="AI17"/>
  <c r="AI16"/>
  <c r="AI15"/>
  <c r="AI14"/>
  <c r="AI12"/>
  <c r="AI11"/>
  <c r="AI10"/>
  <c r="AI8"/>
  <c r="AI7"/>
  <c r="AI6"/>
  <c r="AI5"/>
  <c r="AI4"/>
  <c r="AI3"/>
  <c r="AG3" i="10"/>
  <c r="BC1"/>
  <c r="BB1"/>
  <c r="BA1"/>
  <c r="AZ1"/>
  <c r="AY1"/>
  <c r="AX1"/>
  <c r="AW1"/>
  <c r="AV1"/>
  <c r="AU1"/>
  <c r="AT1"/>
  <c r="AS1"/>
  <c r="AR1"/>
  <c r="AQ1"/>
  <c r="AP1"/>
  <c r="AO1"/>
  <c r="AN1"/>
  <c r="AM1"/>
  <c r="AL1"/>
  <c r="AK1"/>
  <c r="AJ1"/>
  <c r="AI1"/>
  <c r="A1"/>
  <c r="D7" i="9" l="1"/>
  <c r="O80" i="10"/>
  <c r="AE79" i="2"/>
  <c r="M79" i="7" s="1"/>
  <c r="L79"/>
  <c r="AF3" i="2"/>
  <c r="AD3"/>
  <c r="C78" i="6"/>
  <c r="A78" i="7"/>
  <c r="C74" i="6"/>
  <c r="C72"/>
  <c r="C70"/>
  <c r="C68"/>
  <c r="C66"/>
  <c r="C62"/>
  <c r="C60"/>
  <c r="C58"/>
  <c r="C56"/>
  <c r="C54"/>
  <c r="C52"/>
  <c r="C50"/>
  <c r="C48"/>
  <c r="C46"/>
  <c r="C44"/>
  <c r="C42"/>
  <c r="C40"/>
  <c r="C38"/>
  <c r="C36"/>
  <c r="C34"/>
  <c r="C32"/>
  <c r="C30"/>
  <c r="C28"/>
  <c r="C26"/>
  <c r="C24"/>
  <c r="C14"/>
  <c r="C12"/>
  <c r="C10"/>
  <c r="C8"/>
  <c r="C6"/>
  <c r="C77"/>
  <c r="C75"/>
  <c r="C73"/>
  <c r="C71"/>
  <c r="C69"/>
  <c r="C67"/>
  <c r="C65"/>
  <c r="C61"/>
  <c r="C59"/>
  <c r="C57"/>
  <c r="C55"/>
  <c r="C53"/>
  <c r="C51"/>
  <c r="C49"/>
  <c r="C47"/>
  <c r="C45"/>
  <c r="C43"/>
  <c r="C41"/>
  <c r="C39"/>
  <c r="C37"/>
  <c r="C35"/>
  <c r="C33"/>
  <c r="C31"/>
  <c r="C29"/>
  <c r="C27"/>
  <c r="C25"/>
  <c r="C23"/>
  <c r="C15"/>
  <c r="C13"/>
  <c r="C11"/>
  <c r="C9"/>
  <c r="C7"/>
  <c r="C5"/>
  <c r="C76"/>
  <c r="C64"/>
  <c r="C63"/>
  <c r="M157" i="10"/>
  <c r="M80" s="1"/>
  <c r="E157"/>
  <c r="I157"/>
  <c r="K157"/>
  <c r="F79"/>
  <c r="G82"/>
  <c r="G157" s="1"/>
  <c r="AI13" i="2"/>
  <c r="AI21"/>
  <c r="AI9"/>
  <c r="D2" i="9" l="1"/>
  <c r="E80" i="10"/>
  <c r="D3" i="9"/>
  <c r="G80" i="10"/>
  <c r="D5" i="9"/>
  <c r="K80" i="10"/>
  <c r="D4" i="9"/>
  <c r="I80" i="10"/>
  <c r="D6" i="9"/>
  <c r="C157" i="10"/>
  <c r="AD79"/>
  <c r="D1" i="9" l="1"/>
  <c r="D22" s="1"/>
  <c r="C80" i="10"/>
  <c r="AA158"/>
  <c r="AA81" s="1"/>
  <c r="Y158"/>
  <c r="Y81" s="1"/>
  <c r="W158"/>
  <c r="W81" s="1"/>
  <c r="AC158"/>
  <c r="AC81" s="1"/>
  <c r="O158"/>
  <c r="O81" s="1"/>
  <c r="M158"/>
  <c r="M81" s="1"/>
  <c r="I158"/>
  <c r="I81" s="1"/>
  <c r="G158"/>
  <c r="G81" s="1"/>
  <c r="U158"/>
  <c r="U81" s="1"/>
  <c r="K158"/>
  <c r="K81" s="1"/>
  <c r="S158"/>
  <c r="S81" s="1"/>
  <c r="E158"/>
  <c r="E81" s="1"/>
  <c r="Q158"/>
  <c r="Q81" s="1"/>
  <c r="A1" i="9"/>
  <c r="A1" i="7" l="1"/>
  <c r="K4" l="1"/>
  <c r="J4" s="1"/>
  <c r="K5"/>
  <c r="G5" s="1"/>
  <c r="K6"/>
  <c r="J6" s="1"/>
  <c r="K7"/>
  <c r="E7" s="1"/>
  <c r="K9"/>
  <c r="E9" s="1"/>
  <c r="K10"/>
  <c r="J10" s="1"/>
  <c r="K11"/>
  <c r="F11" s="1"/>
  <c r="K12"/>
  <c r="J12" s="1"/>
  <c r="K13"/>
  <c r="D13" s="1"/>
  <c r="K14"/>
  <c r="I14" s="1"/>
  <c r="K15"/>
  <c r="D15" s="1"/>
  <c r="K16"/>
  <c r="J16" s="1"/>
  <c r="K17"/>
  <c r="C17" s="1"/>
  <c r="K18"/>
  <c r="J18" s="1"/>
  <c r="K19"/>
  <c r="C19" s="1"/>
  <c r="K20"/>
  <c r="I20" s="1"/>
  <c r="K21"/>
  <c r="G21" s="1"/>
  <c r="K22"/>
  <c r="J22" s="1"/>
  <c r="K23"/>
  <c r="E23" s="1"/>
  <c r="K24"/>
  <c r="I24" s="1"/>
  <c r="K25"/>
  <c r="J25" s="1"/>
  <c r="K26"/>
  <c r="J26" s="1"/>
  <c r="K27"/>
  <c r="I27" s="1"/>
  <c r="K28"/>
  <c r="I28" s="1"/>
  <c r="K29"/>
  <c r="G29" s="1"/>
  <c r="K30"/>
  <c r="I30" s="1"/>
  <c r="K31"/>
  <c r="E31" s="1"/>
  <c r="K32"/>
  <c r="J32" s="1"/>
  <c r="K33"/>
  <c r="D33" s="1"/>
  <c r="K34"/>
  <c r="J34" s="1"/>
  <c r="K35"/>
  <c r="I35" s="1"/>
  <c r="K36"/>
  <c r="I36" s="1"/>
  <c r="K37"/>
  <c r="J37" s="1"/>
  <c r="K38"/>
  <c r="J38" s="1"/>
  <c r="K39"/>
  <c r="G39" s="1"/>
  <c r="K40"/>
  <c r="I40" s="1"/>
  <c r="K41"/>
  <c r="H41" s="1"/>
  <c r="K42"/>
  <c r="I42" s="1"/>
  <c r="K45"/>
  <c r="J45" s="1"/>
  <c r="K46"/>
  <c r="J46" s="1"/>
  <c r="K47"/>
  <c r="K48"/>
  <c r="J48" s="1"/>
  <c r="K49"/>
  <c r="K50"/>
  <c r="J50" s="1"/>
  <c r="K51"/>
  <c r="E51" s="1"/>
  <c r="K52"/>
  <c r="J52" s="1"/>
  <c r="K53"/>
  <c r="E53" s="1"/>
  <c r="K54"/>
  <c r="I54" s="1"/>
  <c r="K55"/>
  <c r="E55" s="1"/>
  <c r="K56"/>
  <c r="J56" s="1"/>
  <c r="K57"/>
  <c r="G57" s="1"/>
  <c r="K58"/>
  <c r="J58" s="1"/>
  <c r="K59"/>
  <c r="J59" s="1"/>
  <c r="K60"/>
  <c r="I60" s="1"/>
  <c r="K61"/>
  <c r="G61" s="1"/>
  <c r="K62"/>
  <c r="J62" s="1"/>
  <c r="K63"/>
  <c r="J63" s="1"/>
  <c r="K64"/>
  <c r="I64" s="1"/>
  <c r="K65"/>
  <c r="G65" s="1"/>
  <c r="K66"/>
  <c r="J66" s="1"/>
  <c r="K67"/>
  <c r="F67" s="1"/>
  <c r="K68"/>
  <c r="J68" s="1"/>
  <c r="K69"/>
  <c r="G69" s="1"/>
  <c r="K70"/>
  <c r="I70" s="1"/>
  <c r="K71"/>
  <c r="G71" s="1"/>
  <c r="K72"/>
  <c r="I72" s="1"/>
  <c r="K73"/>
  <c r="G73" s="1"/>
  <c r="K74"/>
  <c r="I74" s="1"/>
  <c r="K75"/>
  <c r="J75" s="1"/>
  <c r="K76"/>
  <c r="J76" s="1"/>
  <c r="A1" i="2"/>
  <c r="B4" i="7"/>
  <c r="AH4" i="10" s="1"/>
  <c r="BD4" s="1"/>
  <c r="BE4" s="1"/>
  <c r="B6" i="7"/>
  <c r="AH6" i="10" s="1"/>
  <c r="BD6" s="1"/>
  <c r="BE6" s="1"/>
  <c r="AH8"/>
  <c r="BD8" s="1"/>
  <c r="BE8" s="1"/>
  <c r="B10" i="7"/>
  <c r="AH10" i="10" s="1"/>
  <c r="BD10" s="1"/>
  <c r="BE10" s="1"/>
  <c r="B12" i="7"/>
  <c r="AH12" i="10" s="1"/>
  <c r="BD12" s="1"/>
  <c r="BE12" s="1"/>
  <c r="B14" i="7"/>
  <c r="AH14" i="10" s="1"/>
  <c r="BD14" s="1"/>
  <c r="BE14" s="1"/>
  <c r="B16" i="7"/>
  <c r="AH16" i="10" s="1"/>
  <c r="BD16" s="1"/>
  <c r="BE16" s="1"/>
  <c r="B18" i="7"/>
  <c r="AH18" i="10" s="1"/>
  <c r="BD18" s="1"/>
  <c r="BE18" s="1"/>
  <c r="B20" i="7"/>
  <c r="AH20" i="10" s="1"/>
  <c r="BD20" s="1"/>
  <c r="BE20" s="1"/>
  <c r="B22" i="7"/>
  <c r="AH22" i="10" s="1"/>
  <c r="BD22" s="1"/>
  <c r="BE22" s="1"/>
  <c r="B24" i="7"/>
  <c r="AH24" i="10" s="1"/>
  <c r="BD24" s="1"/>
  <c r="BE24" s="1"/>
  <c r="B26" i="7"/>
  <c r="AH26" i="10" s="1"/>
  <c r="BD26" s="1"/>
  <c r="BE26" s="1"/>
  <c r="B28" i="7"/>
  <c r="AH28" i="10" s="1"/>
  <c r="BD28" s="1"/>
  <c r="BE28" s="1"/>
  <c r="B30" i="7"/>
  <c r="AH30" i="10" s="1"/>
  <c r="BD30" s="1"/>
  <c r="BE30" s="1"/>
  <c r="B32" i="7"/>
  <c r="AH32" i="10" s="1"/>
  <c r="BD32" s="1"/>
  <c r="BE32" s="1"/>
  <c r="B34" i="7"/>
  <c r="AH34" i="10" s="1"/>
  <c r="BD34" s="1"/>
  <c r="BE34" s="1"/>
  <c r="B36" i="7"/>
  <c r="AH36" i="10" s="1"/>
  <c r="BD36" s="1"/>
  <c r="BE36" s="1"/>
  <c r="B38" i="7"/>
  <c r="AH38" i="10" s="1"/>
  <c r="BD38" s="1"/>
  <c r="BE38" s="1"/>
  <c r="B40" i="7"/>
  <c r="AH40" i="10" s="1"/>
  <c r="BD40" s="1"/>
  <c r="BE40" s="1"/>
  <c r="B42" i="7"/>
  <c r="AH42" i="10" s="1"/>
  <c r="BD42" s="1"/>
  <c r="BE42" s="1"/>
  <c r="B46" i="7"/>
  <c r="AH46" i="10" s="1"/>
  <c r="BD46" s="1"/>
  <c r="BE46" s="1"/>
  <c r="B48" i="7"/>
  <c r="AH48" i="10" s="1"/>
  <c r="BD48" s="1"/>
  <c r="BE48" s="1"/>
  <c r="B50" i="7"/>
  <c r="AH50" i="10" s="1"/>
  <c r="BD50" s="1"/>
  <c r="BE50" s="1"/>
  <c r="B52" i="7"/>
  <c r="AH52" i="10" s="1"/>
  <c r="BD52" s="1"/>
  <c r="BE52" s="1"/>
  <c r="B54" i="7"/>
  <c r="AH54" i="10" s="1"/>
  <c r="BD54" s="1"/>
  <c r="BE54" s="1"/>
  <c r="B56" i="7"/>
  <c r="AH56" i="10" s="1"/>
  <c r="BD56" s="1"/>
  <c r="BE56" s="1"/>
  <c r="B58" i="7"/>
  <c r="AH58" i="10" s="1"/>
  <c r="BD58" s="1"/>
  <c r="BE58" s="1"/>
  <c r="B60" i="7"/>
  <c r="AH60" i="10" s="1"/>
  <c r="B62" i="7"/>
  <c r="AH62" i="10" s="1"/>
  <c r="B64" i="7"/>
  <c r="AH64" i="10" s="1"/>
  <c r="B66" i="7"/>
  <c r="AH66" i="10" s="1"/>
  <c r="B68" i="7"/>
  <c r="AH68" i="10" s="1"/>
  <c r="B70" i="7"/>
  <c r="B72"/>
  <c r="B74"/>
  <c r="B76"/>
  <c r="I16"/>
  <c r="H46"/>
  <c r="F70"/>
  <c r="B5"/>
  <c r="AH5" i="10" s="1"/>
  <c r="BD5" s="1"/>
  <c r="BE5" s="1"/>
  <c r="B7" i="7"/>
  <c r="AH7" i="10" s="1"/>
  <c r="BD7" s="1"/>
  <c r="BE7" s="1"/>
  <c r="B9" i="7"/>
  <c r="AH9" i="10" s="1"/>
  <c r="BD9" s="1"/>
  <c r="BE9" s="1"/>
  <c r="B11" i="7"/>
  <c r="AH11" i="10" s="1"/>
  <c r="BD11" s="1"/>
  <c r="BE11" s="1"/>
  <c r="B13" i="7"/>
  <c r="AH13" i="10" s="1"/>
  <c r="BD13" s="1"/>
  <c r="BE13" s="1"/>
  <c r="B15" i="7"/>
  <c r="AH15" i="10" s="1"/>
  <c r="BD15" s="1"/>
  <c r="BE15" s="1"/>
  <c r="B17" i="7"/>
  <c r="AH17" i="10" s="1"/>
  <c r="BD17" s="1"/>
  <c r="BE17" s="1"/>
  <c r="B19" i="7"/>
  <c r="AH19" i="10" s="1"/>
  <c r="BD19" s="1"/>
  <c r="BE19" s="1"/>
  <c r="B21" i="7"/>
  <c r="AH21" i="10" s="1"/>
  <c r="BD21" s="1"/>
  <c r="BE21" s="1"/>
  <c r="B23" i="7"/>
  <c r="AH23" i="10" s="1"/>
  <c r="BD23" s="1"/>
  <c r="BE23" s="1"/>
  <c r="B25" i="7"/>
  <c r="AH25" i="10" s="1"/>
  <c r="BD25" s="1"/>
  <c r="BE25" s="1"/>
  <c r="B27" i="7"/>
  <c r="AH27" i="10" s="1"/>
  <c r="BD27" s="1"/>
  <c r="BE27" s="1"/>
  <c r="B29" i="7"/>
  <c r="AH29" i="10" s="1"/>
  <c r="BD29" s="1"/>
  <c r="BE29" s="1"/>
  <c r="B31" i="7"/>
  <c r="AH31" i="10" s="1"/>
  <c r="BD31" s="1"/>
  <c r="BE31" s="1"/>
  <c r="B33" i="7"/>
  <c r="AH33" i="10" s="1"/>
  <c r="BD33" s="1"/>
  <c r="BE33" s="1"/>
  <c r="B35" i="7"/>
  <c r="AH35" i="10" s="1"/>
  <c r="BD35" s="1"/>
  <c r="BE35" s="1"/>
  <c r="B37" i="7"/>
  <c r="AH37" i="10" s="1"/>
  <c r="BD37" s="1"/>
  <c r="BE37" s="1"/>
  <c r="B39" i="7"/>
  <c r="AH39" i="10" s="1"/>
  <c r="BD39" s="1"/>
  <c r="BE39" s="1"/>
  <c r="B41" i="7"/>
  <c r="B45"/>
  <c r="AH45" i="10" s="1"/>
  <c r="BD45" s="1"/>
  <c r="BE45" s="1"/>
  <c r="B47" i="7"/>
  <c r="AH47" i="10" s="1"/>
  <c r="BD47" s="1"/>
  <c r="BE47" s="1"/>
  <c r="B49" i="7"/>
  <c r="AH49" i="10" s="1"/>
  <c r="BD49" s="1"/>
  <c r="BE49" s="1"/>
  <c r="B51" i="7"/>
  <c r="AH51" i="10" s="1"/>
  <c r="BD51" s="1"/>
  <c r="BE51" s="1"/>
  <c r="B53" i="7"/>
  <c r="AH53" i="10" s="1"/>
  <c r="BD53" s="1"/>
  <c r="BE53" s="1"/>
  <c r="B55" i="7"/>
  <c r="AH55" i="10" s="1"/>
  <c r="BD55" s="1"/>
  <c r="BE55" s="1"/>
  <c r="B57" i="7"/>
  <c r="AH57" i="10" s="1"/>
  <c r="BD57" s="1"/>
  <c r="BE57" s="1"/>
  <c r="B59" i="7"/>
  <c r="AH59" i="10" s="1"/>
  <c r="B61" i="7"/>
  <c r="AH61" i="10" s="1"/>
  <c r="B63" i="7"/>
  <c r="AH63" i="10" s="1"/>
  <c r="B65" i="7"/>
  <c r="AH65" i="10" s="1"/>
  <c r="B67" i="7"/>
  <c r="AH67" i="10" s="1"/>
  <c r="B69" i="7"/>
  <c r="B71"/>
  <c r="B73"/>
  <c r="B75"/>
  <c r="C76" i="8"/>
  <c r="Y76" s="1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C77"/>
  <c r="D77"/>
  <c r="E77"/>
  <c r="F77"/>
  <c r="G77"/>
  <c r="H77"/>
  <c r="I77"/>
  <c r="J77"/>
  <c r="K77"/>
  <c r="N77"/>
  <c r="O77"/>
  <c r="P77"/>
  <c r="Q77"/>
  <c r="R77"/>
  <c r="S77"/>
  <c r="T77"/>
  <c r="U77"/>
  <c r="V77"/>
  <c r="W77"/>
  <c r="X77"/>
  <c r="Y77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D67"/>
  <c r="D68"/>
  <c r="C67"/>
  <c r="C68"/>
  <c r="C69"/>
  <c r="Y69" s="1"/>
  <c r="C70"/>
  <c r="Y70" s="1"/>
  <c r="C71"/>
  <c r="Y71" s="1"/>
  <c r="C72"/>
  <c r="Y72" s="1"/>
  <c r="C73"/>
  <c r="Y73" s="1"/>
  <c r="C74"/>
  <c r="Y74" s="1"/>
  <c r="C75"/>
  <c r="Y75" s="1"/>
  <c r="AH75" i="10" l="1"/>
  <c r="B75" i="6"/>
  <c r="AH71" i="10"/>
  <c r="B71" i="6"/>
  <c r="AH69" i="10"/>
  <c r="B69" i="6"/>
  <c r="AH74" i="10"/>
  <c r="B74" i="6"/>
  <c r="AH70" i="10"/>
  <c r="B70" i="6"/>
  <c r="AH76" i="10"/>
  <c r="B76" i="6"/>
  <c r="AH73" i="10"/>
  <c r="B73" i="6"/>
  <c r="AH72" i="10"/>
  <c r="B72" i="6"/>
  <c r="H28" i="7"/>
  <c r="G53"/>
  <c r="E57"/>
  <c r="D63"/>
  <c r="G33"/>
  <c r="H17"/>
  <c r="I5"/>
  <c r="D28"/>
  <c r="D57"/>
  <c r="E61"/>
  <c r="C29"/>
  <c r="D5"/>
  <c r="C13"/>
  <c r="D17"/>
  <c r="E21"/>
  <c r="G76"/>
  <c r="D65"/>
  <c r="D61"/>
  <c r="D53"/>
  <c r="E65"/>
  <c r="E59"/>
  <c r="J55"/>
  <c r="D70"/>
  <c r="E5"/>
  <c r="J74"/>
  <c r="E41"/>
  <c r="H76"/>
  <c r="H15"/>
  <c r="I66"/>
  <c r="I46"/>
  <c r="I9"/>
  <c r="C11"/>
  <c r="H39"/>
  <c r="C27"/>
  <c r="F35"/>
  <c r="F7"/>
  <c r="J71"/>
  <c r="D55"/>
  <c r="C66"/>
  <c r="E74"/>
  <c r="E28"/>
  <c r="F74"/>
  <c r="G72"/>
  <c r="G66"/>
  <c r="G56"/>
  <c r="G40"/>
  <c r="G28"/>
  <c r="H64"/>
  <c r="I76"/>
  <c r="J28"/>
  <c r="I12"/>
  <c r="I4"/>
  <c r="F20"/>
  <c r="C35"/>
  <c r="C23"/>
  <c r="D31"/>
  <c r="D11"/>
  <c r="G75"/>
  <c r="C31"/>
  <c r="D59"/>
  <c r="D51"/>
  <c r="E63"/>
  <c r="E39"/>
  <c r="F31"/>
  <c r="F15"/>
  <c r="H19"/>
  <c r="J39"/>
  <c r="E35"/>
  <c r="J15"/>
  <c r="H37"/>
  <c r="C72"/>
  <c r="C54"/>
  <c r="D74"/>
  <c r="E70"/>
  <c r="E56"/>
  <c r="E54"/>
  <c r="E48"/>
  <c r="G54"/>
  <c r="F46"/>
  <c r="F24"/>
  <c r="H70"/>
  <c r="H56"/>
  <c r="H40"/>
  <c r="J72"/>
  <c r="J70"/>
  <c r="I56"/>
  <c r="J54"/>
  <c r="J40"/>
  <c r="D64"/>
  <c r="E64"/>
  <c r="G64"/>
  <c r="C15"/>
  <c r="D20"/>
  <c r="E20"/>
  <c r="E52"/>
  <c r="F52"/>
  <c r="H52"/>
  <c r="F68"/>
  <c r="C76"/>
  <c r="C48"/>
  <c r="G48"/>
  <c r="E16"/>
  <c r="F16"/>
  <c r="D16"/>
  <c r="H16"/>
  <c r="E25"/>
  <c r="E19"/>
  <c r="D7"/>
  <c r="C22"/>
  <c r="I52"/>
  <c r="E24"/>
  <c r="D9"/>
  <c r="E22"/>
  <c r="F22"/>
  <c r="I22"/>
  <c r="E62"/>
  <c r="G12"/>
  <c r="C62"/>
  <c r="D62"/>
  <c r="G62"/>
  <c r="I62"/>
  <c r="H38"/>
  <c r="I38"/>
  <c r="I58"/>
  <c r="G45"/>
  <c r="C58"/>
  <c r="D6"/>
  <c r="E6"/>
  <c r="G58"/>
  <c r="C4"/>
  <c r="D4"/>
  <c r="C12"/>
  <c r="C42"/>
  <c r="D10"/>
  <c r="C74"/>
  <c r="C70"/>
  <c r="C64"/>
  <c r="C60"/>
  <c r="C56"/>
  <c r="C52"/>
  <c r="C46"/>
  <c r="C40"/>
  <c r="C28"/>
  <c r="C20"/>
  <c r="C16"/>
  <c r="C6"/>
  <c r="D76"/>
  <c r="D72"/>
  <c r="D58"/>
  <c r="D56"/>
  <c r="D54"/>
  <c r="D52"/>
  <c r="D46"/>
  <c r="D40"/>
  <c r="D22"/>
  <c r="D14"/>
  <c r="E76"/>
  <c r="E72"/>
  <c r="E46"/>
  <c r="E42"/>
  <c r="E40"/>
  <c r="F76"/>
  <c r="G74"/>
  <c r="F72"/>
  <c r="G70"/>
  <c r="F64"/>
  <c r="F62"/>
  <c r="F60"/>
  <c r="F56"/>
  <c r="F54"/>
  <c r="G52"/>
  <c r="F50"/>
  <c r="G46"/>
  <c r="F40"/>
  <c r="G32"/>
  <c r="F28"/>
  <c r="G22"/>
  <c r="G20"/>
  <c r="G16"/>
  <c r="G6"/>
  <c r="G4"/>
  <c r="H74"/>
  <c r="H66"/>
  <c r="H62"/>
  <c r="H54"/>
  <c r="H48"/>
  <c r="H22"/>
  <c r="J64"/>
  <c r="I50"/>
  <c r="I26"/>
  <c r="J20"/>
  <c r="D48"/>
  <c r="F48"/>
  <c r="I48"/>
  <c r="C24"/>
  <c r="D24"/>
  <c r="G24"/>
  <c r="H24"/>
  <c r="D60"/>
  <c r="E60"/>
  <c r="G60"/>
  <c r="H60"/>
  <c r="D12"/>
  <c r="E12"/>
  <c r="F12"/>
  <c r="D38"/>
  <c r="E38"/>
  <c r="G38"/>
  <c r="C38"/>
  <c r="F38"/>
  <c r="D32"/>
  <c r="C14"/>
  <c r="E14"/>
  <c r="F14"/>
  <c r="H32"/>
  <c r="J30"/>
  <c r="C68"/>
  <c r="D68"/>
  <c r="E68"/>
  <c r="G68"/>
  <c r="C18"/>
  <c r="G18"/>
  <c r="H18"/>
  <c r="I18"/>
  <c r="C30"/>
  <c r="F30"/>
  <c r="G14"/>
  <c r="G34"/>
  <c r="E58"/>
  <c r="H58"/>
  <c r="F58"/>
  <c r="H68"/>
  <c r="I68"/>
  <c r="H72"/>
  <c r="F42"/>
  <c r="J42"/>
  <c r="C21"/>
  <c r="I32"/>
  <c r="H30"/>
  <c r="F26"/>
  <c r="E4"/>
  <c r="F4"/>
  <c r="H4"/>
  <c r="I75"/>
  <c r="H75"/>
  <c r="I73"/>
  <c r="H73"/>
  <c r="I71"/>
  <c r="H71"/>
  <c r="I69"/>
  <c r="H69"/>
  <c r="J67"/>
  <c r="H67"/>
  <c r="G67"/>
  <c r="I65"/>
  <c r="H65"/>
  <c r="F65"/>
  <c r="I63"/>
  <c r="H63"/>
  <c r="F63"/>
  <c r="I61"/>
  <c r="H61"/>
  <c r="F61"/>
  <c r="I59"/>
  <c r="H59"/>
  <c r="F59"/>
  <c r="I57"/>
  <c r="H57"/>
  <c r="F57"/>
  <c r="I55"/>
  <c r="H55"/>
  <c r="F55"/>
  <c r="I53"/>
  <c r="H53"/>
  <c r="F53"/>
  <c r="J51"/>
  <c r="H51"/>
  <c r="F51"/>
  <c r="J49"/>
  <c r="F49"/>
  <c r="I47"/>
  <c r="H47"/>
  <c r="F47"/>
  <c r="I45"/>
  <c r="H45"/>
  <c r="F45"/>
  <c r="I41"/>
  <c r="F41"/>
  <c r="I39"/>
  <c r="F39"/>
  <c r="J35"/>
  <c r="H35"/>
  <c r="G35"/>
  <c r="J33"/>
  <c r="F33"/>
  <c r="I31"/>
  <c r="G31"/>
  <c r="J29"/>
  <c r="F29"/>
  <c r="J27"/>
  <c r="F27"/>
  <c r="I25"/>
  <c r="H25"/>
  <c r="F25"/>
  <c r="J23"/>
  <c r="H23"/>
  <c r="F23"/>
  <c r="I21"/>
  <c r="H21"/>
  <c r="F21"/>
  <c r="J19"/>
  <c r="F19"/>
  <c r="I17"/>
  <c r="G17"/>
  <c r="I15"/>
  <c r="G15"/>
  <c r="I13"/>
  <c r="H13"/>
  <c r="G13"/>
  <c r="J11"/>
  <c r="G11"/>
  <c r="J9"/>
  <c r="H9"/>
  <c r="G9"/>
  <c r="J7"/>
  <c r="H7"/>
  <c r="G7"/>
  <c r="J5"/>
  <c r="F5"/>
  <c r="C75"/>
  <c r="C73"/>
  <c r="C71"/>
  <c r="C69"/>
  <c r="C67"/>
  <c r="C65"/>
  <c r="C63"/>
  <c r="C61"/>
  <c r="C59"/>
  <c r="C57"/>
  <c r="C55"/>
  <c r="C53"/>
  <c r="C51"/>
  <c r="C47"/>
  <c r="C45"/>
  <c r="C41"/>
  <c r="C39"/>
  <c r="C37"/>
  <c r="C33"/>
  <c r="C9"/>
  <c r="C7"/>
  <c r="C5"/>
  <c r="D75"/>
  <c r="D73"/>
  <c r="D71"/>
  <c r="D69"/>
  <c r="D67"/>
  <c r="D49"/>
  <c r="D47"/>
  <c r="D45"/>
  <c r="D41"/>
  <c r="D39"/>
  <c r="D35"/>
  <c r="D29"/>
  <c r="D27"/>
  <c r="D23"/>
  <c r="D21"/>
  <c r="D19"/>
  <c r="E75"/>
  <c r="E73"/>
  <c r="E71"/>
  <c r="E69"/>
  <c r="E67"/>
  <c r="E49"/>
  <c r="E47"/>
  <c r="E45"/>
  <c r="E33"/>
  <c r="E29"/>
  <c r="E27"/>
  <c r="E17"/>
  <c r="E15"/>
  <c r="E13"/>
  <c r="E11"/>
  <c r="F75"/>
  <c r="F73"/>
  <c r="F71"/>
  <c r="F69"/>
  <c r="G63"/>
  <c r="G59"/>
  <c r="G55"/>
  <c r="G51"/>
  <c r="G47"/>
  <c r="G41"/>
  <c r="F37"/>
  <c r="G27"/>
  <c r="G23"/>
  <c r="G19"/>
  <c r="F17"/>
  <c r="F13"/>
  <c r="F9"/>
  <c r="H33"/>
  <c r="H31"/>
  <c r="H29"/>
  <c r="H27"/>
  <c r="H11"/>
  <c r="H5"/>
  <c r="J73"/>
  <c r="J69"/>
  <c r="I67"/>
  <c r="J65"/>
  <c r="J61"/>
  <c r="J57"/>
  <c r="J53"/>
  <c r="I51"/>
  <c r="I49"/>
  <c r="J47"/>
  <c r="J41"/>
  <c r="I37"/>
  <c r="I33"/>
  <c r="J31"/>
  <c r="I29"/>
  <c r="I23"/>
  <c r="J21"/>
  <c r="I19"/>
  <c r="J17"/>
  <c r="J13"/>
  <c r="I11"/>
  <c r="I7"/>
  <c r="D18"/>
  <c r="E18"/>
  <c r="F18"/>
  <c r="C50"/>
  <c r="D50"/>
  <c r="E50"/>
  <c r="G50"/>
  <c r="H50"/>
  <c r="C49"/>
  <c r="G49"/>
  <c r="H49"/>
  <c r="J24"/>
  <c r="C26"/>
  <c r="D26"/>
  <c r="E26"/>
  <c r="G26"/>
  <c r="H26"/>
  <c r="I10"/>
  <c r="H20"/>
  <c r="I6"/>
  <c r="J60"/>
  <c r="H12"/>
  <c r="J36"/>
  <c r="H34"/>
  <c r="I34"/>
  <c r="C32"/>
  <c r="E32"/>
  <c r="F32"/>
  <c r="D30"/>
  <c r="E30"/>
  <c r="G30"/>
  <c r="F6"/>
  <c r="H6"/>
  <c r="D66"/>
  <c r="E66"/>
  <c r="F66"/>
  <c r="J14"/>
  <c r="C36"/>
  <c r="C34"/>
  <c r="D36"/>
  <c r="D34"/>
  <c r="E34"/>
  <c r="F36"/>
  <c r="F34"/>
  <c r="H14"/>
  <c r="G10"/>
  <c r="C10"/>
  <c r="E10"/>
  <c r="F10"/>
  <c r="H10"/>
  <c r="D42"/>
  <c r="G42"/>
  <c r="H42"/>
  <c r="E36"/>
  <c r="G36"/>
  <c r="H36"/>
  <c r="D37"/>
  <c r="E37"/>
  <c r="G37"/>
  <c r="C25"/>
  <c r="D25"/>
  <c r="G25"/>
  <c r="D4" i="8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D6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E3"/>
  <c r="F3"/>
  <c r="G3"/>
  <c r="H3"/>
  <c r="I3"/>
  <c r="K3"/>
  <c r="L3"/>
  <c r="M3"/>
  <c r="N3"/>
  <c r="O3"/>
  <c r="P3"/>
  <c r="Q3"/>
  <c r="R3"/>
  <c r="S3"/>
  <c r="T3"/>
  <c r="U3"/>
  <c r="V3"/>
  <c r="W3"/>
  <c r="X3"/>
  <c r="D3"/>
  <c r="AH28" i="2"/>
  <c r="L28" i="7" s="1"/>
  <c r="AH35" i="2"/>
  <c r="L35" i="7" s="1"/>
  <c r="AH38" i="2"/>
  <c r="L38" i="7" s="1"/>
  <c r="AH40" i="2"/>
  <c r="L40" i="7" s="1"/>
  <c r="AH42" i="2"/>
  <c r="L42" i="7" s="1"/>
  <c r="AH45" i="2"/>
  <c r="L45" i="7" s="1"/>
  <c r="AH46" i="2"/>
  <c r="L46" i="7" s="1"/>
  <c r="AH48" i="2"/>
  <c r="L48" i="7" s="1"/>
  <c r="AH50" i="2"/>
  <c r="AH52"/>
  <c r="L52" i="7" s="1"/>
  <c r="AH54" i="2"/>
  <c r="L54" i="7" s="1"/>
  <c r="AH56" i="2"/>
  <c r="L56" i="7" s="1"/>
  <c r="AH57" i="2"/>
  <c r="AH58"/>
  <c r="AH59"/>
  <c r="L59" i="7" s="1"/>
  <c r="AH60" i="2"/>
  <c r="L60" i="7" s="1"/>
  <c r="AH62" i="2"/>
  <c r="L62" i="7" s="1"/>
  <c r="AH64" i="2"/>
  <c r="L64" i="7" s="1"/>
  <c r="AH66" i="2"/>
  <c r="L66" i="7" s="1"/>
  <c r="AH68" i="2"/>
  <c r="L68" i="7" s="1"/>
  <c r="AH70" i="2"/>
  <c r="L70" i="7" s="1"/>
  <c r="AH72" i="2"/>
  <c r="L72" i="7" s="1"/>
  <c r="AH74" i="2"/>
  <c r="L74" i="7" s="1"/>
  <c r="AH76" i="2"/>
  <c r="L76" i="7" s="1"/>
  <c r="AH27" i="2"/>
  <c r="L27" i="7" s="1"/>
  <c r="AH29" i="2"/>
  <c r="L29" i="7" s="1"/>
  <c r="AH33" i="2"/>
  <c r="L33" i="7" s="1"/>
  <c r="AH37" i="2"/>
  <c r="L37" i="7" s="1"/>
  <c r="AH39" i="2"/>
  <c r="L39" i="7" s="1"/>
  <c r="AH41" i="2"/>
  <c r="L41" i="7" s="1"/>
  <c r="AH47" i="2"/>
  <c r="L47" i="7" s="1"/>
  <c r="AH49" i="2"/>
  <c r="L49" i="7" s="1"/>
  <c r="AH51" i="2"/>
  <c r="L51" i="7" s="1"/>
  <c r="AH53" i="2"/>
  <c r="L53" i="7" s="1"/>
  <c r="AH55" i="2"/>
  <c r="L55" i="7" s="1"/>
  <c r="AH61" i="2"/>
  <c r="L61" i="7" s="1"/>
  <c r="AH63" i="2"/>
  <c r="L63" i="7" s="1"/>
  <c r="AH65" i="2"/>
  <c r="L65" i="7" s="1"/>
  <c r="AH67" i="2"/>
  <c r="L67" i="7" s="1"/>
  <c r="AH69" i="2"/>
  <c r="L69" i="7" s="1"/>
  <c r="AH71" i="2"/>
  <c r="L71" i="7" s="1"/>
  <c r="AH73" i="2"/>
  <c r="L73" i="7" s="1"/>
  <c r="AH75" i="2"/>
  <c r="L75" i="7" s="1"/>
  <c r="AH78" i="2"/>
  <c r="D4" i="6"/>
  <c r="D90" s="1"/>
  <c r="D6"/>
  <c r="D92" s="1"/>
  <c r="E4"/>
  <c r="E90" s="1"/>
  <c r="F4"/>
  <c r="F90" s="1"/>
  <c r="G4"/>
  <c r="G90" s="1"/>
  <c r="D5"/>
  <c r="D91" s="1"/>
  <c r="E5"/>
  <c r="E91" s="1"/>
  <c r="F5"/>
  <c r="F91" s="1"/>
  <c r="G5"/>
  <c r="G91" s="1"/>
  <c r="H5"/>
  <c r="H91" s="1"/>
  <c r="I5"/>
  <c r="I91" s="1"/>
  <c r="J5"/>
  <c r="J91" s="1"/>
  <c r="K5"/>
  <c r="K91" s="1"/>
  <c r="L5"/>
  <c r="L91" s="1"/>
  <c r="E6"/>
  <c r="E92" s="1"/>
  <c r="F6"/>
  <c r="F92" s="1"/>
  <c r="G6"/>
  <c r="G92" s="1"/>
  <c r="H6"/>
  <c r="H92" s="1"/>
  <c r="I6"/>
  <c r="I92" s="1"/>
  <c r="J6"/>
  <c r="J92" s="1"/>
  <c r="K6"/>
  <c r="K92" s="1"/>
  <c r="D7"/>
  <c r="D93" s="1"/>
  <c r="E7"/>
  <c r="E93" s="1"/>
  <c r="F7"/>
  <c r="F93" s="1"/>
  <c r="G7"/>
  <c r="G93" s="1"/>
  <c r="H7"/>
  <c r="H93" s="1"/>
  <c r="I7"/>
  <c r="I93" s="1"/>
  <c r="J7"/>
  <c r="J93" s="1"/>
  <c r="K7"/>
  <c r="K93" s="1"/>
  <c r="L7"/>
  <c r="L93" s="1"/>
  <c r="M7"/>
  <c r="M93" s="1"/>
  <c r="N7"/>
  <c r="N93" s="1"/>
  <c r="O7"/>
  <c r="O93" s="1"/>
  <c r="P7"/>
  <c r="P93" s="1"/>
  <c r="Q7"/>
  <c r="Q93" s="1"/>
  <c r="R7"/>
  <c r="R93" s="1"/>
  <c r="S7"/>
  <c r="S93" s="1"/>
  <c r="T7"/>
  <c r="T93" s="1"/>
  <c r="U7"/>
  <c r="U93" s="1"/>
  <c r="V7"/>
  <c r="V93" s="1"/>
  <c r="W7"/>
  <c r="W93" s="1"/>
  <c r="X7"/>
  <c r="X93" s="1"/>
  <c r="D8"/>
  <c r="D94" s="1"/>
  <c r="E8"/>
  <c r="E94" s="1"/>
  <c r="F8"/>
  <c r="F94" s="1"/>
  <c r="G8"/>
  <c r="G94" s="1"/>
  <c r="H8"/>
  <c r="H94" s="1"/>
  <c r="I8"/>
  <c r="I94" s="1"/>
  <c r="J8"/>
  <c r="J94" s="1"/>
  <c r="K8"/>
  <c r="K94" s="1"/>
  <c r="L8"/>
  <c r="L94" s="1"/>
  <c r="M8"/>
  <c r="M94" s="1"/>
  <c r="N8"/>
  <c r="N94" s="1"/>
  <c r="O8"/>
  <c r="O94" s="1"/>
  <c r="P8"/>
  <c r="P94" s="1"/>
  <c r="Q8"/>
  <c r="Q94" s="1"/>
  <c r="R8"/>
  <c r="R94" s="1"/>
  <c r="S8"/>
  <c r="S94" s="1"/>
  <c r="T8"/>
  <c r="T94" s="1"/>
  <c r="U8"/>
  <c r="U94" s="1"/>
  <c r="V8"/>
  <c r="V94" s="1"/>
  <c r="W8"/>
  <c r="W94" s="1"/>
  <c r="X8"/>
  <c r="X94" s="1"/>
  <c r="D9"/>
  <c r="D95" s="1"/>
  <c r="E9"/>
  <c r="E95" s="1"/>
  <c r="F9"/>
  <c r="F95" s="1"/>
  <c r="G9"/>
  <c r="G95" s="1"/>
  <c r="D10"/>
  <c r="D96" s="1"/>
  <c r="E10"/>
  <c r="E96" s="1"/>
  <c r="F10"/>
  <c r="F96" s="1"/>
  <c r="G10"/>
  <c r="G96" s="1"/>
  <c r="H10"/>
  <c r="H96" s="1"/>
  <c r="I10"/>
  <c r="I96" s="1"/>
  <c r="J10"/>
  <c r="J96" s="1"/>
  <c r="K10"/>
  <c r="K96" s="1"/>
  <c r="L10"/>
  <c r="L96" s="1"/>
  <c r="D11"/>
  <c r="D97" s="1"/>
  <c r="E11"/>
  <c r="E97" s="1"/>
  <c r="F11"/>
  <c r="F97" s="1"/>
  <c r="D12"/>
  <c r="D98" s="1"/>
  <c r="E12"/>
  <c r="E98" s="1"/>
  <c r="D13"/>
  <c r="D99" s="1"/>
  <c r="E13"/>
  <c r="E99" s="1"/>
  <c r="F13"/>
  <c r="F99" s="1"/>
  <c r="G13"/>
  <c r="G99" s="1"/>
  <c r="H13"/>
  <c r="H99" s="1"/>
  <c r="I13"/>
  <c r="I99" s="1"/>
  <c r="D14"/>
  <c r="D100" s="1"/>
  <c r="E14"/>
  <c r="E100" s="1"/>
  <c r="F14"/>
  <c r="F100" s="1"/>
  <c r="G14"/>
  <c r="G100" s="1"/>
  <c r="H14"/>
  <c r="H100" s="1"/>
  <c r="I14"/>
  <c r="I100" s="1"/>
  <c r="J14"/>
  <c r="J100" s="1"/>
  <c r="K14"/>
  <c r="K100" s="1"/>
  <c r="L14"/>
  <c r="L100" s="1"/>
  <c r="M14"/>
  <c r="M100" s="1"/>
  <c r="N14"/>
  <c r="N100" s="1"/>
  <c r="D15"/>
  <c r="D101" s="1"/>
  <c r="E15"/>
  <c r="E101" s="1"/>
  <c r="F15"/>
  <c r="F101" s="1"/>
  <c r="G15"/>
  <c r="G101" s="1"/>
  <c r="H15"/>
  <c r="H101" s="1"/>
  <c r="I15"/>
  <c r="I101" s="1"/>
  <c r="J15"/>
  <c r="J101" s="1"/>
  <c r="K15"/>
  <c r="K101" s="1"/>
  <c r="L15"/>
  <c r="L101" s="1"/>
  <c r="M15"/>
  <c r="M101" s="1"/>
  <c r="N15"/>
  <c r="N101" s="1"/>
  <c r="O15"/>
  <c r="O101" s="1"/>
  <c r="P15"/>
  <c r="P101" s="1"/>
  <c r="Q15"/>
  <c r="Q101" s="1"/>
  <c r="R15"/>
  <c r="R101" s="1"/>
  <c r="S15"/>
  <c r="S101" s="1"/>
  <c r="T15"/>
  <c r="T101" s="1"/>
  <c r="U15"/>
  <c r="U101" s="1"/>
  <c r="V15"/>
  <c r="V101" s="1"/>
  <c r="W15"/>
  <c r="W101" s="1"/>
  <c r="X15"/>
  <c r="X101" s="1"/>
  <c r="D16"/>
  <c r="D102" s="1"/>
  <c r="E16"/>
  <c r="E102" s="1"/>
  <c r="F16"/>
  <c r="F102" s="1"/>
  <c r="G16"/>
  <c r="G102" s="1"/>
  <c r="H16"/>
  <c r="H102" s="1"/>
  <c r="I16"/>
  <c r="I102" s="1"/>
  <c r="J16"/>
  <c r="J102" s="1"/>
  <c r="K16"/>
  <c r="K102" s="1"/>
  <c r="L16"/>
  <c r="L102" s="1"/>
  <c r="M16"/>
  <c r="M102" s="1"/>
  <c r="N16"/>
  <c r="N102" s="1"/>
  <c r="O16"/>
  <c r="O102" s="1"/>
  <c r="P16"/>
  <c r="P102" s="1"/>
  <c r="Q16"/>
  <c r="Q102" s="1"/>
  <c r="R16"/>
  <c r="R102" s="1"/>
  <c r="S16"/>
  <c r="S102" s="1"/>
  <c r="T16"/>
  <c r="T102" s="1"/>
  <c r="U16"/>
  <c r="U102" s="1"/>
  <c r="V16"/>
  <c r="V102" s="1"/>
  <c r="W16"/>
  <c r="W102" s="1"/>
  <c r="X16"/>
  <c r="X102" s="1"/>
  <c r="D17"/>
  <c r="D103" s="1"/>
  <c r="E17"/>
  <c r="E103" s="1"/>
  <c r="F17"/>
  <c r="F103" s="1"/>
  <c r="G17"/>
  <c r="G103" s="1"/>
  <c r="H17"/>
  <c r="H103" s="1"/>
  <c r="I17"/>
  <c r="I103" s="1"/>
  <c r="J17"/>
  <c r="J103" s="1"/>
  <c r="K17"/>
  <c r="K103" s="1"/>
  <c r="L17"/>
  <c r="L103" s="1"/>
  <c r="M17"/>
  <c r="M103" s="1"/>
  <c r="N17"/>
  <c r="N103" s="1"/>
  <c r="O17"/>
  <c r="O103" s="1"/>
  <c r="P17"/>
  <c r="P103" s="1"/>
  <c r="Q17"/>
  <c r="Q103" s="1"/>
  <c r="R17"/>
  <c r="R103" s="1"/>
  <c r="S17"/>
  <c r="S103" s="1"/>
  <c r="T17"/>
  <c r="T103" s="1"/>
  <c r="U17"/>
  <c r="U103" s="1"/>
  <c r="V17"/>
  <c r="V103" s="1"/>
  <c r="W17"/>
  <c r="W103" s="1"/>
  <c r="X17"/>
  <c r="X103" s="1"/>
  <c r="D18"/>
  <c r="D104" s="1"/>
  <c r="E18"/>
  <c r="E104" s="1"/>
  <c r="F18"/>
  <c r="F104" s="1"/>
  <c r="G18"/>
  <c r="G104" s="1"/>
  <c r="D19"/>
  <c r="D105" s="1"/>
  <c r="D20"/>
  <c r="D106" s="1"/>
  <c r="E20"/>
  <c r="E106" s="1"/>
  <c r="F20"/>
  <c r="F106" s="1"/>
  <c r="G20"/>
  <c r="G106" s="1"/>
  <c r="H20"/>
  <c r="H106" s="1"/>
  <c r="I20"/>
  <c r="I106" s="1"/>
  <c r="J20"/>
  <c r="J106" s="1"/>
  <c r="K20"/>
  <c r="K106" s="1"/>
  <c r="L20"/>
  <c r="L106" s="1"/>
  <c r="M20"/>
  <c r="M106" s="1"/>
  <c r="N20"/>
  <c r="N106" s="1"/>
  <c r="O20"/>
  <c r="O106" s="1"/>
  <c r="P20"/>
  <c r="P106" s="1"/>
  <c r="Q20"/>
  <c r="Q106" s="1"/>
  <c r="R20"/>
  <c r="R106" s="1"/>
  <c r="S20"/>
  <c r="S106" s="1"/>
  <c r="T20"/>
  <c r="T106" s="1"/>
  <c r="U20"/>
  <c r="U106" s="1"/>
  <c r="V20"/>
  <c r="V106" s="1"/>
  <c r="W20"/>
  <c r="W106" s="1"/>
  <c r="X20"/>
  <c r="X106" s="1"/>
  <c r="D21"/>
  <c r="D107" s="1"/>
  <c r="E21"/>
  <c r="E107" s="1"/>
  <c r="F21"/>
  <c r="F107" s="1"/>
  <c r="G21"/>
  <c r="G107" s="1"/>
  <c r="H21"/>
  <c r="H107" s="1"/>
  <c r="I21"/>
  <c r="I107" s="1"/>
  <c r="J21"/>
  <c r="J107" s="1"/>
  <c r="K21"/>
  <c r="K107" s="1"/>
  <c r="L21"/>
  <c r="L107" s="1"/>
  <c r="M21"/>
  <c r="M107" s="1"/>
  <c r="N21"/>
  <c r="N107" s="1"/>
  <c r="O21"/>
  <c r="O107" s="1"/>
  <c r="P21"/>
  <c r="P107" s="1"/>
  <c r="Q21"/>
  <c r="Q107" s="1"/>
  <c r="R21"/>
  <c r="R107" s="1"/>
  <c r="S21"/>
  <c r="S107" s="1"/>
  <c r="T21"/>
  <c r="T107" s="1"/>
  <c r="U21"/>
  <c r="U107" s="1"/>
  <c r="V21"/>
  <c r="V107" s="1"/>
  <c r="W21"/>
  <c r="W107" s="1"/>
  <c r="X21"/>
  <c r="X107" s="1"/>
  <c r="D22"/>
  <c r="D108" s="1"/>
  <c r="E22"/>
  <c r="E108" s="1"/>
  <c r="F22"/>
  <c r="F108" s="1"/>
  <c r="G22"/>
  <c r="G108" s="1"/>
  <c r="H22"/>
  <c r="H108" s="1"/>
  <c r="I22"/>
  <c r="I108" s="1"/>
  <c r="J22"/>
  <c r="J108" s="1"/>
  <c r="K22"/>
  <c r="K108" s="1"/>
  <c r="L22"/>
  <c r="L108" s="1"/>
  <c r="M22"/>
  <c r="M108" s="1"/>
  <c r="N22"/>
  <c r="N108" s="1"/>
  <c r="O22"/>
  <c r="O108" s="1"/>
  <c r="P22"/>
  <c r="P108" s="1"/>
  <c r="Q22"/>
  <c r="Q108" s="1"/>
  <c r="R22"/>
  <c r="R108" s="1"/>
  <c r="S22"/>
  <c r="S108" s="1"/>
  <c r="T22"/>
  <c r="T108" s="1"/>
  <c r="U22"/>
  <c r="U108" s="1"/>
  <c r="V22"/>
  <c r="V108" s="1"/>
  <c r="W22"/>
  <c r="W108" s="1"/>
  <c r="X22"/>
  <c r="X108" s="1"/>
  <c r="D23"/>
  <c r="D109" s="1"/>
  <c r="E23"/>
  <c r="E109" s="1"/>
  <c r="F23"/>
  <c r="F109" s="1"/>
  <c r="G23"/>
  <c r="G109" s="1"/>
  <c r="H23"/>
  <c r="H109" s="1"/>
  <c r="D24"/>
  <c r="D110" s="1"/>
  <c r="E24"/>
  <c r="E110" s="1"/>
  <c r="F24"/>
  <c r="F110" s="1"/>
  <c r="G24"/>
  <c r="G110" s="1"/>
  <c r="H24"/>
  <c r="H110" s="1"/>
  <c r="I24"/>
  <c r="I110" s="1"/>
  <c r="J24"/>
  <c r="J110" s="1"/>
  <c r="K24"/>
  <c r="K110" s="1"/>
  <c r="L24"/>
  <c r="L110" s="1"/>
  <c r="M24"/>
  <c r="M110" s="1"/>
  <c r="N24"/>
  <c r="N110" s="1"/>
  <c r="O24"/>
  <c r="O110" s="1"/>
  <c r="P24"/>
  <c r="P110" s="1"/>
  <c r="Q24"/>
  <c r="Q110" s="1"/>
  <c r="R24"/>
  <c r="R110" s="1"/>
  <c r="S24"/>
  <c r="S110" s="1"/>
  <c r="T24"/>
  <c r="T110" s="1"/>
  <c r="U24"/>
  <c r="U110" s="1"/>
  <c r="V24"/>
  <c r="V110" s="1"/>
  <c r="W24"/>
  <c r="W110" s="1"/>
  <c r="X24"/>
  <c r="X110" s="1"/>
  <c r="D25"/>
  <c r="D111" s="1"/>
  <c r="E25"/>
  <c r="E111" s="1"/>
  <c r="F25"/>
  <c r="F111" s="1"/>
  <c r="G25"/>
  <c r="G111" s="1"/>
  <c r="H25"/>
  <c r="H111" s="1"/>
  <c r="I25"/>
  <c r="I111" s="1"/>
  <c r="J25"/>
  <c r="J111" s="1"/>
  <c r="D26"/>
  <c r="D112" s="1"/>
  <c r="E26"/>
  <c r="E112" s="1"/>
  <c r="F26"/>
  <c r="F112" s="1"/>
  <c r="G26"/>
  <c r="G112" s="1"/>
  <c r="H26"/>
  <c r="H112" s="1"/>
  <c r="I26"/>
  <c r="I112" s="1"/>
  <c r="J26"/>
  <c r="J112" s="1"/>
  <c r="K26"/>
  <c r="K112" s="1"/>
  <c r="L26"/>
  <c r="L112" s="1"/>
  <c r="M26"/>
  <c r="M112" s="1"/>
  <c r="N26"/>
  <c r="N112" s="1"/>
  <c r="O26"/>
  <c r="O112" s="1"/>
  <c r="P26"/>
  <c r="P112" s="1"/>
  <c r="Q26"/>
  <c r="Q112" s="1"/>
  <c r="R26"/>
  <c r="R112" s="1"/>
  <c r="S26"/>
  <c r="S112" s="1"/>
  <c r="T26"/>
  <c r="T112" s="1"/>
  <c r="U26"/>
  <c r="U112" s="1"/>
  <c r="V26"/>
  <c r="V112" s="1"/>
  <c r="W26"/>
  <c r="W112" s="1"/>
  <c r="X26"/>
  <c r="X112" s="1"/>
  <c r="D27"/>
  <c r="D113" s="1"/>
  <c r="E27"/>
  <c r="E113" s="1"/>
  <c r="F27"/>
  <c r="F113" s="1"/>
  <c r="G27"/>
  <c r="G113" s="1"/>
  <c r="H27"/>
  <c r="H113" s="1"/>
  <c r="I27"/>
  <c r="I113" s="1"/>
  <c r="J27"/>
  <c r="J113" s="1"/>
  <c r="K27"/>
  <c r="K113" s="1"/>
  <c r="L27"/>
  <c r="L113" s="1"/>
  <c r="M27"/>
  <c r="M113" s="1"/>
  <c r="N27"/>
  <c r="N113" s="1"/>
  <c r="O27"/>
  <c r="O113" s="1"/>
  <c r="P27"/>
  <c r="P113" s="1"/>
  <c r="Q27"/>
  <c r="Q113" s="1"/>
  <c r="R27"/>
  <c r="R113" s="1"/>
  <c r="S27"/>
  <c r="S113" s="1"/>
  <c r="T27"/>
  <c r="T113" s="1"/>
  <c r="U27"/>
  <c r="U113" s="1"/>
  <c r="V27"/>
  <c r="V113" s="1"/>
  <c r="W27"/>
  <c r="W113" s="1"/>
  <c r="X27"/>
  <c r="X113" s="1"/>
  <c r="D28"/>
  <c r="D114" s="1"/>
  <c r="E28"/>
  <c r="E114" s="1"/>
  <c r="F28"/>
  <c r="F114" s="1"/>
  <c r="G28"/>
  <c r="G114" s="1"/>
  <c r="H28"/>
  <c r="H114" s="1"/>
  <c r="I28"/>
  <c r="I114" s="1"/>
  <c r="J28"/>
  <c r="J114" s="1"/>
  <c r="K28"/>
  <c r="K114" s="1"/>
  <c r="L28"/>
  <c r="L114" s="1"/>
  <c r="M28"/>
  <c r="M114" s="1"/>
  <c r="N28"/>
  <c r="N114" s="1"/>
  <c r="O28"/>
  <c r="O114" s="1"/>
  <c r="P28"/>
  <c r="P114" s="1"/>
  <c r="Q28"/>
  <c r="Q114" s="1"/>
  <c r="R28"/>
  <c r="R114" s="1"/>
  <c r="S28"/>
  <c r="S114" s="1"/>
  <c r="T28"/>
  <c r="T114" s="1"/>
  <c r="U28"/>
  <c r="U114" s="1"/>
  <c r="V28"/>
  <c r="V114" s="1"/>
  <c r="W28"/>
  <c r="W114" s="1"/>
  <c r="X28"/>
  <c r="X114" s="1"/>
  <c r="D29"/>
  <c r="D115" s="1"/>
  <c r="E29"/>
  <c r="E115" s="1"/>
  <c r="F29"/>
  <c r="F115" s="1"/>
  <c r="G29"/>
  <c r="G115" s="1"/>
  <c r="H29"/>
  <c r="H115" s="1"/>
  <c r="I29"/>
  <c r="I115" s="1"/>
  <c r="J29"/>
  <c r="J115" s="1"/>
  <c r="K29"/>
  <c r="K115" s="1"/>
  <c r="L29"/>
  <c r="L115" s="1"/>
  <c r="M29"/>
  <c r="M115" s="1"/>
  <c r="N29"/>
  <c r="N115" s="1"/>
  <c r="O29"/>
  <c r="O115" s="1"/>
  <c r="P29"/>
  <c r="P115" s="1"/>
  <c r="Q29"/>
  <c r="Q115" s="1"/>
  <c r="R29"/>
  <c r="R115" s="1"/>
  <c r="S29"/>
  <c r="S115" s="1"/>
  <c r="T29"/>
  <c r="T115" s="1"/>
  <c r="U29"/>
  <c r="U115" s="1"/>
  <c r="V29"/>
  <c r="V115" s="1"/>
  <c r="W29"/>
  <c r="W115" s="1"/>
  <c r="X29"/>
  <c r="X115" s="1"/>
  <c r="D30"/>
  <c r="D116" s="1"/>
  <c r="E30"/>
  <c r="E116" s="1"/>
  <c r="F30"/>
  <c r="F116" s="1"/>
  <c r="G30"/>
  <c r="G116" s="1"/>
  <c r="H30"/>
  <c r="H116" s="1"/>
  <c r="D31"/>
  <c r="D117" s="1"/>
  <c r="E31"/>
  <c r="E117" s="1"/>
  <c r="F31"/>
  <c r="F117" s="1"/>
  <c r="G31"/>
  <c r="G117" s="1"/>
  <c r="H31"/>
  <c r="H117" s="1"/>
  <c r="D32"/>
  <c r="D118" s="1"/>
  <c r="E32"/>
  <c r="E118" s="1"/>
  <c r="F32"/>
  <c r="F118" s="1"/>
  <c r="G32"/>
  <c r="G118" s="1"/>
  <c r="H32"/>
  <c r="H118" s="1"/>
  <c r="I32"/>
  <c r="I118" s="1"/>
  <c r="D33"/>
  <c r="D119" s="1"/>
  <c r="E33"/>
  <c r="E119" s="1"/>
  <c r="F33"/>
  <c r="F119" s="1"/>
  <c r="G33"/>
  <c r="G119" s="1"/>
  <c r="H33"/>
  <c r="H119" s="1"/>
  <c r="I33"/>
  <c r="I119" s="1"/>
  <c r="J33"/>
  <c r="J119" s="1"/>
  <c r="K33"/>
  <c r="K119" s="1"/>
  <c r="L33"/>
  <c r="L119" s="1"/>
  <c r="M33"/>
  <c r="M119" s="1"/>
  <c r="N33"/>
  <c r="N119" s="1"/>
  <c r="O33"/>
  <c r="O119" s="1"/>
  <c r="P33"/>
  <c r="P119" s="1"/>
  <c r="Q33"/>
  <c r="Q119" s="1"/>
  <c r="R33"/>
  <c r="R119" s="1"/>
  <c r="S33"/>
  <c r="S119" s="1"/>
  <c r="T33"/>
  <c r="T119" s="1"/>
  <c r="U33"/>
  <c r="U119" s="1"/>
  <c r="V33"/>
  <c r="V119" s="1"/>
  <c r="W33"/>
  <c r="W119" s="1"/>
  <c r="X33"/>
  <c r="X119" s="1"/>
  <c r="D34"/>
  <c r="D120" s="1"/>
  <c r="E34"/>
  <c r="E120" s="1"/>
  <c r="F34"/>
  <c r="F120" s="1"/>
  <c r="G34"/>
  <c r="G120" s="1"/>
  <c r="H34"/>
  <c r="H120" s="1"/>
  <c r="I34"/>
  <c r="I120" s="1"/>
  <c r="J34"/>
  <c r="J120" s="1"/>
  <c r="K34"/>
  <c r="K120" s="1"/>
  <c r="L34"/>
  <c r="L120" s="1"/>
  <c r="M34"/>
  <c r="M120" s="1"/>
  <c r="N34"/>
  <c r="N120" s="1"/>
  <c r="O34"/>
  <c r="O120" s="1"/>
  <c r="P34"/>
  <c r="P120" s="1"/>
  <c r="Q34"/>
  <c r="Q120" s="1"/>
  <c r="R34"/>
  <c r="R120" s="1"/>
  <c r="S34"/>
  <c r="S120" s="1"/>
  <c r="T34"/>
  <c r="T120" s="1"/>
  <c r="U34"/>
  <c r="U120" s="1"/>
  <c r="V34"/>
  <c r="V120" s="1"/>
  <c r="W34"/>
  <c r="W120" s="1"/>
  <c r="X34"/>
  <c r="X120" s="1"/>
  <c r="D35"/>
  <c r="D121" s="1"/>
  <c r="E35"/>
  <c r="E121" s="1"/>
  <c r="F35"/>
  <c r="F121" s="1"/>
  <c r="D36"/>
  <c r="D122" s="1"/>
  <c r="E36"/>
  <c r="E122" s="1"/>
  <c r="F36"/>
  <c r="F122" s="1"/>
  <c r="G36"/>
  <c r="G122" s="1"/>
  <c r="H36"/>
  <c r="H122" s="1"/>
  <c r="I36"/>
  <c r="I122" s="1"/>
  <c r="J36"/>
  <c r="J122" s="1"/>
  <c r="K36"/>
  <c r="K122" s="1"/>
  <c r="L36"/>
  <c r="L122" s="1"/>
  <c r="M36"/>
  <c r="M122" s="1"/>
  <c r="N36"/>
  <c r="N122" s="1"/>
  <c r="O36"/>
  <c r="O122" s="1"/>
  <c r="P36"/>
  <c r="P122" s="1"/>
  <c r="Q36"/>
  <c r="Q122" s="1"/>
  <c r="R36"/>
  <c r="R122" s="1"/>
  <c r="S36"/>
  <c r="S122" s="1"/>
  <c r="T36"/>
  <c r="T122" s="1"/>
  <c r="U36"/>
  <c r="U122" s="1"/>
  <c r="V36"/>
  <c r="V122" s="1"/>
  <c r="W36"/>
  <c r="W122" s="1"/>
  <c r="X36"/>
  <c r="X122" s="1"/>
  <c r="D37"/>
  <c r="D123" s="1"/>
  <c r="E37"/>
  <c r="E123" s="1"/>
  <c r="F37"/>
  <c r="F123" s="1"/>
  <c r="G37"/>
  <c r="G123" s="1"/>
  <c r="H37"/>
  <c r="H123" s="1"/>
  <c r="I37"/>
  <c r="I123" s="1"/>
  <c r="J37"/>
  <c r="J123" s="1"/>
  <c r="D38"/>
  <c r="D124" s="1"/>
  <c r="E38"/>
  <c r="E124" s="1"/>
  <c r="F38"/>
  <c r="F124" s="1"/>
  <c r="G38"/>
  <c r="G124" s="1"/>
  <c r="H38"/>
  <c r="H124" s="1"/>
  <c r="I38"/>
  <c r="I124" s="1"/>
  <c r="J38"/>
  <c r="J124" s="1"/>
  <c r="K38"/>
  <c r="K124" s="1"/>
  <c r="L38"/>
  <c r="L124" s="1"/>
  <c r="M38"/>
  <c r="M124" s="1"/>
  <c r="N38"/>
  <c r="N124" s="1"/>
  <c r="O38"/>
  <c r="O124" s="1"/>
  <c r="P38"/>
  <c r="P124" s="1"/>
  <c r="Q38"/>
  <c r="Q124" s="1"/>
  <c r="R38"/>
  <c r="R124" s="1"/>
  <c r="S38"/>
  <c r="S124" s="1"/>
  <c r="T38"/>
  <c r="T124" s="1"/>
  <c r="U38"/>
  <c r="U124" s="1"/>
  <c r="V38"/>
  <c r="V124" s="1"/>
  <c r="W38"/>
  <c r="W124" s="1"/>
  <c r="X38"/>
  <c r="X124" s="1"/>
  <c r="D39"/>
  <c r="D125" s="1"/>
  <c r="E39"/>
  <c r="E125" s="1"/>
  <c r="F39"/>
  <c r="F125" s="1"/>
  <c r="G39"/>
  <c r="G125" s="1"/>
  <c r="H39"/>
  <c r="H125" s="1"/>
  <c r="I39"/>
  <c r="I125" s="1"/>
  <c r="J39"/>
  <c r="J125" s="1"/>
  <c r="K39"/>
  <c r="K125" s="1"/>
  <c r="L39"/>
  <c r="L125" s="1"/>
  <c r="M39"/>
  <c r="M125" s="1"/>
  <c r="N39"/>
  <c r="N125" s="1"/>
  <c r="O39"/>
  <c r="O125" s="1"/>
  <c r="P39"/>
  <c r="P125" s="1"/>
  <c r="Q39"/>
  <c r="Q125" s="1"/>
  <c r="R39"/>
  <c r="R125" s="1"/>
  <c r="S39"/>
  <c r="S125" s="1"/>
  <c r="T39"/>
  <c r="T125" s="1"/>
  <c r="U39"/>
  <c r="U125" s="1"/>
  <c r="V39"/>
  <c r="V125" s="1"/>
  <c r="W39"/>
  <c r="W125" s="1"/>
  <c r="X39"/>
  <c r="X125" s="1"/>
  <c r="D40"/>
  <c r="D126" s="1"/>
  <c r="E40"/>
  <c r="E126" s="1"/>
  <c r="F40"/>
  <c r="F126" s="1"/>
  <c r="G40"/>
  <c r="G126" s="1"/>
  <c r="H40"/>
  <c r="H126" s="1"/>
  <c r="I40"/>
  <c r="I126" s="1"/>
  <c r="J40"/>
  <c r="J126" s="1"/>
  <c r="K40"/>
  <c r="K126" s="1"/>
  <c r="L40"/>
  <c r="L126" s="1"/>
  <c r="M40"/>
  <c r="M126" s="1"/>
  <c r="N40"/>
  <c r="N126" s="1"/>
  <c r="O40"/>
  <c r="O126" s="1"/>
  <c r="P40"/>
  <c r="P126" s="1"/>
  <c r="Q40"/>
  <c r="Q126" s="1"/>
  <c r="R40"/>
  <c r="R126" s="1"/>
  <c r="S40"/>
  <c r="S126" s="1"/>
  <c r="T40"/>
  <c r="T126" s="1"/>
  <c r="U40"/>
  <c r="U126" s="1"/>
  <c r="V40"/>
  <c r="V126" s="1"/>
  <c r="W40"/>
  <c r="W126" s="1"/>
  <c r="X40"/>
  <c r="X126" s="1"/>
  <c r="D41"/>
  <c r="D127" s="1"/>
  <c r="E41"/>
  <c r="E127" s="1"/>
  <c r="F41"/>
  <c r="F127" s="1"/>
  <c r="G41"/>
  <c r="G127" s="1"/>
  <c r="H41"/>
  <c r="H127" s="1"/>
  <c r="I41"/>
  <c r="I127" s="1"/>
  <c r="J41"/>
  <c r="J127" s="1"/>
  <c r="K41"/>
  <c r="K127" s="1"/>
  <c r="D42"/>
  <c r="D128" s="1"/>
  <c r="E42"/>
  <c r="E128" s="1"/>
  <c r="F42"/>
  <c r="F128" s="1"/>
  <c r="G42"/>
  <c r="G128" s="1"/>
  <c r="H42"/>
  <c r="H128" s="1"/>
  <c r="I42"/>
  <c r="I128" s="1"/>
  <c r="J42"/>
  <c r="J128" s="1"/>
  <c r="K42"/>
  <c r="K128" s="1"/>
  <c r="L42"/>
  <c r="L128" s="1"/>
  <c r="M42"/>
  <c r="M128" s="1"/>
  <c r="N42"/>
  <c r="N128" s="1"/>
  <c r="O42"/>
  <c r="O128" s="1"/>
  <c r="P42"/>
  <c r="P128" s="1"/>
  <c r="Q42"/>
  <c r="Q128" s="1"/>
  <c r="R42"/>
  <c r="R128" s="1"/>
  <c r="S42"/>
  <c r="S128" s="1"/>
  <c r="T42"/>
  <c r="T128" s="1"/>
  <c r="U42"/>
  <c r="U128" s="1"/>
  <c r="V42"/>
  <c r="V128" s="1"/>
  <c r="W42"/>
  <c r="W128" s="1"/>
  <c r="X42"/>
  <c r="X128" s="1"/>
  <c r="D43"/>
  <c r="D129" s="1"/>
  <c r="E43"/>
  <c r="E129" s="1"/>
  <c r="F43"/>
  <c r="F129" s="1"/>
  <c r="G43"/>
  <c r="G129" s="1"/>
  <c r="H43"/>
  <c r="H129" s="1"/>
  <c r="I43"/>
  <c r="I129" s="1"/>
  <c r="J43"/>
  <c r="J129" s="1"/>
  <c r="K43"/>
  <c r="K129" s="1"/>
  <c r="L43"/>
  <c r="L129" s="1"/>
  <c r="M43"/>
  <c r="M129" s="1"/>
  <c r="N43"/>
  <c r="N129" s="1"/>
  <c r="O43"/>
  <c r="O129" s="1"/>
  <c r="P43"/>
  <c r="P129" s="1"/>
  <c r="Q43"/>
  <c r="Q129" s="1"/>
  <c r="R43"/>
  <c r="R129" s="1"/>
  <c r="S43"/>
  <c r="S129" s="1"/>
  <c r="T43"/>
  <c r="T129" s="1"/>
  <c r="U43"/>
  <c r="U129" s="1"/>
  <c r="V43"/>
  <c r="V129" s="1"/>
  <c r="W43"/>
  <c r="W129" s="1"/>
  <c r="D45"/>
  <c r="D131" s="1"/>
  <c r="E45"/>
  <c r="E131" s="1"/>
  <c r="F45"/>
  <c r="F131" s="1"/>
  <c r="G45"/>
  <c r="G131" s="1"/>
  <c r="H45"/>
  <c r="H131" s="1"/>
  <c r="I45"/>
  <c r="I131" s="1"/>
  <c r="J45"/>
  <c r="J131" s="1"/>
  <c r="K45"/>
  <c r="K131" s="1"/>
  <c r="L45"/>
  <c r="L131" s="1"/>
  <c r="M45"/>
  <c r="M131" s="1"/>
  <c r="N45"/>
  <c r="N131" s="1"/>
  <c r="O45"/>
  <c r="O131" s="1"/>
  <c r="P45"/>
  <c r="P131" s="1"/>
  <c r="Q45"/>
  <c r="Q131" s="1"/>
  <c r="R45"/>
  <c r="R131" s="1"/>
  <c r="S45"/>
  <c r="S131" s="1"/>
  <c r="T45"/>
  <c r="T131" s="1"/>
  <c r="U45"/>
  <c r="U131" s="1"/>
  <c r="V45"/>
  <c r="V131" s="1"/>
  <c r="W45"/>
  <c r="W131" s="1"/>
  <c r="X45"/>
  <c r="X131" s="1"/>
  <c r="D46"/>
  <c r="D132" s="1"/>
  <c r="E46"/>
  <c r="E132" s="1"/>
  <c r="F46"/>
  <c r="F132" s="1"/>
  <c r="G46"/>
  <c r="G132" s="1"/>
  <c r="H46"/>
  <c r="H132" s="1"/>
  <c r="I46"/>
  <c r="I132" s="1"/>
  <c r="J46"/>
  <c r="J132" s="1"/>
  <c r="K46"/>
  <c r="K132" s="1"/>
  <c r="L46"/>
  <c r="L132" s="1"/>
  <c r="M46"/>
  <c r="M132" s="1"/>
  <c r="N46"/>
  <c r="N132" s="1"/>
  <c r="O46"/>
  <c r="O132" s="1"/>
  <c r="P46"/>
  <c r="P132" s="1"/>
  <c r="Q46"/>
  <c r="Q132" s="1"/>
  <c r="R46"/>
  <c r="R132" s="1"/>
  <c r="S46"/>
  <c r="S132" s="1"/>
  <c r="T46"/>
  <c r="T132" s="1"/>
  <c r="U46"/>
  <c r="U132" s="1"/>
  <c r="V46"/>
  <c r="V132" s="1"/>
  <c r="W46"/>
  <c r="W132" s="1"/>
  <c r="X46"/>
  <c r="X132" s="1"/>
  <c r="D47"/>
  <c r="D133" s="1"/>
  <c r="E47"/>
  <c r="E133" s="1"/>
  <c r="F47"/>
  <c r="F133" s="1"/>
  <c r="G47"/>
  <c r="G133" s="1"/>
  <c r="H47"/>
  <c r="H133" s="1"/>
  <c r="I47"/>
  <c r="I133" s="1"/>
  <c r="J47"/>
  <c r="J133" s="1"/>
  <c r="K47"/>
  <c r="K133" s="1"/>
  <c r="L47"/>
  <c r="L133" s="1"/>
  <c r="M47"/>
  <c r="M133" s="1"/>
  <c r="N47"/>
  <c r="N133" s="1"/>
  <c r="O47"/>
  <c r="O133" s="1"/>
  <c r="P47"/>
  <c r="P133" s="1"/>
  <c r="Q47"/>
  <c r="Q133" s="1"/>
  <c r="R47"/>
  <c r="R133" s="1"/>
  <c r="S47"/>
  <c r="S133" s="1"/>
  <c r="T47"/>
  <c r="T133" s="1"/>
  <c r="U47"/>
  <c r="U133" s="1"/>
  <c r="V47"/>
  <c r="V133" s="1"/>
  <c r="W47"/>
  <c r="W133" s="1"/>
  <c r="X47"/>
  <c r="X133" s="1"/>
  <c r="D48"/>
  <c r="D134" s="1"/>
  <c r="E48"/>
  <c r="E134" s="1"/>
  <c r="F48"/>
  <c r="F134" s="1"/>
  <c r="G48"/>
  <c r="G134" s="1"/>
  <c r="H48"/>
  <c r="H134" s="1"/>
  <c r="I48"/>
  <c r="I134" s="1"/>
  <c r="D49"/>
  <c r="D135" s="1"/>
  <c r="E49"/>
  <c r="E135" s="1"/>
  <c r="F49"/>
  <c r="F135" s="1"/>
  <c r="G49"/>
  <c r="G135" s="1"/>
  <c r="H49"/>
  <c r="H135" s="1"/>
  <c r="I49"/>
  <c r="I135" s="1"/>
  <c r="J49"/>
  <c r="J135" s="1"/>
  <c r="K49"/>
  <c r="K135" s="1"/>
  <c r="L49"/>
  <c r="L135" s="1"/>
  <c r="D50"/>
  <c r="D136" s="1"/>
  <c r="D51"/>
  <c r="D137" s="1"/>
  <c r="E51"/>
  <c r="E137" s="1"/>
  <c r="F51"/>
  <c r="F137" s="1"/>
  <c r="G51"/>
  <c r="G137" s="1"/>
  <c r="H51"/>
  <c r="H137" s="1"/>
  <c r="I51"/>
  <c r="I137" s="1"/>
  <c r="J51"/>
  <c r="J137" s="1"/>
  <c r="K51"/>
  <c r="K137" s="1"/>
  <c r="L51"/>
  <c r="L137" s="1"/>
  <c r="M51"/>
  <c r="M137" s="1"/>
  <c r="N51"/>
  <c r="N137" s="1"/>
  <c r="O51"/>
  <c r="O137" s="1"/>
  <c r="P51"/>
  <c r="P137" s="1"/>
  <c r="Q51"/>
  <c r="Q137" s="1"/>
  <c r="R51"/>
  <c r="R137" s="1"/>
  <c r="S51"/>
  <c r="S137" s="1"/>
  <c r="T51"/>
  <c r="T137" s="1"/>
  <c r="U51"/>
  <c r="U137" s="1"/>
  <c r="V51"/>
  <c r="V137" s="1"/>
  <c r="W51"/>
  <c r="W137" s="1"/>
  <c r="X51"/>
  <c r="X137" s="1"/>
  <c r="D52"/>
  <c r="D138" s="1"/>
  <c r="E52"/>
  <c r="E138" s="1"/>
  <c r="F52"/>
  <c r="F138" s="1"/>
  <c r="G52"/>
  <c r="G138" s="1"/>
  <c r="D53"/>
  <c r="D139" s="1"/>
  <c r="E53"/>
  <c r="E139" s="1"/>
  <c r="F53"/>
  <c r="F139" s="1"/>
  <c r="G53"/>
  <c r="G139" s="1"/>
  <c r="H53"/>
  <c r="H139" s="1"/>
  <c r="I53"/>
  <c r="I139" s="1"/>
  <c r="J53"/>
  <c r="J139" s="1"/>
  <c r="K53"/>
  <c r="K139" s="1"/>
  <c r="L53"/>
  <c r="L139" s="1"/>
  <c r="M53"/>
  <c r="M139" s="1"/>
  <c r="N53"/>
  <c r="N139" s="1"/>
  <c r="O53"/>
  <c r="O139" s="1"/>
  <c r="P53"/>
  <c r="P139" s="1"/>
  <c r="Q53"/>
  <c r="Q139" s="1"/>
  <c r="R53"/>
  <c r="R139" s="1"/>
  <c r="S53"/>
  <c r="S139" s="1"/>
  <c r="D54"/>
  <c r="D140" s="1"/>
  <c r="E54"/>
  <c r="E140" s="1"/>
  <c r="F54"/>
  <c r="F140" s="1"/>
  <c r="G54"/>
  <c r="G140" s="1"/>
  <c r="H54"/>
  <c r="H140" s="1"/>
  <c r="I54"/>
  <c r="I140" s="1"/>
  <c r="J54"/>
  <c r="J140" s="1"/>
  <c r="K54"/>
  <c r="K140" s="1"/>
  <c r="L54"/>
  <c r="L140" s="1"/>
  <c r="M54"/>
  <c r="M140" s="1"/>
  <c r="N54"/>
  <c r="N140" s="1"/>
  <c r="O54"/>
  <c r="O140" s="1"/>
  <c r="P54"/>
  <c r="P140" s="1"/>
  <c r="Q54"/>
  <c r="Q140" s="1"/>
  <c r="R54"/>
  <c r="R140" s="1"/>
  <c r="S54"/>
  <c r="S140" s="1"/>
  <c r="T54"/>
  <c r="T140" s="1"/>
  <c r="U54"/>
  <c r="U140" s="1"/>
  <c r="V54"/>
  <c r="V140" s="1"/>
  <c r="W54"/>
  <c r="W140" s="1"/>
  <c r="X54"/>
  <c r="X140" s="1"/>
  <c r="D55"/>
  <c r="D141" s="1"/>
  <c r="E55"/>
  <c r="E141" s="1"/>
  <c r="F55"/>
  <c r="F141" s="1"/>
  <c r="G55"/>
  <c r="G141" s="1"/>
  <c r="H55"/>
  <c r="H141" s="1"/>
  <c r="I55"/>
  <c r="I141" s="1"/>
  <c r="J55"/>
  <c r="J141" s="1"/>
  <c r="K55"/>
  <c r="K141" s="1"/>
  <c r="L55"/>
  <c r="L141" s="1"/>
  <c r="M55"/>
  <c r="M141" s="1"/>
  <c r="N55"/>
  <c r="N141" s="1"/>
  <c r="O55"/>
  <c r="O141" s="1"/>
  <c r="P55"/>
  <c r="P141" s="1"/>
  <c r="Q55"/>
  <c r="Q141" s="1"/>
  <c r="R55"/>
  <c r="R141" s="1"/>
  <c r="S55"/>
  <c r="S141" s="1"/>
  <c r="T55"/>
  <c r="T141" s="1"/>
  <c r="U55"/>
  <c r="U141" s="1"/>
  <c r="V55"/>
  <c r="V141" s="1"/>
  <c r="W55"/>
  <c r="W141" s="1"/>
  <c r="X55"/>
  <c r="X141" s="1"/>
  <c r="D56"/>
  <c r="D142" s="1"/>
  <c r="E56"/>
  <c r="E142" s="1"/>
  <c r="F56"/>
  <c r="F142" s="1"/>
  <c r="G56"/>
  <c r="G142" s="1"/>
  <c r="H56"/>
  <c r="H142" s="1"/>
  <c r="I56"/>
  <c r="I142" s="1"/>
  <c r="J56"/>
  <c r="J142" s="1"/>
  <c r="K56"/>
  <c r="K142" s="1"/>
  <c r="L56"/>
  <c r="L142" s="1"/>
  <c r="D57"/>
  <c r="D143" s="1"/>
  <c r="D58"/>
  <c r="D144" s="1"/>
  <c r="D59"/>
  <c r="D145" s="1"/>
  <c r="E59"/>
  <c r="E145" s="1"/>
  <c r="F59"/>
  <c r="F145" s="1"/>
  <c r="G59"/>
  <c r="G145" s="1"/>
  <c r="H59"/>
  <c r="H145" s="1"/>
  <c r="I59"/>
  <c r="I145" s="1"/>
  <c r="J59"/>
  <c r="J145" s="1"/>
  <c r="D60"/>
  <c r="D146" s="1"/>
  <c r="E60"/>
  <c r="E146" s="1"/>
  <c r="F60"/>
  <c r="F146" s="1"/>
  <c r="G60"/>
  <c r="G146" s="1"/>
  <c r="H60"/>
  <c r="H146" s="1"/>
  <c r="I60"/>
  <c r="I146" s="1"/>
  <c r="J60"/>
  <c r="J146" s="1"/>
  <c r="K60"/>
  <c r="K146" s="1"/>
  <c r="L60"/>
  <c r="L146" s="1"/>
  <c r="M60"/>
  <c r="M146" s="1"/>
  <c r="N60"/>
  <c r="N146" s="1"/>
  <c r="O60"/>
  <c r="O146" s="1"/>
  <c r="P60"/>
  <c r="P146" s="1"/>
  <c r="Q60"/>
  <c r="Q146" s="1"/>
  <c r="D61"/>
  <c r="D147" s="1"/>
  <c r="E61"/>
  <c r="E147" s="1"/>
  <c r="F61"/>
  <c r="F147" s="1"/>
  <c r="G61"/>
  <c r="G147" s="1"/>
  <c r="H61"/>
  <c r="H147" s="1"/>
  <c r="I61"/>
  <c r="I147" s="1"/>
  <c r="J61"/>
  <c r="J147" s="1"/>
  <c r="K61"/>
  <c r="K147" s="1"/>
  <c r="L61"/>
  <c r="L147" s="1"/>
  <c r="M61"/>
  <c r="M147" s="1"/>
  <c r="N61"/>
  <c r="N147" s="1"/>
  <c r="O61"/>
  <c r="O147" s="1"/>
  <c r="P61"/>
  <c r="P147" s="1"/>
  <c r="Q61"/>
  <c r="Q147" s="1"/>
  <c r="R61"/>
  <c r="R147" s="1"/>
  <c r="S61"/>
  <c r="S147" s="1"/>
  <c r="D62"/>
  <c r="D148" s="1"/>
  <c r="E62"/>
  <c r="E148" s="1"/>
  <c r="F62"/>
  <c r="F148" s="1"/>
  <c r="G62"/>
  <c r="G148" s="1"/>
  <c r="H62"/>
  <c r="H148" s="1"/>
  <c r="I62"/>
  <c r="I148" s="1"/>
  <c r="J62"/>
  <c r="J148" s="1"/>
  <c r="K62"/>
  <c r="K148" s="1"/>
  <c r="L62"/>
  <c r="L148" s="1"/>
  <c r="M62"/>
  <c r="M148" s="1"/>
  <c r="N62"/>
  <c r="N148" s="1"/>
  <c r="O62"/>
  <c r="O148" s="1"/>
  <c r="P62"/>
  <c r="P148" s="1"/>
  <c r="Q62"/>
  <c r="Q148" s="1"/>
  <c r="R62"/>
  <c r="R148" s="1"/>
  <c r="S62"/>
  <c r="S148" s="1"/>
  <c r="T62"/>
  <c r="T148" s="1"/>
  <c r="U62"/>
  <c r="U148" s="1"/>
  <c r="V62"/>
  <c r="V148" s="1"/>
  <c r="W62"/>
  <c r="W148" s="1"/>
  <c r="X62"/>
  <c r="X148" s="1"/>
  <c r="D63"/>
  <c r="D149" s="1"/>
  <c r="E63"/>
  <c r="E149" s="1"/>
  <c r="F63"/>
  <c r="F149" s="1"/>
  <c r="G63"/>
  <c r="G149" s="1"/>
  <c r="H63"/>
  <c r="H149" s="1"/>
  <c r="I63"/>
  <c r="I149" s="1"/>
  <c r="J63"/>
  <c r="J149" s="1"/>
  <c r="K63"/>
  <c r="K149" s="1"/>
  <c r="L63"/>
  <c r="L149" s="1"/>
  <c r="M63"/>
  <c r="M149" s="1"/>
  <c r="N63"/>
  <c r="N149" s="1"/>
  <c r="O63"/>
  <c r="O149" s="1"/>
  <c r="P63"/>
  <c r="P149" s="1"/>
  <c r="Q63"/>
  <c r="Q149" s="1"/>
  <c r="R63"/>
  <c r="R149" s="1"/>
  <c r="S63"/>
  <c r="S149" s="1"/>
  <c r="T63"/>
  <c r="T149" s="1"/>
  <c r="U63"/>
  <c r="U149" s="1"/>
  <c r="V63"/>
  <c r="V149" s="1"/>
  <c r="W63"/>
  <c r="W149" s="1"/>
  <c r="X63"/>
  <c r="X149" s="1"/>
  <c r="D64"/>
  <c r="D150" s="1"/>
  <c r="E64"/>
  <c r="E150" s="1"/>
  <c r="F64"/>
  <c r="F150" s="1"/>
  <c r="G64"/>
  <c r="G150" s="1"/>
  <c r="H64"/>
  <c r="H150" s="1"/>
  <c r="I64"/>
  <c r="I150" s="1"/>
  <c r="J64"/>
  <c r="J150" s="1"/>
  <c r="K64"/>
  <c r="K150" s="1"/>
  <c r="L64"/>
  <c r="L150" s="1"/>
  <c r="M64"/>
  <c r="M150" s="1"/>
  <c r="N64"/>
  <c r="N150" s="1"/>
  <c r="O64"/>
  <c r="O150" s="1"/>
  <c r="P64"/>
  <c r="P150" s="1"/>
  <c r="Q64"/>
  <c r="Q150" s="1"/>
  <c r="R64"/>
  <c r="R150" s="1"/>
  <c r="S64"/>
  <c r="S150" s="1"/>
  <c r="T64"/>
  <c r="T150" s="1"/>
  <c r="U64"/>
  <c r="U150" s="1"/>
  <c r="V64"/>
  <c r="V150" s="1"/>
  <c r="W64"/>
  <c r="W150" s="1"/>
  <c r="X64"/>
  <c r="X150" s="1"/>
  <c r="D65"/>
  <c r="D151" s="1"/>
  <c r="E65"/>
  <c r="E151" s="1"/>
  <c r="F65"/>
  <c r="F151" s="1"/>
  <c r="G65"/>
  <c r="G151" s="1"/>
  <c r="H65"/>
  <c r="H151" s="1"/>
  <c r="I65"/>
  <c r="I151" s="1"/>
  <c r="J65"/>
  <c r="J151" s="1"/>
  <c r="K65"/>
  <c r="K151" s="1"/>
  <c r="L65"/>
  <c r="L151" s="1"/>
  <c r="M65"/>
  <c r="M151" s="1"/>
  <c r="N65"/>
  <c r="N151" s="1"/>
  <c r="O65"/>
  <c r="O151" s="1"/>
  <c r="P65"/>
  <c r="P151" s="1"/>
  <c r="Q65"/>
  <c r="Q151" s="1"/>
  <c r="R65"/>
  <c r="R151" s="1"/>
  <c r="S65"/>
  <c r="S151" s="1"/>
  <c r="T65"/>
  <c r="T151" s="1"/>
  <c r="U65"/>
  <c r="U151" s="1"/>
  <c r="V65"/>
  <c r="V151" s="1"/>
  <c r="W65"/>
  <c r="W151" s="1"/>
  <c r="X65"/>
  <c r="X151" s="1"/>
  <c r="D66"/>
  <c r="D152" s="1"/>
  <c r="E66"/>
  <c r="E152" s="1"/>
  <c r="F66"/>
  <c r="F152" s="1"/>
  <c r="G66"/>
  <c r="G152" s="1"/>
  <c r="H66"/>
  <c r="H152" s="1"/>
  <c r="I66"/>
  <c r="I152" s="1"/>
  <c r="J66"/>
  <c r="J152" s="1"/>
  <c r="K66"/>
  <c r="K152" s="1"/>
  <c r="L66"/>
  <c r="L152" s="1"/>
  <c r="M66"/>
  <c r="M152" s="1"/>
  <c r="N66"/>
  <c r="N152" s="1"/>
  <c r="O66"/>
  <c r="O152" s="1"/>
  <c r="P66"/>
  <c r="P152" s="1"/>
  <c r="Q66"/>
  <c r="Q152" s="1"/>
  <c r="R66"/>
  <c r="R152" s="1"/>
  <c r="S66"/>
  <c r="S152" s="1"/>
  <c r="T66"/>
  <c r="T152" s="1"/>
  <c r="U66"/>
  <c r="U152" s="1"/>
  <c r="V66"/>
  <c r="V152" s="1"/>
  <c r="W66"/>
  <c r="W152" s="1"/>
  <c r="X66"/>
  <c r="X152" s="1"/>
  <c r="D67"/>
  <c r="D153" s="1"/>
  <c r="E67"/>
  <c r="E153" s="1"/>
  <c r="F67"/>
  <c r="F153" s="1"/>
  <c r="G67"/>
  <c r="G153" s="1"/>
  <c r="H67"/>
  <c r="H153" s="1"/>
  <c r="I67"/>
  <c r="I153" s="1"/>
  <c r="J67"/>
  <c r="J153" s="1"/>
  <c r="K67"/>
  <c r="K153" s="1"/>
  <c r="L67"/>
  <c r="L153" s="1"/>
  <c r="M67"/>
  <c r="M153" s="1"/>
  <c r="N67"/>
  <c r="N153" s="1"/>
  <c r="O67"/>
  <c r="O153" s="1"/>
  <c r="P67"/>
  <c r="P153" s="1"/>
  <c r="Q67"/>
  <c r="Q153" s="1"/>
  <c r="R67"/>
  <c r="R153" s="1"/>
  <c r="S67"/>
  <c r="S153" s="1"/>
  <c r="T67"/>
  <c r="T153" s="1"/>
  <c r="U67"/>
  <c r="U153" s="1"/>
  <c r="V67"/>
  <c r="V153" s="1"/>
  <c r="W67"/>
  <c r="W153" s="1"/>
  <c r="X67"/>
  <c r="X153" s="1"/>
  <c r="D68"/>
  <c r="D154" s="1"/>
  <c r="E68"/>
  <c r="E154" s="1"/>
  <c r="D69"/>
  <c r="D155" s="1"/>
  <c r="E69"/>
  <c r="E155" s="1"/>
  <c r="F69"/>
  <c r="F155" s="1"/>
  <c r="G69"/>
  <c r="G155" s="1"/>
  <c r="H69"/>
  <c r="H155" s="1"/>
  <c r="I69"/>
  <c r="I155" s="1"/>
  <c r="J69"/>
  <c r="J155" s="1"/>
  <c r="K69"/>
  <c r="K155" s="1"/>
  <c r="L69"/>
  <c r="L155" s="1"/>
  <c r="M69"/>
  <c r="M155" s="1"/>
  <c r="N69"/>
  <c r="N155" s="1"/>
  <c r="O69"/>
  <c r="O155" s="1"/>
  <c r="P69"/>
  <c r="P155" s="1"/>
  <c r="Q69"/>
  <c r="Q155" s="1"/>
  <c r="R69"/>
  <c r="R155" s="1"/>
  <c r="S69"/>
  <c r="S155" s="1"/>
  <c r="T69"/>
  <c r="T155" s="1"/>
  <c r="U69"/>
  <c r="U155" s="1"/>
  <c r="V69"/>
  <c r="V155" s="1"/>
  <c r="W69"/>
  <c r="W155" s="1"/>
  <c r="X69"/>
  <c r="X155" s="1"/>
  <c r="D70"/>
  <c r="D156" s="1"/>
  <c r="E70"/>
  <c r="E156" s="1"/>
  <c r="F70"/>
  <c r="F156" s="1"/>
  <c r="G70"/>
  <c r="G156" s="1"/>
  <c r="H70"/>
  <c r="H156" s="1"/>
  <c r="I70"/>
  <c r="I156" s="1"/>
  <c r="J70"/>
  <c r="J156" s="1"/>
  <c r="K70"/>
  <c r="K156" s="1"/>
  <c r="L70"/>
  <c r="L156" s="1"/>
  <c r="M70"/>
  <c r="M156" s="1"/>
  <c r="N70"/>
  <c r="N156" s="1"/>
  <c r="D71"/>
  <c r="D157" s="1"/>
  <c r="E71"/>
  <c r="E157" s="1"/>
  <c r="F71"/>
  <c r="F157" s="1"/>
  <c r="G71"/>
  <c r="G157" s="1"/>
  <c r="H71"/>
  <c r="H157" s="1"/>
  <c r="I71"/>
  <c r="I157" s="1"/>
  <c r="J71"/>
  <c r="J157" s="1"/>
  <c r="K71"/>
  <c r="K157" s="1"/>
  <c r="L71"/>
  <c r="L157" s="1"/>
  <c r="M71"/>
  <c r="M157" s="1"/>
  <c r="N71"/>
  <c r="N157" s="1"/>
  <c r="O71"/>
  <c r="O157" s="1"/>
  <c r="P71"/>
  <c r="P157" s="1"/>
  <c r="Q71"/>
  <c r="Q157" s="1"/>
  <c r="R71"/>
  <c r="R157" s="1"/>
  <c r="S71"/>
  <c r="S157" s="1"/>
  <c r="T71"/>
  <c r="T157" s="1"/>
  <c r="U71"/>
  <c r="U157" s="1"/>
  <c r="V71"/>
  <c r="V157" s="1"/>
  <c r="W71"/>
  <c r="W157" s="1"/>
  <c r="X71"/>
  <c r="X157" s="1"/>
  <c r="D72"/>
  <c r="D158" s="1"/>
  <c r="E72"/>
  <c r="E158" s="1"/>
  <c r="F72"/>
  <c r="F158" s="1"/>
  <c r="G72"/>
  <c r="G158" s="1"/>
  <c r="H72"/>
  <c r="H158" s="1"/>
  <c r="I72"/>
  <c r="I158" s="1"/>
  <c r="J72"/>
  <c r="J158" s="1"/>
  <c r="K72"/>
  <c r="K158" s="1"/>
  <c r="L72"/>
  <c r="L158" s="1"/>
  <c r="M72"/>
  <c r="M158" s="1"/>
  <c r="N72"/>
  <c r="N158" s="1"/>
  <c r="O72"/>
  <c r="O158" s="1"/>
  <c r="P72"/>
  <c r="P158" s="1"/>
  <c r="Q72"/>
  <c r="Q158" s="1"/>
  <c r="R72"/>
  <c r="R158" s="1"/>
  <c r="S72"/>
  <c r="S158" s="1"/>
  <c r="T72"/>
  <c r="T158" s="1"/>
  <c r="U72"/>
  <c r="U158" s="1"/>
  <c r="V72"/>
  <c r="V158" s="1"/>
  <c r="W72"/>
  <c r="W158" s="1"/>
  <c r="X72"/>
  <c r="X158" s="1"/>
  <c r="D73"/>
  <c r="D159" s="1"/>
  <c r="E73"/>
  <c r="E159" s="1"/>
  <c r="F73"/>
  <c r="F159" s="1"/>
  <c r="G73"/>
  <c r="G159" s="1"/>
  <c r="H73"/>
  <c r="H159" s="1"/>
  <c r="I73"/>
  <c r="I159" s="1"/>
  <c r="J73"/>
  <c r="J159" s="1"/>
  <c r="K73"/>
  <c r="K159" s="1"/>
  <c r="L73"/>
  <c r="L159" s="1"/>
  <c r="M73"/>
  <c r="M159" s="1"/>
  <c r="N73"/>
  <c r="N159" s="1"/>
  <c r="O73"/>
  <c r="O159" s="1"/>
  <c r="P73"/>
  <c r="P159" s="1"/>
  <c r="Q73"/>
  <c r="Q159" s="1"/>
  <c r="R73"/>
  <c r="R159" s="1"/>
  <c r="S73"/>
  <c r="S159" s="1"/>
  <c r="T73"/>
  <c r="T159" s="1"/>
  <c r="U73"/>
  <c r="U159" s="1"/>
  <c r="V73"/>
  <c r="V159" s="1"/>
  <c r="W73"/>
  <c r="W159" s="1"/>
  <c r="X73"/>
  <c r="X159" s="1"/>
  <c r="D74"/>
  <c r="D160" s="1"/>
  <c r="E74"/>
  <c r="E160" s="1"/>
  <c r="F74"/>
  <c r="F160" s="1"/>
  <c r="G74"/>
  <c r="G160" s="1"/>
  <c r="H74"/>
  <c r="H160" s="1"/>
  <c r="I74"/>
  <c r="I160" s="1"/>
  <c r="J74"/>
  <c r="J160" s="1"/>
  <c r="K74"/>
  <c r="K160" s="1"/>
  <c r="L74"/>
  <c r="L160" s="1"/>
  <c r="M74"/>
  <c r="M160" s="1"/>
  <c r="N74"/>
  <c r="N160" s="1"/>
  <c r="O74"/>
  <c r="O160" s="1"/>
  <c r="P74"/>
  <c r="P160" s="1"/>
  <c r="Q74"/>
  <c r="Q160" s="1"/>
  <c r="R74"/>
  <c r="R160" s="1"/>
  <c r="S74"/>
  <c r="S160" s="1"/>
  <c r="T74"/>
  <c r="T160" s="1"/>
  <c r="U74"/>
  <c r="U160" s="1"/>
  <c r="V74"/>
  <c r="V160" s="1"/>
  <c r="W74"/>
  <c r="W160" s="1"/>
  <c r="X74"/>
  <c r="X160" s="1"/>
  <c r="D75"/>
  <c r="D161" s="1"/>
  <c r="E75"/>
  <c r="E161" s="1"/>
  <c r="F75"/>
  <c r="F161" s="1"/>
  <c r="G75"/>
  <c r="G161" s="1"/>
  <c r="H75"/>
  <c r="H161" s="1"/>
  <c r="I75"/>
  <c r="I161" s="1"/>
  <c r="J75"/>
  <c r="J161" s="1"/>
  <c r="K75"/>
  <c r="K161" s="1"/>
  <c r="L75"/>
  <c r="L161" s="1"/>
  <c r="M75"/>
  <c r="M161" s="1"/>
  <c r="N75"/>
  <c r="N161" s="1"/>
  <c r="O75"/>
  <c r="O161" s="1"/>
  <c r="P75"/>
  <c r="P161" s="1"/>
  <c r="Q75"/>
  <c r="Q161" s="1"/>
  <c r="R75"/>
  <c r="R161" s="1"/>
  <c r="S75"/>
  <c r="S161" s="1"/>
  <c r="T75"/>
  <c r="T161" s="1"/>
  <c r="U75"/>
  <c r="U161" s="1"/>
  <c r="V75"/>
  <c r="V161" s="1"/>
  <c r="W75"/>
  <c r="W161" s="1"/>
  <c r="X75"/>
  <c r="X161" s="1"/>
  <c r="D76"/>
  <c r="D162" s="1"/>
  <c r="E76"/>
  <c r="E162" s="1"/>
  <c r="F76"/>
  <c r="F162" s="1"/>
  <c r="G76"/>
  <c r="G162" s="1"/>
  <c r="H76"/>
  <c r="H162" s="1"/>
  <c r="I76"/>
  <c r="I162" s="1"/>
  <c r="J76"/>
  <c r="J162" s="1"/>
  <c r="K76"/>
  <c r="K162" s="1"/>
  <c r="L76"/>
  <c r="L162" s="1"/>
  <c r="M76"/>
  <c r="M162" s="1"/>
  <c r="N76"/>
  <c r="N162" s="1"/>
  <c r="O76"/>
  <c r="O162" s="1"/>
  <c r="P76"/>
  <c r="P162" s="1"/>
  <c r="Q76"/>
  <c r="Q162" s="1"/>
  <c r="R76"/>
  <c r="R162" s="1"/>
  <c r="S76"/>
  <c r="S162" s="1"/>
  <c r="T76"/>
  <c r="T162" s="1"/>
  <c r="U76"/>
  <c r="U162" s="1"/>
  <c r="V76"/>
  <c r="V162" s="1"/>
  <c r="W76"/>
  <c r="W162" s="1"/>
  <c r="X76"/>
  <c r="X162" s="1"/>
  <c r="D77"/>
  <c r="D163" s="1"/>
  <c r="E77"/>
  <c r="E163" s="1"/>
  <c r="F77"/>
  <c r="F163" s="1"/>
  <c r="G77"/>
  <c r="G163" s="1"/>
  <c r="H77"/>
  <c r="H163" s="1"/>
  <c r="I77"/>
  <c r="I163" s="1"/>
  <c r="J77"/>
  <c r="J163" s="1"/>
  <c r="K77"/>
  <c r="K163" s="1"/>
  <c r="C4" i="8"/>
  <c r="Y4" s="1"/>
  <c r="C5"/>
  <c r="Y5" s="1"/>
  <c r="C6"/>
  <c r="Y6" s="1"/>
  <c r="C7"/>
  <c r="C8"/>
  <c r="Y8" s="1"/>
  <c r="C9"/>
  <c r="Y9" s="1"/>
  <c r="C10"/>
  <c r="Y10" s="1"/>
  <c r="C11"/>
  <c r="Y11" s="1"/>
  <c r="C12"/>
  <c r="Y12" s="1"/>
  <c r="C13"/>
  <c r="Y13" s="1"/>
  <c r="C14"/>
  <c r="Y14" s="1"/>
  <c r="C15"/>
  <c r="Y15" s="1"/>
  <c r="C16"/>
  <c r="Y16" s="1"/>
  <c r="C17"/>
  <c r="Y17" s="1"/>
  <c r="C18"/>
  <c r="Y18" s="1"/>
  <c r="C19"/>
  <c r="Y19" s="1"/>
  <c r="C20"/>
  <c r="Y20" s="1"/>
  <c r="C21"/>
  <c r="Y21" s="1"/>
  <c r="C22"/>
  <c r="Y22" s="1"/>
  <c r="C23"/>
  <c r="Y23" s="1"/>
  <c r="C24"/>
  <c r="Y24" s="1"/>
  <c r="C25"/>
  <c r="Y25" s="1"/>
  <c r="C26"/>
  <c r="Y26" s="1"/>
  <c r="C27"/>
  <c r="Y27" s="1"/>
  <c r="C28"/>
  <c r="Y28" s="1"/>
  <c r="C29"/>
  <c r="Y29" s="1"/>
  <c r="C30"/>
  <c r="Y30" s="1"/>
  <c r="C31"/>
  <c r="Y31" s="1"/>
  <c r="C32"/>
  <c r="Y32" s="1"/>
  <c r="C33"/>
  <c r="Y33" s="1"/>
  <c r="C34"/>
  <c r="Y34" s="1"/>
  <c r="C35"/>
  <c r="Y35" s="1"/>
  <c r="C36"/>
  <c r="Y36" s="1"/>
  <c r="C37"/>
  <c r="Y37" s="1"/>
  <c r="C38"/>
  <c r="Y38" s="1"/>
  <c r="C39"/>
  <c r="Y39" s="1"/>
  <c r="C40"/>
  <c r="Y40" s="1"/>
  <c r="C41"/>
  <c r="Y41" s="1"/>
  <c r="C42"/>
  <c r="Y42" s="1"/>
  <c r="C43"/>
  <c r="Y43" s="1"/>
  <c r="C44"/>
  <c r="Y44" s="1"/>
  <c r="C45"/>
  <c r="Y45" s="1"/>
  <c r="C46"/>
  <c r="Y46" s="1"/>
  <c r="C47"/>
  <c r="Y47" s="1"/>
  <c r="C48"/>
  <c r="Y48" s="1"/>
  <c r="C49"/>
  <c r="Y49" s="1"/>
  <c r="C50"/>
  <c r="Y50" s="1"/>
  <c r="C51"/>
  <c r="Y51" s="1"/>
  <c r="C52"/>
  <c r="Y52" s="1"/>
  <c r="C53"/>
  <c r="Y53" s="1"/>
  <c r="C54"/>
  <c r="Y54" s="1"/>
  <c r="C55"/>
  <c r="Y55" s="1"/>
  <c r="C56"/>
  <c r="Y56" s="1"/>
  <c r="C57"/>
  <c r="Y57" s="1"/>
  <c r="C58"/>
  <c r="Y58" s="1"/>
  <c r="C59"/>
  <c r="Y59" s="1"/>
  <c r="C60"/>
  <c r="Y60" s="1"/>
  <c r="C61"/>
  <c r="Y61" s="1"/>
  <c r="C62"/>
  <c r="Y62" s="1"/>
  <c r="C63"/>
  <c r="Y63" s="1"/>
  <c r="C64"/>
  <c r="Y64" s="1"/>
  <c r="C65"/>
  <c r="Y65" s="1"/>
  <c r="C66"/>
  <c r="Y66" s="1"/>
  <c r="Y7"/>
  <c r="Y67"/>
  <c r="Y68"/>
  <c r="E3" i="6"/>
  <c r="E89" s="1"/>
  <c r="B7"/>
  <c r="B8"/>
  <c r="B15"/>
  <c r="B16"/>
  <c r="B17"/>
  <c r="B26"/>
  <c r="B27"/>
  <c r="B28"/>
  <c r="B29"/>
  <c r="B30"/>
  <c r="B47"/>
  <c r="B48"/>
  <c r="AG4" i="2"/>
  <c r="AG5"/>
  <c r="AG6"/>
  <c r="AG7"/>
  <c r="AG8"/>
  <c r="AG9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9"/>
  <c r="AG30"/>
  <c r="AG31"/>
  <c r="AG32"/>
  <c r="AG33"/>
  <c r="AG34"/>
  <c r="AG35"/>
  <c r="AG36"/>
  <c r="AG37"/>
  <c r="AG38"/>
  <c r="AG40"/>
  <c r="AG41"/>
  <c r="AG42"/>
  <c r="AG43"/>
  <c r="AG44"/>
  <c r="AG45"/>
  <c r="AG48"/>
  <c r="AG49"/>
  <c r="AG50"/>
  <c r="AG51"/>
  <c r="AG52"/>
  <c r="AG53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80" i="6"/>
  <c r="A13" i="9" s="1"/>
  <c r="AJ1" i="2"/>
  <c r="AK1"/>
  <c r="AL1"/>
  <c r="AM1"/>
  <c r="AN1"/>
  <c r="AO1"/>
  <c r="AP1"/>
  <c r="AQ1"/>
  <c r="AR1"/>
  <c r="AS1"/>
  <c r="AT1"/>
  <c r="AU1"/>
  <c r="AV1"/>
  <c r="AW1"/>
  <c r="AX1"/>
  <c r="AY1"/>
  <c r="AZ1"/>
  <c r="BA1"/>
  <c r="BB1"/>
  <c r="BC1"/>
  <c r="AQ77" l="1"/>
  <c r="L77" i="6" s="1"/>
  <c r="L163" s="1"/>
  <c r="L77" i="8"/>
  <c r="AE45" i="2"/>
  <c r="M45" i="7" s="1"/>
  <c r="D23" i="9"/>
  <c r="D85" i="6"/>
  <c r="AE34" i="2"/>
  <c r="M34" i="7" s="1"/>
  <c r="AE75" i="10"/>
  <c r="AE73"/>
  <c r="AE71"/>
  <c r="AE69"/>
  <c r="AE67"/>
  <c r="AE65"/>
  <c r="AE63"/>
  <c r="AE55"/>
  <c r="AE51"/>
  <c r="AE47"/>
  <c r="AE45"/>
  <c r="AE39"/>
  <c r="AE33"/>
  <c r="AE29"/>
  <c r="AE27"/>
  <c r="AE21"/>
  <c r="AE17"/>
  <c r="AE15"/>
  <c r="AE7"/>
  <c r="AE76"/>
  <c r="AE74"/>
  <c r="AE72"/>
  <c r="AE66"/>
  <c r="AE64"/>
  <c r="AE62"/>
  <c r="AE54"/>
  <c r="AE46"/>
  <c r="AE42"/>
  <c r="AE40"/>
  <c r="AE38"/>
  <c r="AE36"/>
  <c r="AE34"/>
  <c r="AE28"/>
  <c r="AE26"/>
  <c r="AE24"/>
  <c r="AE22"/>
  <c r="AE20"/>
  <c r="AE16"/>
  <c r="AE8"/>
  <c r="AE75" i="2"/>
  <c r="M75" i="7" s="1"/>
  <c r="AE73" i="2"/>
  <c r="M73" i="7" s="1"/>
  <c r="AE71" i="2"/>
  <c r="M71" i="7" s="1"/>
  <c r="AE69" i="2"/>
  <c r="M69" i="7" s="1"/>
  <c r="AE67" i="2"/>
  <c r="M67" i="7" s="1"/>
  <c r="AE65" i="2"/>
  <c r="M65" i="7" s="1"/>
  <c r="AE63" i="2"/>
  <c r="M63" i="7" s="1"/>
  <c r="AE55" i="2"/>
  <c r="M55" i="7" s="1"/>
  <c r="AE51" i="2"/>
  <c r="M51" i="7" s="1"/>
  <c r="AE47" i="2"/>
  <c r="M47" i="7" s="1"/>
  <c r="AE39" i="2"/>
  <c r="M39" i="7" s="1"/>
  <c r="AE33" i="2"/>
  <c r="M33" i="7" s="1"/>
  <c r="AE29" i="2"/>
  <c r="M29" i="7" s="1"/>
  <c r="AE27" i="2"/>
  <c r="M27" i="7" s="1"/>
  <c r="AE21" i="2"/>
  <c r="M21" i="7" s="1"/>
  <c r="AE17" i="2"/>
  <c r="M17" i="7" s="1"/>
  <c r="AE15" i="2"/>
  <c r="M15" i="7" s="1"/>
  <c r="AE7" i="2"/>
  <c r="M7" i="7" s="1"/>
  <c r="AH8" i="2"/>
  <c r="L8" i="7" s="1"/>
  <c r="AE76" i="2"/>
  <c r="M76" i="7" s="1"/>
  <c r="AE74" i="2"/>
  <c r="M74" i="7" s="1"/>
  <c r="AE72" i="2"/>
  <c r="M72" i="7" s="1"/>
  <c r="AE66" i="2"/>
  <c r="M66" i="7" s="1"/>
  <c r="AE64" i="2"/>
  <c r="M64" i="7" s="1"/>
  <c r="AE62" i="2"/>
  <c r="M62" i="7" s="1"/>
  <c r="AE54" i="2"/>
  <c r="M54" i="7" s="1"/>
  <c r="AE46" i="2"/>
  <c r="M46" i="7" s="1"/>
  <c r="AE42" i="2"/>
  <c r="M42" i="7" s="1"/>
  <c r="AE40" i="2"/>
  <c r="M40" i="7" s="1"/>
  <c r="AE38" i="2"/>
  <c r="M38" i="7" s="1"/>
  <c r="AE36" i="2"/>
  <c r="M36" i="7" s="1"/>
  <c r="AE28" i="2"/>
  <c r="M28" i="7" s="1"/>
  <c r="AE26" i="2"/>
  <c r="M26" i="7" s="1"/>
  <c r="AE24" i="2"/>
  <c r="M24" i="7" s="1"/>
  <c r="AE22" i="2"/>
  <c r="M22" i="7" s="1"/>
  <c r="AE20" i="2"/>
  <c r="M20" i="7" s="1"/>
  <c r="AE16" i="2"/>
  <c r="M16" i="7" s="1"/>
  <c r="AE8" i="2"/>
  <c r="M8" i="7" s="1"/>
  <c r="AH7" i="2"/>
  <c r="L7" i="7" s="1"/>
  <c r="AH26" i="2"/>
  <c r="L26" i="7" s="1"/>
  <c r="AH17" i="2"/>
  <c r="L17" i="7" s="1"/>
  <c r="AH16" i="2"/>
  <c r="L16" i="7" s="1"/>
  <c r="AH15" i="2"/>
  <c r="L15" i="7" s="1"/>
  <c r="AH30" i="2"/>
  <c r="L30" i="7" s="1"/>
  <c r="B67" i="6"/>
  <c r="B65"/>
  <c r="B63"/>
  <c r="B61"/>
  <c r="B59"/>
  <c r="B68"/>
  <c r="B66"/>
  <c r="B64"/>
  <c r="B62"/>
  <c r="B60"/>
  <c r="B58"/>
  <c r="N1" i="8"/>
  <c r="N78" s="1"/>
  <c r="C80" i="2"/>
  <c r="D80"/>
  <c r="E80"/>
  <c r="F80"/>
  <c r="G80"/>
  <c r="J80"/>
  <c r="K80"/>
  <c r="L80"/>
  <c r="N80"/>
  <c r="O80"/>
  <c r="T80"/>
  <c r="U80"/>
  <c r="B80"/>
  <c r="D1" i="8"/>
  <c r="D78" s="1"/>
  <c r="E1"/>
  <c r="E78" s="1"/>
  <c r="F1"/>
  <c r="F78" s="1"/>
  <c r="G1"/>
  <c r="G78" s="1"/>
  <c r="H1"/>
  <c r="H78" s="1"/>
  <c r="I1"/>
  <c r="I78" s="1"/>
  <c r="J1"/>
  <c r="J78" s="1"/>
  <c r="K1"/>
  <c r="K78" s="1"/>
  <c r="L1"/>
  <c r="L78" s="1"/>
  <c r="M1"/>
  <c r="M78" s="1"/>
  <c r="O1"/>
  <c r="O78" s="1"/>
  <c r="P1"/>
  <c r="P78" s="1"/>
  <c r="Q1"/>
  <c r="Q78" s="1"/>
  <c r="R1"/>
  <c r="R78" s="1"/>
  <c r="S1"/>
  <c r="S78" s="1"/>
  <c r="T1"/>
  <c r="T78" s="1"/>
  <c r="U1"/>
  <c r="U78" s="1"/>
  <c r="V1"/>
  <c r="V78" s="1"/>
  <c r="W1"/>
  <c r="W78" s="1"/>
  <c r="X1"/>
  <c r="X78" s="1"/>
  <c r="B33" i="6"/>
  <c r="B39"/>
  <c r="B45"/>
  <c r="AH9" i="2"/>
  <c r="L9" i="7" s="1"/>
  <c r="AH18" i="2"/>
  <c r="L18" i="7" s="1"/>
  <c r="B35" i="6"/>
  <c r="B37"/>
  <c r="B38"/>
  <c r="B40"/>
  <c r="H80" i="2"/>
  <c r="B41" i="6"/>
  <c r="B46"/>
  <c r="B49"/>
  <c r="C3" i="8"/>
  <c r="Y3" s="1"/>
  <c r="AG3" i="2"/>
  <c r="D3" i="6"/>
  <c r="D89" s="1"/>
  <c r="I80" i="2"/>
  <c r="M80"/>
  <c r="A27" i="6" l="1"/>
  <c r="A45"/>
  <c r="A34"/>
  <c r="A17"/>
  <c r="A29"/>
  <c r="A15"/>
  <c r="A21"/>
  <c r="A33"/>
  <c r="A7"/>
  <c r="A22"/>
  <c r="A26"/>
  <c r="A8"/>
  <c r="A36"/>
  <c r="A40"/>
  <c r="A54"/>
  <c r="A64"/>
  <c r="A74"/>
  <c r="A47"/>
  <c r="A51"/>
  <c r="A55"/>
  <c r="A65"/>
  <c r="A69"/>
  <c r="A73"/>
  <c r="A16"/>
  <c r="A20"/>
  <c r="A24"/>
  <c r="A28"/>
  <c r="A38"/>
  <c r="A42"/>
  <c r="A46"/>
  <c r="A62"/>
  <c r="A66"/>
  <c r="A72"/>
  <c r="A76"/>
  <c r="A39"/>
  <c r="A63"/>
  <c r="A67"/>
  <c r="A71"/>
  <c r="A75"/>
  <c r="B5"/>
  <c r="AH5" i="2"/>
  <c r="L5" i="7" s="1"/>
  <c r="B24" i="6"/>
  <c r="AH24" i="2"/>
  <c r="L24" i="7" s="1"/>
  <c r="B23" i="6"/>
  <c r="AH23" i="2"/>
  <c r="L23" i="7" s="1"/>
  <c r="B21" i="6"/>
  <c r="AH21" i="2"/>
  <c r="L21" i="7" s="1"/>
  <c r="B20" i="6"/>
  <c r="AH20" i="2"/>
  <c r="L20" i="7" s="1"/>
  <c r="B25" i="6"/>
  <c r="AH25" i="2"/>
  <c r="L25" i="7" s="1"/>
  <c r="B36" i="6"/>
  <c r="AH36" i="2"/>
  <c r="L36" i="7" s="1"/>
  <c r="B34" i="6"/>
  <c r="AH34" i="2"/>
  <c r="L34" i="7" s="1"/>
  <c r="B32" i="6"/>
  <c r="AH32" i="2"/>
  <c r="L32" i="7" s="1"/>
  <c r="B31" i="6"/>
  <c r="AH31" i="2"/>
  <c r="L31" i="7" s="1"/>
  <c r="B22" i="6"/>
  <c r="AH22" i="2"/>
  <c r="L22" i="7" s="1"/>
  <c r="B19" i="6"/>
  <c r="AH19" i="2"/>
  <c r="B14" i="6"/>
  <c r="AH14" i="2"/>
  <c r="L14" i="7" s="1"/>
  <c r="B13" i="6"/>
  <c r="AH13" i="2"/>
  <c r="L13" i="7" s="1"/>
  <c r="B11" i="6"/>
  <c r="AH11" i="2"/>
  <c r="L11" i="7" s="1"/>
  <c r="B10" i="6"/>
  <c r="AH10" i="2"/>
  <c r="L10" i="7" s="1"/>
  <c r="B4" i="6"/>
  <c r="AH4" i="2"/>
  <c r="L4" i="7" s="1"/>
  <c r="B53" i="6"/>
  <c r="B54"/>
  <c r="B56"/>
  <c r="B18"/>
  <c r="B9"/>
  <c r="B55"/>
  <c r="B57"/>
  <c r="B42"/>
  <c r="AH12" i="2"/>
  <c r="L12" i="7" s="1"/>
  <c r="B50" i="6"/>
  <c r="AL78" i="2" l="1"/>
  <c r="G78" i="6" s="1"/>
  <c r="AN78" i="2"/>
  <c r="I78" i="6" s="1"/>
  <c r="AP78" i="2"/>
  <c r="K78" i="6" s="1"/>
  <c r="AR78" i="2"/>
  <c r="M78" i="6" s="1"/>
  <c r="AT78" i="2"/>
  <c r="O78" i="6" s="1"/>
  <c r="AV78" i="2"/>
  <c r="Q78" i="6" s="1"/>
  <c r="AX78" i="2"/>
  <c r="S78" i="6" s="1"/>
  <c r="AZ78" i="2"/>
  <c r="U78" i="6" s="1"/>
  <c r="BB78" i="2"/>
  <c r="W78" i="6" s="1"/>
  <c r="AJ78" i="2"/>
  <c r="AK78"/>
  <c r="F78" i="6" s="1"/>
  <c r="AM78" i="2"/>
  <c r="H78" i="6" s="1"/>
  <c r="AO78" i="2"/>
  <c r="J78" i="6" s="1"/>
  <c r="AQ78" i="2"/>
  <c r="L78" i="6" s="1"/>
  <c r="AS78" i="2"/>
  <c r="N78" i="6" s="1"/>
  <c r="AU78" i="2"/>
  <c r="P78" i="6" s="1"/>
  <c r="AW78" i="2"/>
  <c r="R78" i="6" s="1"/>
  <c r="AY78" i="2"/>
  <c r="T78" i="6" s="1"/>
  <c r="BA78" i="2"/>
  <c r="V78" i="6" s="1"/>
  <c r="BC78" i="2"/>
  <c r="X78" i="6" s="1"/>
  <c r="B6"/>
  <c r="AH6" i="2"/>
  <c r="L6" i="7" s="1"/>
  <c r="B51" i="6"/>
  <c r="B12"/>
  <c r="B52"/>
  <c r="E78" l="1"/>
  <c r="AE78" i="10" s="1"/>
  <c r="L78" i="7"/>
  <c r="AE78" i="2"/>
  <c r="M78" i="7" s="1"/>
  <c r="AZ41" i="2" l="1"/>
  <c r="U41" i="6" s="1"/>
  <c r="U127" s="1"/>
  <c r="BC41" i="2"/>
  <c r="X41" i="6" s="1"/>
  <c r="X127" s="1"/>
  <c r="AX41" i="2"/>
  <c r="S41" i="6" s="1"/>
  <c r="S127" s="1"/>
  <c r="AV41" i="2"/>
  <c r="Q41" i="6" s="1"/>
  <c r="Q127" s="1"/>
  <c r="BA41" i="2"/>
  <c r="V41" i="6" s="1"/>
  <c r="V127" s="1"/>
  <c r="AU41" i="2"/>
  <c r="P41" i="6" s="1"/>
  <c r="P127" s="1"/>
  <c r="AT41" i="2"/>
  <c r="O41" i="6" s="1"/>
  <c r="O127" s="1"/>
  <c r="AY41" i="2"/>
  <c r="T41" i="6" s="1"/>
  <c r="T127" s="1"/>
  <c r="AR41" i="2"/>
  <c r="M41" i="6" s="1"/>
  <c r="M127" s="1"/>
  <c r="AW41" i="2"/>
  <c r="R41" i="6" s="1"/>
  <c r="R127" s="1"/>
  <c r="BB41" i="2"/>
  <c r="W41" i="6" s="1"/>
  <c r="W127" s="1"/>
  <c r="AQ41" i="2"/>
  <c r="L41" i="6" s="1"/>
  <c r="L127" s="1"/>
  <c r="AS41" i="2"/>
  <c r="N41" i="6" s="1"/>
  <c r="N127" s="1"/>
  <c r="AE41" i="2" l="1"/>
  <c r="A41" i="6" l="1"/>
  <c r="M41" i="7"/>
  <c r="BA59" i="2"/>
  <c r="V59" i="6" s="1"/>
  <c r="V145" s="1"/>
  <c r="AW59" i="2"/>
  <c r="R59" i="6" s="1"/>
  <c r="R145" s="1"/>
  <c r="AY59" i="2"/>
  <c r="T59" i="6" s="1"/>
  <c r="T145" s="1"/>
  <c r="AS59" i="2"/>
  <c r="N59" i="6" s="1"/>
  <c r="N145" s="1"/>
  <c r="BB59" i="2"/>
  <c r="W59" i="6" s="1"/>
  <c r="W145" s="1"/>
  <c r="AX59" i="2"/>
  <c r="S59" i="6" s="1"/>
  <c r="S145" s="1"/>
  <c r="AR59" i="2"/>
  <c r="M59" i="6" s="1"/>
  <c r="M145" s="1"/>
  <c r="AU59" i="2"/>
  <c r="P59" i="6" s="1"/>
  <c r="P145" s="1"/>
  <c r="AZ59" i="2"/>
  <c r="U59" i="6" s="1"/>
  <c r="U145" s="1"/>
  <c r="AV59" i="2"/>
  <c r="Q59" i="6" s="1"/>
  <c r="Q145" s="1"/>
  <c r="BC59" i="2"/>
  <c r="X59" i="6" s="1"/>
  <c r="X145" s="1"/>
  <c r="AT59" i="2"/>
  <c r="O59" i="6" s="1"/>
  <c r="O145" s="1"/>
  <c r="AQ59" i="2"/>
  <c r="L59" i="6" s="1"/>
  <c r="L145" s="1"/>
  <c r="AP59" i="2"/>
  <c r="K59" i="6" s="1"/>
  <c r="K145" s="1"/>
  <c r="AE59" i="2" l="1"/>
  <c r="AE59" i="10"/>
  <c r="M59" i="7" l="1"/>
  <c r="A59" i="6"/>
  <c r="BC70" i="2"/>
  <c r="X70" i="6" s="1"/>
  <c r="X156" s="1"/>
  <c r="AU70" i="2"/>
  <c r="P70" i="6" s="1"/>
  <c r="P156" s="1"/>
  <c r="BA70" i="2"/>
  <c r="V70" i="6" s="1"/>
  <c r="V156" s="1"/>
  <c r="AW70" i="2"/>
  <c r="R70" i="6" s="1"/>
  <c r="R156" s="1"/>
  <c r="AZ70" i="2"/>
  <c r="U70" i="6" s="1"/>
  <c r="U156" s="1"/>
  <c r="AX70" i="2"/>
  <c r="S70" i="6" s="1"/>
  <c r="S156" s="1"/>
  <c r="BB70" i="2"/>
  <c r="W70" i="6" s="1"/>
  <c r="W156" s="1"/>
  <c r="AV70" i="2"/>
  <c r="Q70" i="6" s="1"/>
  <c r="Q156" s="1"/>
  <c r="AY70" i="2"/>
  <c r="T70" i="6" s="1"/>
  <c r="T156" s="1"/>
  <c r="AT70" i="2"/>
  <c r="O70" i="6" s="1"/>
  <c r="O156" s="1"/>
  <c r="AE70" i="2" l="1"/>
  <c r="AE70" i="10"/>
  <c r="A70" i="6" l="1"/>
  <c r="M70" i="7"/>
  <c r="AL58" i="2" l="1"/>
  <c r="G58" i="6" s="1"/>
  <c r="G144" s="1"/>
  <c r="AU58" i="2"/>
  <c r="P58" i="6" s="1"/>
  <c r="P144" s="1"/>
  <c r="AS58" i="2"/>
  <c r="N58" i="6" s="1"/>
  <c r="N144" s="1"/>
  <c r="AP58" i="2"/>
  <c r="K58" i="6" s="1"/>
  <c r="K144" s="1"/>
  <c r="AY58" i="2"/>
  <c r="T58" i="6" s="1"/>
  <c r="T144" s="1"/>
  <c r="AX58" i="2"/>
  <c r="S58" i="6" s="1"/>
  <c r="S144" s="1"/>
  <c r="AN58" i="2"/>
  <c r="I58" i="6" s="1"/>
  <c r="I144" s="1"/>
  <c r="AO58" i="2"/>
  <c r="J58" i="6" s="1"/>
  <c r="J144" s="1"/>
  <c r="AK58" i="2"/>
  <c r="F58" i="6" s="1"/>
  <c r="F144" s="1"/>
  <c r="AR58" i="2"/>
  <c r="M58" i="6" s="1"/>
  <c r="M144" s="1"/>
  <c r="AV58" i="2"/>
  <c r="Q58" i="6" s="1"/>
  <c r="Q144" s="1"/>
  <c r="AM58" i="2"/>
  <c r="H58" i="6" s="1"/>
  <c r="H144" s="1"/>
  <c r="AQ58" i="2"/>
  <c r="L58" i="6" s="1"/>
  <c r="L144" s="1"/>
  <c r="AT58" i="2"/>
  <c r="O58" i="6" s="1"/>
  <c r="O144" s="1"/>
  <c r="AW58" i="2"/>
  <c r="R58" i="6" s="1"/>
  <c r="R144" s="1"/>
  <c r="AJ58" i="2"/>
  <c r="E58" i="6" l="1"/>
  <c r="E144" s="1"/>
  <c r="L58" i="7"/>
  <c r="AR32" i="2"/>
  <c r="M32" i="6" s="1"/>
  <c r="M118" s="1"/>
  <c r="AT32" i="2"/>
  <c r="O32" i="6" s="1"/>
  <c r="O118" s="1"/>
  <c r="AQ32" i="2"/>
  <c r="L32" i="6" s="1"/>
  <c r="L118" s="1"/>
  <c r="AP32" i="2"/>
  <c r="K32" i="6" s="1"/>
  <c r="K118" s="1"/>
  <c r="AS32" i="2"/>
  <c r="N32" i="6" s="1"/>
  <c r="N118" s="1"/>
  <c r="AO32" i="2"/>
  <c r="J32" i="6" s="1"/>
  <c r="J118" s="1"/>
  <c r="AV37" i="2" l="1"/>
  <c r="Q37" i="6" s="1"/>
  <c r="Q123" s="1"/>
  <c r="AQ37" i="2"/>
  <c r="L37" i="6" s="1"/>
  <c r="L123" s="1"/>
  <c r="BB37" i="2"/>
  <c r="W37" i="6" s="1"/>
  <c r="W123" s="1"/>
  <c r="BA37" i="2"/>
  <c r="V37" i="6" s="1"/>
  <c r="V123" s="1"/>
  <c r="AX37" i="2"/>
  <c r="S37" i="6" s="1"/>
  <c r="S123" s="1"/>
  <c r="BC37" i="2"/>
  <c r="X37" i="6" s="1"/>
  <c r="X123" s="1"/>
  <c r="AU37" i="2"/>
  <c r="P37" i="6" s="1"/>
  <c r="P123" s="1"/>
  <c r="AY37" i="2"/>
  <c r="T37" i="6" s="1"/>
  <c r="T123" s="1"/>
  <c r="AW37" i="2"/>
  <c r="R37" i="6" s="1"/>
  <c r="R123" s="1"/>
  <c r="AZ37" i="2"/>
  <c r="U37" i="6" s="1"/>
  <c r="U123" s="1"/>
  <c r="AT37" i="2"/>
  <c r="O37" i="6" s="1"/>
  <c r="O123" s="1"/>
  <c r="AS37" i="2"/>
  <c r="N37" i="6" s="1"/>
  <c r="N123" s="1"/>
  <c r="AR37" i="2"/>
  <c r="M37" i="6" s="1"/>
  <c r="M123" s="1"/>
  <c r="AP37" i="2"/>
  <c r="K37" i="6" s="1"/>
  <c r="K123" s="1"/>
  <c r="AE37" i="2" l="1"/>
  <c r="AE37" i="10"/>
  <c r="M37" i="7" l="1"/>
  <c r="A37" i="6"/>
  <c r="BB60" i="2"/>
  <c r="W60" i="6" s="1"/>
  <c r="W146" s="1"/>
  <c r="AZ60" i="2"/>
  <c r="U60" i="6" s="1"/>
  <c r="U146" s="1"/>
  <c r="AY60" i="2"/>
  <c r="T60" i="6" s="1"/>
  <c r="T146" s="1"/>
  <c r="AX60" i="2"/>
  <c r="S60" i="6" s="1"/>
  <c r="S146" s="1"/>
  <c r="BC60" i="2"/>
  <c r="X60" i="6" s="1"/>
  <c r="X146" s="1"/>
  <c r="BA60" i="2"/>
  <c r="V60" i="6" s="1"/>
  <c r="V146" s="1"/>
  <c r="AW60" i="2"/>
  <c r="R60" i="6" s="1"/>
  <c r="R146" s="1"/>
  <c r="AE60" i="2" l="1"/>
  <c r="AE60" i="10"/>
  <c r="M60" i="7" l="1"/>
  <c r="A60" i="6"/>
  <c r="AP68" i="2"/>
  <c r="K68" i="6" s="1"/>
  <c r="K154" s="1"/>
  <c r="AM68" i="2"/>
  <c r="H68" i="6" s="1"/>
  <c r="H154" s="1"/>
  <c r="AR68" i="2"/>
  <c r="M68" i="6" s="1"/>
  <c r="M154" s="1"/>
  <c r="AZ68" i="2"/>
  <c r="U68" i="6" s="1"/>
  <c r="U154" s="1"/>
  <c r="AO68" i="2"/>
  <c r="J68" i="6" s="1"/>
  <c r="J154" s="1"/>
  <c r="BC68" i="2"/>
  <c r="X68" i="6" s="1"/>
  <c r="X154" s="1"/>
  <c r="AW68" i="2"/>
  <c r="R68" i="6" s="1"/>
  <c r="R154" s="1"/>
  <c r="AV68" i="2"/>
  <c r="Q68" i="6" s="1"/>
  <c r="Q154" s="1"/>
  <c r="AY68" i="2"/>
  <c r="T68" i="6" s="1"/>
  <c r="T154" s="1"/>
  <c r="AT68" i="2"/>
  <c r="O68" i="6" s="1"/>
  <c r="O154" s="1"/>
  <c r="AU68" i="2"/>
  <c r="P68" i="6" s="1"/>
  <c r="P154" s="1"/>
  <c r="AS68" i="2"/>
  <c r="N68" i="6" s="1"/>
  <c r="N154" s="1"/>
  <c r="BA68" i="2"/>
  <c r="V68" i="6" s="1"/>
  <c r="V154" s="1"/>
  <c r="AL68" i="2"/>
  <c r="G68" i="6" s="1"/>
  <c r="G154" s="1"/>
  <c r="AX68" i="2"/>
  <c r="S68" i="6" s="1"/>
  <c r="S154" s="1"/>
  <c r="BB68" i="2"/>
  <c r="W68" i="6" s="1"/>
  <c r="W154" s="1"/>
  <c r="AN68" i="2"/>
  <c r="I68" i="6" s="1"/>
  <c r="I154" s="1"/>
  <c r="AQ68" i="2"/>
  <c r="L68" i="6" s="1"/>
  <c r="L154" s="1"/>
  <c r="AK68" i="2"/>
  <c r="F68" i="6" s="1"/>
  <c r="F154" s="1"/>
  <c r="AE68" i="2" l="1"/>
  <c r="AE68" i="10"/>
  <c r="M68" i="7" l="1"/>
  <c r="A68" i="6"/>
  <c r="AN9" i="2" l="1"/>
  <c r="I9" i="6" s="1"/>
  <c r="I95" s="1"/>
  <c r="AM9" i="2"/>
  <c r="H9" i="6" s="1"/>
  <c r="H95" s="1"/>
  <c r="AL11" i="2" l="1"/>
  <c r="G11" i="6" s="1"/>
  <c r="G97" s="1"/>
  <c r="AZ13" i="2" l="1"/>
  <c r="U13" i="6" s="1"/>
  <c r="U99" s="1"/>
  <c r="BB13" i="2"/>
  <c r="W13" i="6" s="1"/>
  <c r="W99" s="1"/>
  <c r="AR13" i="2"/>
  <c r="M13" i="6" s="1"/>
  <c r="M99" s="1"/>
  <c r="AV13" i="2"/>
  <c r="Q13" i="6" s="1"/>
  <c r="Q99" s="1"/>
  <c r="AX13" i="2"/>
  <c r="S13" i="6" s="1"/>
  <c r="S99" s="1"/>
  <c r="AY13" i="2"/>
  <c r="T13" i="6" s="1"/>
  <c r="T99" s="1"/>
  <c r="AT13" i="2"/>
  <c r="O13" i="6" s="1"/>
  <c r="O99" s="1"/>
  <c r="AW13" i="2"/>
  <c r="R13" i="6" s="1"/>
  <c r="R99" s="1"/>
  <c r="AS13" i="2"/>
  <c r="N13" i="6" s="1"/>
  <c r="N99" s="1"/>
  <c r="AQ13" i="2"/>
  <c r="L13" i="6" s="1"/>
  <c r="L99" s="1"/>
  <c r="BC13" i="2"/>
  <c r="X13" i="6" s="1"/>
  <c r="X99" s="1"/>
  <c r="BA13" i="2"/>
  <c r="V13" i="6" s="1"/>
  <c r="V99" s="1"/>
  <c r="AP13" i="2"/>
  <c r="K13" i="6" s="1"/>
  <c r="K99" s="1"/>
  <c r="AU13" i="2"/>
  <c r="P13" i="6" s="1"/>
  <c r="P99" s="1"/>
  <c r="AO13" i="2"/>
  <c r="J13" i="6" s="1"/>
  <c r="J99" s="1"/>
  <c r="AE13" i="2" l="1"/>
  <c r="AE13" i="10"/>
  <c r="A13" i="6" l="1"/>
  <c r="M13" i="7"/>
  <c r="BC31" i="2"/>
  <c r="X31" i="6" s="1"/>
  <c r="X117" s="1"/>
  <c r="AQ31" i="2"/>
  <c r="L31" i="6" s="1"/>
  <c r="L117" s="1"/>
  <c r="AX31" i="2"/>
  <c r="S31" i="6" s="1"/>
  <c r="S117" s="1"/>
  <c r="AQ30" i="2"/>
  <c r="L30" i="6" s="1"/>
  <c r="L116" s="1"/>
  <c r="AO31" i="2"/>
  <c r="J31" i="6" s="1"/>
  <c r="J117" s="1"/>
  <c r="AP31" i="2"/>
  <c r="K31" i="6" s="1"/>
  <c r="K117" s="1"/>
  <c r="AY31" i="2"/>
  <c r="T31" i="6" s="1"/>
  <c r="T117" s="1"/>
  <c r="AZ31" i="2"/>
  <c r="U31" i="6" s="1"/>
  <c r="U117" s="1"/>
  <c r="AU31" i="2"/>
  <c r="P31" i="6" s="1"/>
  <c r="P117" s="1"/>
  <c r="BA30" i="2"/>
  <c r="V30" i="6" s="1"/>
  <c r="V116" s="1"/>
  <c r="AX30" i="2"/>
  <c r="S30" i="6" s="1"/>
  <c r="S116" s="1"/>
  <c r="AU30" i="2"/>
  <c r="P30" i="6" s="1"/>
  <c r="P116" s="1"/>
  <c r="AW30" i="2"/>
  <c r="R30" i="6" s="1"/>
  <c r="R116" s="1"/>
  <c r="AT31" i="2"/>
  <c r="O31" i="6" s="1"/>
  <c r="O117" s="1"/>
  <c r="AV31" i="2"/>
  <c r="Q31" i="6" s="1"/>
  <c r="Q117" s="1"/>
  <c r="AY30" i="2"/>
  <c r="T30" i="6" s="1"/>
  <c r="T116" s="1"/>
  <c r="BC30" i="2"/>
  <c r="X30" i="6" s="1"/>
  <c r="X116" s="1"/>
  <c r="AR31" i="2"/>
  <c r="M31" i="6" s="1"/>
  <c r="M117" s="1"/>
  <c r="AV30" i="2"/>
  <c r="Q30" i="6" s="1"/>
  <c r="Q116" s="1"/>
  <c r="AS30" i="2"/>
  <c r="N30" i="6" s="1"/>
  <c r="N116" s="1"/>
  <c r="BB31" i="2"/>
  <c r="W31" i="6" s="1"/>
  <c r="W117" s="1"/>
  <c r="AW31" i="2"/>
  <c r="R31" i="6" s="1"/>
  <c r="R117" s="1"/>
  <c r="BA31" i="2"/>
  <c r="V31" i="6" s="1"/>
  <c r="V117" s="1"/>
  <c r="AR30" i="2"/>
  <c r="M30" i="6" s="1"/>
  <c r="M116" s="1"/>
  <c r="AP30" i="2"/>
  <c r="K30" i="6" s="1"/>
  <c r="K116" s="1"/>
  <c r="AZ30" i="2"/>
  <c r="U30" i="6" s="1"/>
  <c r="U116" s="1"/>
  <c r="BB30" i="2"/>
  <c r="W30" i="6" s="1"/>
  <c r="W116" s="1"/>
  <c r="AT30" i="2"/>
  <c r="O30" i="6" s="1"/>
  <c r="O116" s="1"/>
  <c r="AS31" i="2"/>
  <c r="N31" i="6" s="1"/>
  <c r="N117" s="1"/>
  <c r="AN31" i="2"/>
  <c r="I31" i="6" s="1"/>
  <c r="I117" s="1"/>
  <c r="AO30" i="2"/>
  <c r="J30" i="6" s="1"/>
  <c r="J116" s="1"/>
  <c r="AN30" i="2"/>
  <c r="I30" i="6" s="1"/>
  <c r="I116" s="1"/>
  <c r="AE30" i="2" l="1"/>
  <c r="AE30" i="10"/>
  <c r="AE31" i="2"/>
  <c r="AE31" i="10"/>
  <c r="A30" i="6" l="1"/>
  <c r="M30" i="7"/>
  <c r="M31"/>
  <c r="A31" i="6"/>
  <c r="AU48" i="2" l="1"/>
  <c r="P48" i="6" s="1"/>
  <c r="P134" s="1"/>
  <c r="AQ48" i="2"/>
  <c r="L48" i="6" s="1"/>
  <c r="L134" s="1"/>
  <c r="AV50" i="2"/>
  <c r="Q50" i="6" s="1"/>
  <c r="Q136" s="1"/>
  <c r="AV52" i="2"/>
  <c r="Q52" i="6" s="1"/>
  <c r="Q138" s="1"/>
  <c r="BC49" i="2"/>
  <c r="X49" i="6" s="1"/>
  <c r="X135" s="1"/>
  <c r="AY52" i="2"/>
  <c r="T52" i="6" s="1"/>
  <c r="T138" s="1"/>
  <c r="AW48" i="2"/>
  <c r="R48" i="6" s="1"/>
  <c r="R134" s="1"/>
  <c r="AU50" i="2"/>
  <c r="P50" i="6" s="1"/>
  <c r="P136" s="1"/>
  <c r="BC50" i="2"/>
  <c r="X50" i="6" s="1"/>
  <c r="X136" s="1"/>
  <c r="BA48" i="2"/>
  <c r="V48" i="6" s="1"/>
  <c r="V134" s="1"/>
  <c r="AW49" i="2"/>
  <c r="R49" i="6" s="1"/>
  <c r="R135" s="1"/>
  <c r="AU52" i="2"/>
  <c r="P52" i="6" s="1"/>
  <c r="P138" s="1"/>
  <c r="BB48" i="2"/>
  <c r="W48" i="6" s="1"/>
  <c r="W134" s="1"/>
  <c r="AR48" i="2"/>
  <c r="M48" i="6" s="1"/>
  <c r="M134" s="1"/>
  <c r="BA50" i="2"/>
  <c r="V50" i="6" s="1"/>
  <c r="V136" s="1"/>
  <c r="BC52" i="2"/>
  <c r="X52" i="6" s="1"/>
  <c r="X138" s="1"/>
  <c r="BB52" i="2"/>
  <c r="W52" i="6" s="1"/>
  <c r="W138" s="1"/>
  <c r="AT48" i="2"/>
  <c r="O48" i="6" s="1"/>
  <c r="O134" s="1"/>
  <c r="AS52" i="2"/>
  <c r="N52" i="6" s="1"/>
  <c r="N138" s="1"/>
  <c r="AS50" i="2"/>
  <c r="N50" i="6" s="1"/>
  <c r="N136" s="1"/>
  <c r="AY50" i="2"/>
  <c r="T50" i="6" s="1"/>
  <c r="T136" s="1"/>
  <c r="AX50" i="2"/>
  <c r="S50" i="6" s="1"/>
  <c r="S136" s="1"/>
  <c r="AX48" i="2"/>
  <c r="S48" i="6" s="1"/>
  <c r="S134" s="1"/>
  <c r="AO50" i="2"/>
  <c r="J50" i="6" s="1"/>
  <c r="J136" s="1"/>
  <c r="AP52" i="2"/>
  <c r="K52" i="6" s="1"/>
  <c r="K138" s="1"/>
  <c r="AZ49" i="2"/>
  <c r="U49" i="6" s="1"/>
  <c r="U135" s="1"/>
  <c r="AN52" i="2"/>
  <c r="I52" i="6" s="1"/>
  <c r="I138" s="1"/>
  <c r="AR52" i="2"/>
  <c r="M52" i="6" s="1"/>
  <c r="M138" s="1"/>
  <c r="AV48" i="2"/>
  <c r="Q48" i="6" s="1"/>
  <c r="Q134" s="1"/>
  <c r="AT50" i="2"/>
  <c r="O50" i="6" s="1"/>
  <c r="O136" s="1"/>
  <c r="AZ48" i="2"/>
  <c r="U48" i="6" s="1"/>
  <c r="U134" s="1"/>
  <c r="BB49" i="2"/>
  <c r="W49" i="6" s="1"/>
  <c r="W135" s="1"/>
  <c r="AY49" i="2"/>
  <c r="T49" i="6" s="1"/>
  <c r="T135" s="1"/>
  <c r="BA49" i="2"/>
  <c r="V49" i="6" s="1"/>
  <c r="V135" s="1"/>
  <c r="BB50" i="2"/>
  <c r="W50" i="6" s="1"/>
  <c r="W136" s="1"/>
  <c r="AT49" i="2"/>
  <c r="O49" i="6" s="1"/>
  <c r="O135" s="1"/>
  <c r="AZ50" i="2"/>
  <c r="U50" i="6" s="1"/>
  <c r="U136" s="1"/>
  <c r="AS49" i="2"/>
  <c r="N49" i="6" s="1"/>
  <c r="N135" s="1"/>
  <c r="AP48" i="2"/>
  <c r="K48" i="6" s="1"/>
  <c r="K134" s="1"/>
  <c r="AX49" i="2"/>
  <c r="S49" i="6" s="1"/>
  <c r="S135" s="1"/>
  <c r="AK50" i="2"/>
  <c r="F50" i="6" s="1"/>
  <c r="F136" s="1"/>
  <c r="BC48" i="2"/>
  <c r="X48" i="6" s="1"/>
  <c r="X134" s="1"/>
  <c r="AZ52" i="2"/>
  <c r="U52" i="6" s="1"/>
  <c r="U138" s="1"/>
  <c r="AQ52" i="2"/>
  <c r="L52" i="6" s="1"/>
  <c r="L138" s="1"/>
  <c r="AT52" i="2"/>
  <c r="O52" i="6" s="1"/>
  <c r="O138" s="1"/>
  <c r="AP50" i="2"/>
  <c r="K50" i="6" s="1"/>
  <c r="K136" s="1"/>
  <c r="AX52" i="2"/>
  <c r="S52" i="6" s="1"/>
  <c r="S138" s="1"/>
  <c r="AW50" i="2"/>
  <c r="R50" i="6" s="1"/>
  <c r="R136" s="1"/>
  <c r="BA52" i="2"/>
  <c r="V52" i="6" s="1"/>
  <c r="V138" s="1"/>
  <c r="AQ50" i="2"/>
  <c r="L50" i="6" s="1"/>
  <c r="L136" s="1"/>
  <c r="AV49" i="2"/>
  <c r="Q49" i="6" s="1"/>
  <c r="Q135" s="1"/>
  <c r="AS48" i="2"/>
  <c r="N48" i="6" s="1"/>
  <c r="N134" s="1"/>
  <c r="AY48" i="2"/>
  <c r="T48" i="6" s="1"/>
  <c r="T134" s="1"/>
  <c r="AR50" i="2"/>
  <c r="M50" i="6" s="1"/>
  <c r="M136" s="1"/>
  <c r="AO52" i="2"/>
  <c r="J52" i="6" s="1"/>
  <c r="J138" s="1"/>
  <c r="AM52" i="2"/>
  <c r="H52" i="6" s="1"/>
  <c r="H138" s="1"/>
  <c r="AW52" i="2"/>
  <c r="R52" i="6" s="1"/>
  <c r="R138" s="1"/>
  <c r="AU49" i="2"/>
  <c r="P49" i="6" s="1"/>
  <c r="P135" s="1"/>
  <c r="AR49" i="2"/>
  <c r="M49" i="6" s="1"/>
  <c r="M135" s="1"/>
  <c r="AM50" i="2"/>
  <c r="H50" i="6" s="1"/>
  <c r="H136" s="1"/>
  <c r="AN50" i="2"/>
  <c r="I50" i="6" s="1"/>
  <c r="I136" s="1"/>
  <c r="AO48" i="2"/>
  <c r="J48" i="6" s="1"/>
  <c r="J134" s="1"/>
  <c r="AL50" i="2"/>
  <c r="G50" i="6" s="1"/>
  <c r="G136" s="1"/>
  <c r="AJ50" i="2"/>
  <c r="E50" i="6" l="1"/>
  <c r="E136" s="1"/>
  <c r="L50" i="7"/>
  <c r="AE48" i="2"/>
  <c r="AE48" i="10"/>
  <c r="AE49" i="2"/>
  <c r="AE49" i="10"/>
  <c r="AE52" i="2"/>
  <c r="AE52" i="10"/>
  <c r="AE50" i="2" l="1"/>
  <c r="A50" i="6" s="1"/>
  <c r="AE50" i="10"/>
  <c r="A52" i="6"/>
  <c r="M52" i="7"/>
  <c r="M49"/>
  <c r="A49" i="6"/>
  <c r="M48" i="7"/>
  <c r="A48" i="6"/>
  <c r="AS56" i="2"/>
  <c r="N56" i="6" s="1"/>
  <c r="N142" s="1"/>
  <c r="AX56" i="2"/>
  <c r="S56" i="6" s="1"/>
  <c r="S142" s="1"/>
  <c r="BB56" i="2"/>
  <c r="W56" i="6" s="1"/>
  <c r="W142" s="1"/>
  <c r="AZ56" i="2"/>
  <c r="U56" i="6" s="1"/>
  <c r="U142" s="1"/>
  <c r="BA56" i="2"/>
  <c r="V56" i="6" s="1"/>
  <c r="V142" s="1"/>
  <c r="AT56" i="2"/>
  <c r="O56" i="6" s="1"/>
  <c r="O142" s="1"/>
  <c r="AY56" i="2"/>
  <c r="T56" i="6" s="1"/>
  <c r="T142" s="1"/>
  <c r="AU56" i="2"/>
  <c r="P56" i="6" s="1"/>
  <c r="P142" s="1"/>
  <c r="AW56" i="2"/>
  <c r="R56" i="6" s="1"/>
  <c r="R142" s="1"/>
  <c r="AV56" i="2"/>
  <c r="Q56" i="6" s="1"/>
  <c r="Q142" s="1"/>
  <c r="BC56" i="2"/>
  <c r="X56" i="6" s="1"/>
  <c r="X142" s="1"/>
  <c r="AR56" i="2"/>
  <c r="M56" i="6" s="1"/>
  <c r="M142" s="1"/>
  <c r="M50" i="7" l="1"/>
  <c r="AE56" i="2"/>
  <c r="AE56" i="10"/>
  <c r="A56" i="6" l="1"/>
  <c r="M56" i="7"/>
  <c r="AZ57" i="2"/>
  <c r="U57" i="6" s="1"/>
  <c r="U143" s="1"/>
  <c r="AO57" i="2"/>
  <c r="J57" i="6" s="1"/>
  <c r="J143" s="1"/>
  <c r="AX57" i="2"/>
  <c r="S57" i="6" s="1"/>
  <c r="S143" s="1"/>
  <c r="AV57" i="2"/>
  <c r="Q57" i="6" s="1"/>
  <c r="Q143" s="1"/>
  <c r="AY57" i="2"/>
  <c r="T57" i="6" s="1"/>
  <c r="T143" s="1"/>
  <c r="AQ57" i="2"/>
  <c r="L57" i="6" s="1"/>
  <c r="L143" s="1"/>
  <c r="AK57" i="2"/>
  <c r="F57" i="6" s="1"/>
  <c r="F143" s="1"/>
  <c r="AS57" i="2"/>
  <c r="N57" i="6" s="1"/>
  <c r="N143" s="1"/>
  <c r="AT57" i="2"/>
  <c r="O57" i="6" s="1"/>
  <c r="O143" s="1"/>
  <c r="AU57" i="2"/>
  <c r="P57" i="6" s="1"/>
  <c r="P143" s="1"/>
  <c r="AP57" i="2"/>
  <c r="K57" i="6" s="1"/>
  <c r="K143" s="1"/>
  <c r="AL57" i="2"/>
  <c r="G57" i="6" s="1"/>
  <c r="G143" s="1"/>
  <c r="AW57" i="2"/>
  <c r="R57" i="6" s="1"/>
  <c r="R143" s="1"/>
  <c r="AR57" i="2"/>
  <c r="M57" i="6" s="1"/>
  <c r="M143" s="1"/>
  <c r="BA57" i="2"/>
  <c r="V57" i="6" s="1"/>
  <c r="V143" s="1"/>
  <c r="AM57" i="2"/>
  <c r="H57" i="6" s="1"/>
  <c r="H143" s="1"/>
  <c r="BC57" i="2"/>
  <c r="X57" i="6" s="1"/>
  <c r="X143" s="1"/>
  <c r="BB57" i="2"/>
  <c r="W57" i="6" s="1"/>
  <c r="W143" s="1"/>
  <c r="AN57" i="2"/>
  <c r="I57" i="6" s="1"/>
  <c r="I143" s="1"/>
  <c r="AJ57" i="2"/>
  <c r="E57" i="6" l="1"/>
  <c r="E143" s="1"/>
  <c r="L57" i="7"/>
  <c r="AE57" i="2"/>
  <c r="AE57" i="10" l="1"/>
  <c r="M57" i="7"/>
  <c r="A57" i="6"/>
  <c r="BA53" i="2"/>
  <c r="V53" i="6" s="1"/>
  <c r="V139" s="1"/>
  <c r="BA61" i="2"/>
  <c r="V61" i="6" s="1"/>
  <c r="V147" s="1"/>
  <c r="BB61" i="2"/>
  <c r="W61" i="6" s="1"/>
  <c r="W147" s="1"/>
  <c r="BB53" i="2"/>
  <c r="W53" i="6" s="1"/>
  <c r="W139" s="1"/>
  <c r="AZ53" i="2"/>
  <c r="U53" i="6" s="1"/>
  <c r="U139" s="1"/>
  <c r="AZ61" i="2"/>
  <c r="U61" i="6" s="1"/>
  <c r="U147" s="1"/>
  <c r="AY53" i="2"/>
  <c r="T53" i="6" s="1"/>
  <c r="T139" s="1"/>
  <c r="BC53" i="2"/>
  <c r="X53" i="6" s="1"/>
  <c r="X139" s="1"/>
  <c r="AY61" i="2"/>
  <c r="T61" i="6" s="1"/>
  <c r="T147" s="1"/>
  <c r="BC61" i="2"/>
  <c r="X61" i="6" s="1"/>
  <c r="X147" s="1"/>
  <c r="AE61" i="10" l="1"/>
  <c r="AE61" i="2"/>
  <c r="AE53"/>
  <c r="AE53" i="10"/>
  <c r="A53" i="6" l="1"/>
  <c r="M53" i="7"/>
  <c r="M61"/>
  <c r="A61" i="6"/>
  <c r="AL3" i="2" l="1"/>
  <c r="G3" i="6" s="1"/>
  <c r="G89" s="1"/>
  <c r="AK3" i="2"/>
  <c r="F3" i="6" s="1"/>
  <c r="F89" s="1"/>
  <c r="AN3" i="2" l="1"/>
  <c r="I3" i="6" s="1"/>
  <c r="I89" s="1"/>
  <c r="AM3" i="2"/>
  <c r="H3" i="6" s="1"/>
  <c r="H89" s="1"/>
  <c r="AN4" i="2" l="1"/>
  <c r="I4" i="6" s="1"/>
  <c r="I90" s="1"/>
  <c r="AO4" i="2"/>
  <c r="J4" i="6" s="1"/>
  <c r="J90" s="1"/>
  <c r="AM4" i="2"/>
  <c r="H4" i="6" s="1"/>
  <c r="H90" s="1"/>
  <c r="AQ4" i="2" l="1"/>
  <c r="L4" i="6" s="1"/>
  <c r="L90" s="1"/>
  <c r="AR4" i="2"/>
  <c r="M4" i="6" s="1"/>
  <c r="M90" s="1"/>
  <c r="AS4" i="2"/>
  <c r="N4" i="6" s="1"/>
  <c r="N90" s="1"/>
  <c r="AP4" i="2"/>
  <c r="K4" i="6" s="1"/>
  <c r="K90" s="1"/>
  <c r="AZ4" i="2" l="1"/>
  <c r="U4" i="6" s="1"/>
  <c r="U90" s="1"/>
  <c r="BC4" i="2"/>
  <c r="X4" i="6" s="1"/>
  <c r="X90" s="1"/>
  <c r="BB4" i="2"/>
  <c r="W4" i="6" s="1"/>
  <c r="W90" s="1"/>
  <c r="BA4" i="2"/>
  <c r="V4" i="6" s="1"/>
  <c r="V90" s="1"/>
  <c r="AY4" i="2"/>
  <c r="T4" i="6" s="1"/>
  <c r="T90" s="1"/>
  <c r="AU4" i="2"/>
  <c r="P4" i="6" s="1"/>
  <c r="P90" s="1"/>
  <c r="AX4" i="2"/>
  <c r="S4" i="6" s="1"/>
  <c r="S90" s="1"/>
  <c r="AV4" i="2"/>
  <c r="Q4" i="6" s="1"/>
  <c r="Q90" s="1"/>
  <c r="AT4" i="2"/>
  <c r="O4" i="6" s="1"/>
  <c r="O90" s="1"/>
  <c r="AW4" i="2"/>
  <c r="R4" i="6" s="1"/>
  <c r="R90" s="1"/>
  <c r="AE4" i="10" l="1"/>
  <c r="AE4" i="2"/>
  <c r="M4" i="7" l="1"/>
  <c r="A4" i="6"/>
  <c r="AS5" i="2"/>
  <c r="N5" i="6" s="1"/>
  <c r="N91" s="1"/>
  <c r="AR5" i="2"/>
  <c r="M5" i="6" s="1"/>
  <c r="M91" s="1"/>
  <c r="AT5" i="2"/>
  <c r="O5" i="6" s="1"/>
  <c r="O91" s="1"/>
  <c r="AV5" i="2" l="1"/>
  <c r="Q5" i="6" s="1"/>
  <c r="Q91" s="1"/>
  <c r="AW5" i="2"/>
  <c r="R5" i="6" s="1"/>
  <c r="R91" s="1"/>
  <c r="AU5" i="2"/>
  <c r="P5" i="6" s="1"/>
  <c r="P91" s="1"/>
  <c r="BA5" i="2" l="1"/>
  <c r="V5" i="6" s="1"/>
  <c r="V91" s="1"/>
  <c r="AZ5" i="2"/>
  <c r="U5" i="6" s="1"/>
  <c r="U91" s="1"/>
  <c r="BB5" i="2"/>
  <c r="W5" i="6" s="1"/>
  <c r="W91" s="1"/>
  <c r="AY5" i="2"/>
  <c r="T5" i="6" s="1"/>
  <c r="T91" s="1"/>
  <c r="AX5" i="2"/>
  <c r="S5" i="6" s="1"/>
  <c r="S91" s="1"/>
  <c r="BC5" i="2"/>
  <c r="X5" i="6" s="1"/>
  <c r="X91" s="1"/>
  <c r="AE5" i="2" l="1"/>
  <c r="AE5" i="10"/>
  <c r="A5" i="6" l="1"/>
  <c r="M5" i="7"/>
  <c r="AW14" i="2" l="1"/>
  <c r="R14" i="6" s="1"/>
  <c r="R100" s="1"/>
  <c r="AV14" i="2"/>
  <c r="Q14" i="6" s="1"/>
  <c r="Q100" s="1"/>
  <c r="AU14" i="2"/>
  <c r="P14" i="6" s="1"/>
  <c r="P100" s="1"/>
  <c r="AY14" i="2"/>
  <c r="T14" i="6" s="1"/>
  <c r="T100" s="1"/>
  <c r="AZ14" i="2"/>
  <c r="U14" i="6" s="1"/>
  <c r="U100" s="1"/>
  <c r="BC14" i="2"/>
  <c r="X14" i="6" s="1"/>
  <c r="X100" s="1"/>
  <c r="BA14" i="2"/>
  <c r="V14" i="6" s="1"/>
  <c r="V100" s="1"/>
  <c r="BB14" i="2"/>
  <c r="W14" i="6" s="1"/>
  <c r="W100" s="1"/>
  <c r="AT14" i="2"/>
  <c r="O14" i="6" s="1"/>
  <c r="O100" s="1"/>
  <c r="AX14" i="2"/>
  <c r="S14" i="6" s="1"/>
  <c r="S100" s="1"/>
  <c r="AE14" i="2" l="1"/>
  <c r="AE14" i="10"/>
  <c r="M14" i="7" l="1"/>
  <c r="A14" i="6"/>
  <c r="AO11" i="2"/>
  <c r="J11" i="6" s="1"/>
  <c r="J97" s="1"/>
  <c r="AN11" i="2"/>
  <c r="I11" i="6" s="1"/>
  <c r="I97" s="1"/>
  <c r="AP11" i="2"/>
  <c r="K11" i="6" s="1"/>
  <c r="K97" s="1"/>
  <c r="AM11" i="2"/>
  <c r="H11" i="6" s="1"/>
  <c r="H97" s="1"/>
  <c r="AS11" i="2" l="1"/>
  <c r="N11" i="6" s="1"/>
  <c r="N97" s="1"/>
  <c r="AT11" i="2"/>
  <c r="O11" i="6" s="1"/>
  <c r="O97" s="1"/>
  <c r="AR11" i="2"/>
  <c r="M11" i="6" s="1"/>
  <c r="M97" s="1"/>
  <c r="AQ11" i="2"/>
  <c r="L11" i="6" s="1"/>
  <c r="L97" s="1"/>
  <c r="AY11" i="2" l="1"/>
  <c r="T11" i="6" s="1"/>
  <c r="T97" s="1"/>
  <c r="AW11" i="2"/>
  <c r="R11" i="6" s="1"/>
  <c r="R97" s="1"/>
  <c r="AX11" i="2"/>
  <c r="S11" i="6" s="1"/>
  <c r="S97" s="1"/>
  <c r="AV11" i="2"/>
  <c r="Q11" i="6" s="1"/>
  <c r="Q97" s="1"/>
  <c r="AU11" i="2"/>
  <c r="P11" i="6" s="1"/>
  <c r="P97" s="1"/>
  <c r="BC11" i="2" l="1"/>
  <c r="X11" i="6" s="1"/>
  <c r="X97" s="1"/>
  <c r="BA11" i="2"/>
  <c r="V11" i="6" s="1"/>
  <c r="V97" s="1"/>
  <c r="BB11" i="2"/>
  <c r="W11" i="6" s="1"/>
  <c r="W97" s="1"/>
  <c r="AZ11" i="2"/>
  <c r="U11" i="6" s="1"/>
  <c r="U97" s="1"/>
  <c r="AE11" i="10" l="1"/>
  <c r="AE11" i="2"/>
  <c r="A11" i="6" l="1"/>
  <c r="M11" i="7"/>
  <c r="AR6" i="2"/>
  <c r="M6" i="6" s="1"/>
  <c r="M92" s="1"/>
  <c r="AT6" i="2"/>
  <c r="O6" i="6" s="1"/>
  <c r="O92" s="1"/>
  <c r="AS6" i="2"/>
  <c r="N6" i="6" s="1"/>
  <c r="N92" s="1"/>
  <c r="AV6" i="2"/>
  <c r="Q6" i="6" s="1"/>
  <c r="Q92" s="1"/>
  <c r="AU6" i="2"/>
  <c r="P6" i="6" s="1"/>
  <c r="P92" s="1"/>
  <c r="AQ6" i="2"/>
  <c r="L6" i="6" s="1"/>
  <c r="L92" s="1"/>
  <c r="BC6" i="2" l="1"/>
  <c r="X6" i="6" s="1"/>
  <c r="X92" s="1"/>
  <c r="AZ6" i="2"/>
  <c r="U6" i="6" s="1"/>
  <c r="U92" s="1"/>
  <c r="BA6" i="2"/>
  <c r="V6" i="6" s="1"/>
  <c r="V92" s="1"/>
  <c r="AX6" i="2"/>
  <c r="S6" i="6" s="1"/>
  <c r="S92" s="1"/>
  <c r="BB6" i="2"/>
  <c r="W6" i="6" s="1"/>
  <c r="W92" s="1"/>
  <c r="AY6" i="2"/>
  <c r="T6" i="6" s="1"/>
  <c r="T92" s="1"/>
  <c r="AW6" i="2"/>
  <c r="R6" i="6" s="1"/>
  <c r="R92" s="1"/>
  <c r="AE6" i="10" l="1"/>
  <c r="AE6" i="2"/>
  <c r="A6" i="6" l="1"/>
  <c r="M6" i="7"/>
  <c r="AW9" i="2"/>
  <c r="R9" i="6" s="1"/>
  <c r="R95" s="1"/>
  <c r="AP9" i="2"/>
  <c r="K9" i="6" s="1"/>
  <c r="K95" s="1"/>
  <c r="AT9" i="2"/>
  <c r="O9" i="6" s="1"/>
  <c r="O95" s="1"/>
  <c r="AU9" i="2"/>
  <c r="P9" i="6" s="1"/>
  <c r="P95" s="1"/>
  <c r="AV9" i="2"/>
  <c r="Q9" i="6" s="1"/>
  <c r="Q95" s="1"/>
  <c r="AR9" i="2"/>
  <c r="M9" i="6" s="1"/>
  <c r="M95" s="1"/>
  <c r="AS9" i="2"/>
  <c r="N9" i="6" s="1"/>
  <c r="N95" s="1"/>
  <c r="AQ9" i="2"/>
  <c r="L9" i="6" s="1"/>
  <c r="L95" s="1"/>
  <c r="AO9" i="2"/>
  <c r="J9" i="6" s="1"/>
  <c r="J95" s="1"/>
  <c r="BB9" i="2" l="1"/>
  <c r="W9" i="6" s="1"/>
  <c r="W95" s="1"/>
  <c r="AZ9" i="2"/>
  <c r="U9" i="6" s="1"/>
  <c r="U95" s="1"/>
  <c r="BA9" i="2"/>
  <c r="V9" i="6" s="1"/>
  <c r="V95" s="1"/>
  <c r="AY9" i="2"/>
  <c r="T9" i="6" s="1"/>
  <c r="T95" s="1"/>
  <c r="AX9" i="2"/>
  <c r="S9" i="6" s="1"/>
  <c r="S95" s="1"/>
  <c r="BC9" i="2"/>
  <c r="X9" i="6" s="1"/>
  <c r="X95" s="1"/>
  <c r="AE9" i="2" l="1"/>
  <c r="AE9" i="10"/>
  <c r="A9" i="6" l="1"/>
  <c r="M9" i="7"/>
  <c r="AL12" i="2"/>
  <c r="G12" i="6" s="1"/>
  <c r="G98" s="1"/>
  <c r="AN12" i="2"/>
  <c r="I12" i="6" s="1"/>
  <c r="I98" s="1"/>
  <c r="AM12" i="2"/>
  <c r="H12" i="6" s="1"/>
  <c r="H98" s="1"/>
  <c r="AK12" i="2"/>
  <c r="F12" i="6" s="1"/>
  <c r="F98" s="1"/>
  <c r="AP12" i="2" l="1"/>
  <c r="K12" i="6" s="1"/>
  <c r="K98" s="1"/>
  <c r="AR12" i="2"/>
  <c r="M12" i="6" s="1"/>
  <c r="M98" s="1"/>
  <c r="AQ12" i="2"/>
  <c r="L12" i="6" s="1"/>
  <c r="L98" s="1"/>
  <c r="AO12" i="2"/>
  <c r="J12" i="6" s="1"/>
  <c r="J98" s="1"/>
  <c r="AT12" i="2" l="1"/>
  <c r="O12" i="6" s="1"/>
  <c r="O98" s="1"/>
  <c r="AS12" i="2"/>
  <c r="N12" i="6" s="1"/>
  <c r="N98" s="1"/>
  <c r="AW12" i="2" l="1"/>
  <c r="R12" i="6" s="1"/>
  <c r="R98" s="1"/>
  <c r="AX12" i="2"/>
  <c r="S12" i="6" s="1"/>
  <c r="S98" s="1"/>
  <c r="AY12" i="2"/>
  <c r="T12" i="6" s="1"/>
  <c r="T98" s="1"/>
  <c r="AV12" i="2"/>
  <c r="Q12" i="6" s="1"/>
  <c r="Q98" s="1"/>
  <c r="BA12" i="2"/>
  <c r="V12" i="6" s="1"/>
  <c r="V98" s="1"/>
  <c r="BC12" i="2"/>
  <c r="X12" i="6" s="1"/>
  <c r="X98" s="1"/>
  <c r="AZ12" i="2"/>
  <c r="U12" i="6" s="1"/>
  <c r="U98" s="1"/>
  <c r="BB12" i="2"/>
  <c r="W12" i="6" s="1"/>
  <c r="W98" s="1"/>
  <c r="AU12" i="2"/>
  <c r="P12" i="6" s="1"/>
  <c r="P98" s="1"/>
  <c r="AE12" i="10" l="1"/>
  <c r="AE12" i="2"/>
  <c r="M12" i="7" l="1"/>
  <c r="A12" i="6"/>
  <c r="AL19" i="2"/>
  <c r="G19" i="6" s="1"/>
  <c r="G105" s="1"/>
  <c r="AK19" i="2"/>
  <c r="F19" i="6" s="1"/>
  <c r="F105" l="1"/>
  <c r="AN18" i="2"/>
  <c r="I18" i="6" s="1"/>
  <c r="I104" s="1"/>
  <c r="AO18" i="2"/>
  <c r="J18" i="6" s="1"/>
  <c r="J104" s="1"/>
  <c r="AM18" i="2"/>
  <c r="H18" i="6" s="1"/>
  <c r="H104" s="1"/>
  <c r="AN19" i="2"/>
  <c r="I19" i="6" s="1"/>
  <c r="I105" s="1"/>
  <c r="AO19" i="2"/>
  <c r="J19" i="6" s="1"/>
  <c r="J105" s="1"/>
  <c r="AM19" i="2"/>
  <c r="H19" i="6" s="1"/>
  <c r="H105" s="1"/>
  <c r="AR18" i="2" l="1"/>
  <c r="M18" i="6" s="1"/>
  <c r="M104" s="1"/>
  <c r="AQ18" i="2"/>
  <c r="L18" i="6" s="1"/>
  <c r="L104" s="1"/>
  <c r="AP18" i="2"/>
  <c r="K18" i="6" s="1"/>
  <c r="K104" s="1"/>
  <c r="AR19" i="2"/>
  <c r="M19" i="6" s="1"/>
  <c r="M105" s="1"/>
  <c r="AQ19" i="2"/>
  <c r="L19" i="6" s="1"/>
  <c r="L105" s="1"/>
  <c r="AP19" i="2"/>
  <c r="K19" i="6" s="1"/>
  <c r="K105" s="1"/>
  <c r="AT18" i="2" l="1"/>
  <c r="O18" i="6" s="1"/>
  <c r="O104" s="1"/>
  <c r="AS18" i="2"/>
  <c r="N18" i="6" s="1"/>
  <c r="N104" s="1"/>
  <c r="AT19" i="2"/>
  <c r="O19" i="6" s="1"/>
  <c r="O105" s="1"/>
  <c r="AS19" i="2"/>
  <c r="N19" i="6" s="1"/>
  <c r="N105" s="1"/>
  <c r="AW18" i="2" l="1"/>
  <c r="R18" i="6" s="1"/>
  <c r="R104" s="1"/>
  <c r="AV18" i="2"/>
  <c r="Q18" i="6" s="1"/>
  <c r="Q104" s="1"/>
  <c r="AU18" i="2"/>
  <c r="P18" i="6" s="1"/>
  <c r="P104" s="1"/>
  <c r="AW19" i="2"/>
  <c r="R19" i="6" s="1"/>
  <c r="R105" s="1"/>
  <c r="AV19" i="2"/>
  <c r="Q19" i="6" s="1"/>
  <c r="Q105" s="1"/>
  <c r="AU19" i="2"/>
  <c r="P19" i="6" s="1"/>
  <c r="P105" s="1"/>
  <c r="AZ18" i="2" l="1"/>
  <c r="U18" i="6" s="1"/>
  <c r="U104" s="1"/>
  <c r="AY18" i="2"/>
  <c r="T18" i="6" s="1"/>
  <c r="T104" s="1"/>
  <c r="AX18" i="2"/>
  <c r="S18" i="6" s="1"/>
  <c r="S104" s="1"/>
  <c r="AZ19" i="2"/>
  <c r="U19" i="6" s="1"/>
  <c r="U105" s="1"/>
  <c r="AY19" i="2"/>
  <c r="T19" i="6" s="1"/>
  <c r="T105" s="1"/>
  <c r="AX19" i="2"/>
  <c r="S19" i="6" s="1"/>
  <c r="S105" s="1"/>
  <c r="BC25" i="2" l="1"/>
  <c r="X25" i="6" s="1"/>
  <c r="X111" s="1"/>
  <c r="AQ25" i="2"/>
  <c r="L25" i="6" s="1"/>
  <c r="L111" s="1"/>
  <c r="AR25" i="2"/>
  <c r="M25" i="6" s="1"/>
  <c r="M111" s="1"/>
  <c r="AT25" i="2"/>
  <c r="O25" i="6" s="1"/>
  <c r="O111" s="1"/>
  <c r="AS25" i="2"/>
  <c r="N25" i="6" s="1"/>
  <c r="N111" s="1"/>
  <c r="AW25" i="2"/>
  <c r="R25" i="6" s="1"/>
  <c r="R111" s="1"/>
  <c r="AV25" i="2"/>
  <c r="Q25" i="6" s="1"/>
  <c r="Q111" s="1"/>
  <c r="AU25" i="2"/>
  <c r="P25" i="6" s="1"/>
  <c r="P111" s="1"/>
  <c r="AZ25" i="2"/>
  <c r="U25" i="6" s="1"/>
  <c r="U111" s="1"/>
  <c r="AY25" i="2"/>
  <c r="T25" i="6" s="1"/>
  <c r="T111" s="1"/>
  <c r="AX25" i="2"/>
  <c r="S25" i="6" s="1"/>
  <c r="S111" s="1"/>
  <c r="BB25" i="2"/>
  <c r="W25" i="6" s="1"/>
  <c r="W111" s="1"/>
  <c r="AP25" i="2"/>
  <c r="K25" i="6" s="1"/>
  <c r="K111" s="1"/>
  <c r="BA25" i="2"/>
  <c r="V25" i="6" s="1"/>
  <c r="V111" s="1"/>
  <c r="AE25" i="2" l="1"/>
  <c r="AE25" i="10"/>
  <c r="M25" i="7" l="1"/>
  <c r="A25" i="6"/>
  <c r="AX32" i="2"/>
  <c r="S32" i="6" s="1"/>
  <c r="S118" s="1"/>
  <c r="AV32" i="2"/>
  <c r="Q32" i="6" s="1"/>
  <c r="Q118" s="1"/>
  <c r="BB32" i="2"/>
  <c r="W32" i="6" s="1"/>
  <c r="W118" s="1"/>
  <c r="BA32" i="2"/>
  <c r="V32" i="6" s="1"/>
  <c r="V118" s="1"/>
  <c r="AZ32" i="2"/>
  <c r="U32" i="6" s="1"/>
  <c r="U118" s="1"/>
  <c r="BC32" i="2"/>
  <c r="X32" i="6" s="1"/>
  <c r="X118" s="1"/>
  <c r="AY32" i="2"/>
  <c r="T32" i="6" s="1"/>
  <c r="T118" s="1"/>
  <c r="AU32" i="2"/>
  <c r="P32" i="6" s="1"/>
  <c r="P118" s="1"/>
  <c r="AW32" i="2"/>
  <c r="R32" i="6" s="1"/>
  <c r="R118" s="1"/>
  <c r="AE32" i="2" l="1"/>
  <c r="AE32" i="10"/>
  <c r="A32" i="6" l="1"/>
  <c r="M32" i="7"/>
  <c r="AN35" i="2"/>
  <c r="I35" i="6" s="1"/>
  <c r="I121" s="1"/>
  <c r="AO35" i="2"/>
  <c r="J35" i="6" s="1"/>
  <c r="J121" s="1"/>
  <c r="AM35" i="2"/>
  <c r="H35" i="6" s="1"/>
  <c r="AL35" i="2"/>
  <c r="G35" i="6" s="1"/>
  <c r="G121" s="1"/>
  <c r="H121" l="1"/>
  <c r="AQ35" i="2" l="1"/>
  <c r="L35" i="6" s="1"/>
  <c r="L121" s="1"/>
  <c r="AR35" i="2"/>
  <c r="M35" i="6" s="1"/>
  <c r="M121" s="1"/>
  <c r="AS35" i="2"/>
  <c r="N35" i="6" s="1"/>
  <c r="N121" s="1"/>
  <c r="AP35" i="2"/>
  <c r="K35" i="6" s="1"/>
  <c r="K121" s="1"/>
  <c r="AU35" i="2" l="1"/>
  <c r="P35" i="6" s="1"/>
  <c r="P121" s="1"/>
  <c r="AV35" i="2"/>
  <c r="Q35" i="6" s="1"/>
  <c r="Q121" s="1"/>
  <c r="AT35" i="2"/>
  <c r="O35" i="6" s="1"/>
  <c r="O121" s="1"/>
  <c r="BC35" i="2" l="1"/>
  <c r="X35" i="6" s="1"/>
  <c r="X121" s="1"/>
  <c r="BB35" i="2"/>
  <c r="W35" i="6" s="1"/>
  <c r="W121" s="1"/>
  <c r="AY35" i="2"/>
  <c r="T35" i="6" s="1"/>
  <c r="T121" s="1"/>
  <c r="AZ35" i="2"/>
  <c r="U35" i="6" s="1"/>
  <c r="U121" s="1"/>
  <c r="BA35" i="2"/>
  <c r="V35" i="6" s="1"/>
  <c r="V121" s="1"/>
  <c r="AX35" i="2"/>
  <c r="S35" i="6" s="1"/>
  <c r="S121" s="1"/>
  <c r="AW35" i="2"/>
  <c r="R35" i="6" s="1"/>
  <c r="R121" s="1"/>
  <c r="AE35" i="2" l="1"/>
  <c r="AE35" i="10"/>
  <c r="M35" i="7" l="1"/>
  <c r="A35" i="6"/>
  <c r="AJ19" i="2"/>
  <c r="E19" i="6" l="1"/>
  <c r="E105" s="1"/>
  <c r="L19" i="7"/>
  <c r="BC19" i="2" l="1"/>
  <c r="X19" i="6" s="1"/>
  <c r="X105" s="1"/>
  <c r="BB19" i="2"/>
  <c r="W19" i="6" s="1"/>
  <c r="W105" s="1"/>
  <c r="BA19" i="2"/>
  <c r="V19" i="6" s="1"/>
  <c r="V105" s="1"/>
  <c r="BA18" i="2"/>
  <c r="V18" i="6" s="1"/>
  <c r="V104" s="1"/>
  <c r="AE19" i="10" l="1"/>
  <c r="AE19" i="2"/>
  <c r="A19" i="6" l="1"/>
  <c r="M19" i="7"/>
  <c r="BC18" i="2"/>
  <c r="X18" i="6" s="1"/>
  <c r="X104" s="1"/>
  <c r="BB18" i="2"/>
  <c r="W18" i="6" s="1"/>
  <c r="W104" s="1"/>
  <c r="AE18" i="10" l="1"/>
  <c r="AE18" i="2"/>
  <c r="M18" i="7" l="1"/>
  <c r="A18" i="6"/>
  <c r="AS10" i="2"/>
  <c r="N10" i="6" s="1"/>
  <c r="N96" s="1"/>
  <c r="AU10" i="2"/>
  <c r="P10" i="6" s="1"/>
  <c r="P96" s="1"/>
  <c r="AV10" i="2"/>
  <c r="Q10" i="6" s="1"/>
  <c r="Q96" s="1"/>
  <c r="AT10" i="2"/>
  <c r="O10" i="6" s="1"/>
  <c r="O96" s="1"/>
  <c r="AZ10" i="2"/>
  <c r="U10" i="6" s="1"/>
  <c r="U96" s="1"/>
  <c r="AX10" i="2"/>
  <c r="S10" i="6" s="1"/>
  <c r="S96" s="1"/>
  <c r="AY10" i="2"/>
  <c r="T10" i="6" s="1"/>
  <c r="T96" s="1"/>
  <c r="AW10" i="2"/>
  <c r="R10" i="6" s="1"/>
  <c r="R96" s="1"/>
  <c r="BA10" i="2"/>
  <c r="V10" i="6" s="1"/>
  <c r="V96" s="1"/>
  <c r="AR10" i="2"/>
  <c r="M10" i="6" s="1"/>
  <c r="M96" s="1"/>
  <c r="BB10" i="2"/>
  <c r="W10" i="6" s="1"/>
  <c r="W96" s="1"/>
  <c r="AO23" i="2" l="1"/>
  <c r="J23" i="6" s="1"/>
  <c r="AQ23" i="2"/>
  <c r="L23" i="6" s="1"/>
  <c r="AP23" i="2"/>
  <c r="K23" i="6" s="1"/>
  <c r="AY23" i="2"/>
  <c r="T23" i="6" s="1"/>
  <c r="T109" s="1"/>
  <c r="AV23" i="2"/>
  <c r="Q23" i="6" s="1"/>
  <c r="Q109" s="1"/>
  <c r="BB23" i="2"/>
  <c r="W23" i="6" s="1"/>
  <c r="W109" s="1"/>
  <c r="AX23" i="2"/>
  <c r="S23" i="6" s="1"/>
  <c r="S109" s="1"/>
  <c r="AU23" i="2"/>
  <c r="P23" i="6" s="1"/>
  <c r="P109" s="1"/>
  <c r="AW23" i="2"/>
  <c r="R23" i="6" s="1"/>
  <c r="R109" s="1"/>
  <c r="AZ23" i="2"/>
  <c r="U23" i="6" s="1"/>
  <c r="U109" s="1"/>
  <c r="AS23" i="2"/>
  <c r="N23" i="6" s="1"/>
  <c r="N109" s="1"/>
  <c r="BA23" i="2"/>
  <c r="V23" i="6" s="1"/>
  <c r="V109" s="1"/>
  <c r="AT23" i="2"/>
  <c r="O23" i="6" s="1"/>
  <c r="O109" s="1"/>
  <c r="AR23" i="2"/>
  <c r="M23" i="6" s="1"/>
  <c r="M109" s="1"/>
  <c r="AN23" i="2"/>
  <c r="I23" i="6" s="1"/>
  <c r="I109" s="1"/>
  <c r="BC23" i="2"/>
  <c r="X23" i="6" s="1"/>
  <c r="X109" s="1"/>
  <c r="L109" l="1"/>
  <c r="K109"/>
  <c r="J109"/>
  <c r="AE23" i="2"/>
  <c r="AE23" i="10"/>
  <c r="A23" i="6" l="1"/>
  <c r="M23" i="7"/>
  <c r="BC10" i="2"/>
  <c r="X10" i="6" s="1"/>
  <c r="X96" s="1"/>
  <c r="AE10" i="2" l="1"/>
  <c r="AE10" i="10"/>
  <c r="M10" i="7" l="1"/>
  <c r="A10" i="6"/>
  <c r="BA58" i="2"/>
  <c r="V58" i="6" s="1"/>
  <c r="V144" s="1"/>
  <c r="BB58" i="2"/>
  <c r="W58" i="6" s="1"/>
  <c r="W144" s="1"/>
  <c r="AZ58" i="2"/>
  <c r="U58" i="6" s="1"/>
  <c r="U144" s="1"/>
  <c r="BC58" i="2"/>
  <c r="X58" i="6" s="1"/>
  <c r="X144" s="1"/>
  <c r="AE58" i="10" l="1"/>
  <c r="AE58" i="2"/>
  <c r="M58" i="7" l="1"/>
  <c r="A58" i="6"/>
  <c r="AH77" i="2"/>
  <c r="L77" i="7" s="1"/>
  <c r="M77" i="8" l="1"/>
  <c r="AZ77" i="2"/>
  <c r="U77" i="6" s="1"/>
  <c r="AR77" i="2"/>
  <c r="M77" i="6" s="1"/>
  <c r="M163" s="1"/>
  <c r="BB77" i="2"/>
  <c r="W77" i="6" s="1"/>
  <c r="BA77" i="2"/>
  <c r="V77" i="6" s="1"/>
  <c r="BC77" i="2"/>
  <c r="X77" i="6" s="1"/>
  <c r="AV77" i="2"/>
  <c r="Q77" i="6" s="1"/>
  <c r="AW77" i="2"/>
  <c r="R77" i="6" s="1"/>
  <c r="AT77" i="2"/>
  <c r="O77" i="6" s="1"/>
  <c r="AU77" i="2"/>
  <c r="P77" i="6" s="1"/>
  <c r="AX77" i="2"/>
  <c r="S77" i="6" s="1"/>
  <c r="AS77" i="2"/>
  <c r="N77" i="6" s="1"/>
  <c r="AY77" i="2"/>
  <c r="T77" i="6" s="1"/>
  <c r="N163" l="1"/>
  <c r="P163"/>
  <c r="R163"/>
  <c r="X163"/>
  <c r="W163"/>
  <c r="U163"/>
  <c r="T163"/>
  <c r="S163"/>
  <c r="O163"/>
  <c r="Q163"/>
  <c r="V163"/>
  <c r="AE77" i="2"/>
  <c r="M77" i="7" s="1"/>
  <c r="AE77" i="10"/>
  <c r="A77" i="6" l="1"/>
  <c r="AD80" i="2" l="1"/>
  <c r="A83" i="6" s="1"/>
  <c r="A16" i="9" l="1"/>
  <c r="D87" i="6"/>
  <c r="AJ163" i="7" s="1"/>
  <c r="A82" i="6"/>
  <c r="D86" l="1"/>
  <c r="AJ162" i="7" s="1"/>
  <c r="A15" i="9"/>
  <c r="K3" i="7"/>
  <c r="J3" s="1"/>
  <c r="J3" i="8"/>
  <c r="U84" i="7"/>
  <c r="U80" s="1"/>
  <c r="BC3" i="10"/>
  <c r="BC3" i="2" s="1"/>
  <c r="X3" i="6" s="1"/>
  <c r="AU3" i="10"/>
  <c r="AU3" i="2" s="1"/>
  <c r="P3" i="6" s="1"/>
  <c r="AV3" i="10"/>
  <c r="AV3" i="2" s="1"/>
  <c r="Q3" i="6" s="1"/>
  <c r="AS3" i="10"/>
  <c r="AS3" i="2" s="1"/>
  <c r="N3" i="6" s="1"/>
  <c r="AO3" i="10"/>
  <c r="AO3" i="2" s="1"/>
  <c r="J3" i="6" s="1"/>
  <c r="BB3" i="10"/>
  <c r="BB3" i="2" s="1"/>
  <c r="W3" i="6" s="1"/>
  <c r="AY3" i="10"/>
  <c r="AY3" i="2" s="1"/>
  <c r="T3" i="6" s="1"/>
  <c r="AX3" i="10"/>
  <c r="AX3" i="2" s="1"/>
  <c r="S3" i="6" s="1"/>
  <c r="AT3" i="10"/>
  <c r="AT3" i="2" s="1"/>
  <c r="O3" i="6" s="1"/>
  <c r="AP3" i="10"/>
  <c r="AP3" i="2" s="1"/>
  <c r="K3" i="6" s="1"/>
  <c r="AQ3" i="10"/>
  <c r="AQ3" i="2" s="1"/>
  <c r="L3" i="6" s="1"/>
  <c r="AZ3" i="10"/>
  <c r="AZ3" i="2" s="1"/>
  <c r="U3" i="6" s="1"/>
  <c r="AR3" i="10"/>
  <c r="AR3" i="2" s="1"/>
  <c r="M3" i="6" s="1"/>
  <c r="BA3" i="10"/>
  <c r="BA3" i="2" s="1"/>
  <c r="V3" i="6" s="1"/>
  <c r="B3" i="7"/>
  <c r="AH3" i="10" s="1"/>
  <c r="BD3" s="1"/>
  <c r="BE3" s="1"/>
  <c r="AW3"/>
  <c r="AW3" i="2" s="1"/>
  <c r="R3" i="6" s="1"/>
  <c r="AH3" i="2" l="1"/>
  <c r="L3" i="7" s="1"/>
  <c r="L89" i="6"/>
  <c r="S89"/>
  <c r="T89"/>
  <c r="AE3" i="2"/>
  <c r="AE3" i="10"/>
  <c r="J89" i="6"/>
  <c r="N89"/>
  <c r="Q89"/>
  <c r="X89"/>
  <c r="R89"/>
  <c r="V89"/>
  <c r="M89"/>
  <c r="U89"/>
  <c r="K89"/>
  <c r="O89"/>
  <c r="W89"/>
  <c r="P89"/>
  <c r="C3" i="7"/>
  <c r="F3"/>
  <c r="G3"/>
  <c r="D3"/>
  <c r="B3" i="6"/>
  <c r="I3" i="7"/>
  <c r="E3"/>
  <c r="H3"/>
  <c r="A3" i="6" l="1"/>
  <c r="M3" i="7"/>
  <c r="D44" i="8"/>
  <c r="O125" i="7"/>
  <c r="O80" s="1"/>
  <c r="K44"/>
  <c r="E44" s="1"/>
  <c r="AK44" i="10"/>
  <c r="AK44" i="2" s="1"/>
  <c r="F44" i="6" s="1"/>
  <c r="AM44" i="10"/>
  <c r="AM44" i="2" s="1"/>
  <c r="H44" i="6" s="1"/>
  <c r="AL44" i="10"/>
  <c r="AL44" i="2" s="1"/>
  <c r="G44" i="6" s="1"/>
  <c r="AJ44" i="10"/>
  <c r="AJ44" i="2" s="1"/>
  <c r="E44" i="6" s="1"/>
  <c r="AN44" i="10"/>
  <c r="AN44" i="2" s="1"/>
  <c r="I44" i="6" s="1"/>
  <c r="AU44" i="10"/>
  <c r="AU44" i="2" s="1"/>
  <c r="P44" i="6" s="1"/>
  <c r="AW44" i="10"/>
  <c r="AW44" i="2" s="1"/>
  <c r="R44" i="6" s="1"/>
  <c r="AZ44" i="10"/>
  <c r="AZ44" i="2" s="1"/>
  <c r="U44" i="6" s="1"/>
  <c r="AS44" i="10"/>
  <c r="AS44" i="2" s="1"/>
  <c r="N44" i="6" s="1"/>
  <c r="AR44" i="10"/>
  <c r="AR44" i="2" s="1"/>
  <c r="M44" i="6" s="1"/>
  <c r="AV44" i="10"/>
  <c r="AV44" i="2" s="1"/>
  <c r="Q44" i="6" s="1"/>
  <c r="AQ44" i="10"/>
  <c r="AQ44" i="2" s="1"/>
  <c r="L44" i="6" s="1"/>
  <c r="AT44" i="10"/>
  <c r="AT44" i="2" s="1"/>
  <c r="O44" i="6" s="1"/>
  <c r="AP44" i="10"/>
  <c r="AP44" i="2" s="1"/>
  <c r="K44" i="6" s="1"/>
  <c r="BA44" i="10"/>
  <c r="BA44" i="2" s="1"/>
  <c r="V44" i="6" s="1"/>
  <c r="AY44" i="10"/>
  <c r="AY44" i="2" s="1"/>
  <c r="T44" i="6" s="1"/>
  <c r="BB44" i="10"/>
  <c r="BB44" i="2" s="1"/>
  <c r="W44" i="6" s="1"/>
  <c r="BC44" i="10"/>
  <c r="BC44" i="2" s="1"/>
  <c r="X44" i="6" s="1"/>
  <c r="AX44" i="10"/>
  <c r="AX44" i="2" s="1"/>
  <c r="S44" i="6" s="1"/>
  <c r="AO44" i="10"/>
  <c r="AO44" i="2" s="1"/>
  <c r="J44" i="6" s="1"/>
  <c r="B44" i="7"/>
  <c r="AI44" i="10"/>
  <c r="AI44" i="2" s="1"/>
  <c r="D44" i="6" s="1"/>
  <c r="W80" l="1"/>
  <c r="K241" i="17" s="1"/>
  <c r="W130" i="6"/>
  <c r="W171" s="1"/>
  <c r="AH81" i="7" s="1"/>
  <c r="AE44" i="10"/>
  <c r="D130" i="6"/>
  <c r="D171" s="1"/>
  <c r="O81" i="7" s="1"/>
  <c r="AE44" i="2"/>
  <c r="D80" i="6"/>
  <c r="S80"/>
  <c r="K193" i="17" s="1"/>
  <c r="S130" i="6"/>
  <c r="S171" s="1"/>
  <c r="AD81" i="7" s="1"/>
  <c r="X130" i="6"/>
  <c r="T80"/>
  <c r="K205" i="17" s="1"/>
  <c r="T130" i="6"/>
  <c r="T171" s="1"/>
  <c r="AE81" i="7" s="1"/>
  <c r="K80" i="6"/>
  <c r="K130"/>
  <c r="K171" s="1"/>
  <c r="V81" i="7" s="1"/>
  <c r="L130" i="6"/>
  <c r="L171" s="1"/>
  <c r="W81" i="7" s="1"/>
  <c r="L80" i="6"/>
  <c r="M130"/>
  <c r="M171" s="1"/>
  <c r="X81" i="7" s="1"/>
  <c r="M80" i="6"/>
  <c r="J130"/>
  <c r="J171" s="1"/>
  <c r="U81" i="7" s="1"/>
  <c r="J80" i="6"/>
  <c r="V130"/>
  <c r="V171" s="1"/>
  <c r="AG81" i="7" s="1"/>
  <c r="V80" i="6"/>
  <c r="K229" i="17" s="1"/>
  <c r="O80" i="6"/>
  <c r="O130"/>
  <c r="O171" s="1"/>
  <c r="Z81" i="7" s="1"/>
  <c r="Q130" i="6"/>
  <c r="Q171" s="1"/>
  <c r="AB81" i="7" s="1"/>
  <c r="Q80" i="6"/>
  <c r="K169" i="17" s="1"/>
  <c r="N130" i="6"/>
  <c r="N171" s="1"/>
  <c r="Y81" i="7" s="1"/>
  <c r="N80" i="6"/>
  <c r="U130"/>
  <c r="U171" s="1"/>
  <c r="AF81" i="7" s="1"/>
  <c r="U80" i="6"/>
  <c r="K217" i="17" s="1"/>
  <c r="R130" i="6"/>
  <c r="R171" s="1"/>
  <c r="AC81" i="7" s="1"/>
  <c r="R80" i="6"/>
  <c r="K181" i="17" s="1"/>
  <c r="G130" i="6"/>
  <c r="G171" s="1"/>
  <c r="R81" i="7" s="1"/>
  <c r="G80" i="6"/>
  <c r="H130"/>
  <c r="H171" s="1"/>
  <c r="S81" i="7" s="1"/>
  <c r="H80" i="6"/>
  <c r="AH44" i="10"/>
  <c r="BD44" s="1"/>
  <c r="BE44" s="1"/>
  <c r="B44" i="6"/>
  <c r="AH44" i="2"/>
  <c r="L44" i="7" s="1"/>
  <c r="P130" i="6"/>
  <c r="P171" s="1"/>
  <c r="AA81" i="7" s="1"/>
  <c r="P80" i="6"/>
  <c r="I130"/>
  <c r="I171" s="1"/>
  <c r="T81" i="7" s="1"/>
  <c r="I80" i="6"/>
  <c r="E80"/>
  <c r="E130"/>
  <c r="E171" s="1"/>
  <c r="P81" i="7" s="1"/>
  <c r="F80" i="6"/>
  <c r="F130"/>
  <c r="F171" s="1"/>
  <c r="Q81" i="7" s="1"/>
  <c r="G44"/>
  <c r="D44"/>
  <c r="I44"/>
  <c r="H44"/>
  <c r="F44"/>
  <c r="C44"/>
  <c r="J44"/>
  <c r="Q160" l="1"/>
  <c r="C73" i="16" s="1"/>
  <c r="F81" i="6"/>
  <c r="Q161" i="7" s="1"/>
  <c r="C72" i="16" s="1"/>
  <c r="P160" i="7"/>
  <c r="C46" i="16" s="1"/>
  <c r="E81" i="6"/>
  <c r="P161" i="7" s="1"/>
  <c r="C45" i="16" s="1"/>
  <c r="S160" i="7"/>
  <c r="C126" i="16" s="1"/>
  <c r="H81" i="6"/>
  <c r="S161" i="7" s="1"/>
  <c r="C125" i="16" s="1"/>
  <c r="G81" i="6"/>
  <c r="R161" i="7" s="1"/>
  <c r="C100" i="16" s="1"/>
  <c r="R160" i="7"/>
  <c r="C101" i="16" s="1"/>
  <c r="AC160" i="7"/>
  <c r="C357" i="16" s="1"/>
  <c r="R81" i="6"/>
  <c r="U81"/>
  <c r="AF160" i="7"/>
  <c r="C420" i="16" s="1"/>
  <c r="Y160" i="7"/>
  <c r="C267" i="16" s="1"/>
  <c r="N81" i="6"/>
  <c r="AB160" i="7"/>
  <c r="C331" i="16" s="1"/>
  <c r="Q81" i="6"/>
  <c r="V81"/>
  <c r="AG160" i="7"/>
  <c r="C446" i="16" s="1"/>
  <c r="U160" i="7"/>
  <c r="C176" i="16" s="1"/>
  <c r="J81" i="6"/>
  <c r="U161" i="7" s="1"/>
  <c r="C175" i="16" s="1"/>
  <c r="M81" i="6"/>
  <c r="X160" i="7"/>
  <c r="C243" i="16" s="1"/>
  <c r="L81" i="6"/>
  <c r="W160" i="7"/>
  <c r="C221" i="16" s="1"/>
  <c r="D82" i="6"/>
  <c r="O162" i="7" s="1"/>
  <c r="D81" i="6"/>
  <c r="O161" i="7" s="1"/>
  <c r="C17" i="16" s="1"/>
  <c r="E82" i="6"/>
  <c r="P162" i="7" s="1"/>
  <c r="H82" i="6"/>
  <c r="S162" i="7" s="1"/>
  <c r="F82" i="6"/>
  <c r="Q162" i="7" s="1"/>
  <c r="G82" i="6"/>
  <c r="R162" i="7" s="1"/>
  <c r="I82" i="6"/>
  <c r="T162" i="7" s="1"/>
  <c r="L82" i="6"/>
  <c r="W162" i="7" s="1"/>
  <c r="U82" i="6"/>
  <c r="AF162" i="7" s="1"/>
  <c r="Q82" i="6"/>
  <c r="AB162" i="7" s="1"/>
  <c r="J82" i="6"/>
  <c r="U162" i="7" s="1"/>
  <c r="R82" i="6"/>
  <c r="AC162" i="7" s="1"/>
  <c r="K82" i="6"/>
  <c r="V162" i="7" s="1"/>
  <c r="S82" i="6"/>
  <c r="AD162" i="7" s="1"/>
  <c r="O82" i="6"/>
  <c r="Z162" i="7" s="1"/>
  <c r="W82" i="6"/>
  <c r="AH162" i="7" s="1"/>
  <c r="P82" i="6"/>
  <c r="AA162" i="7" s="1"/>
  <c r="N82" i="6"/>
  <c r="Y162" i="7" s="1"/>
  <c r="V82" i="6"/>
  <c r="AG162" i="7" s="1"/>
  <c r="T82" i="6"/>
  <c r="AE162" i="7" s="1"/>
  <c r="M82" i="6"/>
  <c r="X162" i="7" s="1"/>
  <c r="O160"/>
  <c r="C18" i="16" s="1"/>
  <c r="I81" i="6"/>
  <c r="T161" i="7" s="1"/>
  <c r="C152" i="16" s="1"/>
  <c r="T160" i="7"/>
  <c r="C153" i="16" s="1"/>
  <c r="AA160" i="7"/>
  <c r="C310" i="16" s="1"/>
  <c r="P81" i="6"/>
  <c r="Z160" i="7"/>
  <c r="C289" i="16" s="1"/>
  <c r="O81" i="6"/>
  <c r="V160" i="7"/>
  <c r="C198" i="16" s="1"/>
  <c r="K81" i="6"/>
  <c r="V161" i="7" s="1"/>
  <c r="C197" i="16" s="1"/>
  <c r="AE160" i="7"/>
  <c r="C399" i="16" s="1"/>
  <c r="T81" i="6"/>
  <c r="AD160" i="7"/>
  <c r="C378" i="16" s="1"/>
  <c r="S81" i="6"/>
  <c r="A44"/>
  <c r="M44" i="7"/>
  <c r="W81" i="6"/>
  <c r="AH160" i="7"/>
  <c r="C474" i="16" s="1"/>
  <c r="X43" i="8"/>
  <c r="AI124" i="7"/>
  <c r="AI80" s="1"/>
  <c r="K43"/>
  <c r="G43" s="1"/>
  <c r="B43"/>
  <c r="AH43" i="10" s="1"/>
  <c r="BD43" s="1"/>
  <c r="BE43" s="1"/>
  <c r="BE59" s="1"/>
  <c r="BC43"/>
  <c r="BC43" i="2" s="1"/>
  <c r="X43" i="6" s="1"/>
  <c r="BE62" i="10" l="1"/>
  <c r="BE64" s="1"/>
  <c r="AD161" i="7"/>
  <c r="C377" i="16" s="1"/>
  <c r="K194" i="17"/>
  <c r="AE161" i="7"/>
  <c r="C398" i="16" s="1"/>
  <c r="K206" i="17"/>
  <c r="Z161" i="7"/>
  <c r="C288" i="16" s="1"/>
  <c r="AA161" i="7"/>
  <c r="C309" i="16" s="1"/>
  <c r="AB161" i="7"/>
  <c r="C330" i="16" s="1"/>
  <c r="K170" i="17"/>
  <c r="Y161" i="7"/>
  <c r="C266" i="16" s="1"/>
  <c r="AC161" i="7"/>
  <c r="C356" i="16" s="1"/>
  <c r="K182" i="17"/>
  <c r="AH161" i="7"/>
  <c r="C473" i="16" s="1"/>
  <c r="K242" i="17"/>
  <c r="AG161" i="7"/>
  <c r="C445" i="16" s="1"/>
  <c r="K230" i="17"/>
  <c r="AF161" i="7"/>
  <c r="C419" i="16" s="1"/>
  <c r="K218" i="17"/>
  <c r="W161" i="7"/>
  <c r="C220" i="16" s="1"/>
  <c r="X161" i="7"/>
  <c r="C242" i="16" s="1"/>
  <c r="X129" i="6"/>
  <c r="X171" s="1"/>
  <c r="AI81" i="7" s="1"/>
  <c r="X80" i="6"/>
  <c r="K253" i="17" s="1"/>
  <c r="AE43" i="10"/>
  <c r="AE79" s="1"/>
  <c r="AE43" i="2"/>
  <c r="H43" i="7"/>
  <c r="C43"/>
  <c r="F43"/>
  <c r="I43"/>
  <c r="D43"/>
  <c r="B43" i="6"/>
  <c r="AH43" i="2"/>
  <c r="L43" i="7" s="1"/>
  <c r="E43"/>
  <c r="J43"/>
  <c r="A43" i="6" l="1"/>
  <c r="M43" i="7"/>
  <c r="M163" s="1"/>
  <c r="AE80" i="2"/>
  <c r="AI160" i="7"/>
  <c r="X82" i="6"/>
  <c r="AI162" i="7" s="1"/>
  <c r="X81" i="6"/>
  <c r="AI161" i="7" l="1"/>
  <c r="C495" i="16" s="1"/>
  <c r="K254" i="17"/>
  <c r="AJ160" i="7"/>
  <c r="AJ161" s="1"/>
  <c r="C496" i="16"/>
</calcChain>
</file>

<file path=xl/comments1.xml><?xml version="1.0" encoding="utf-8"?>
<comments xmlns="http://schemas.openxmlformats.org/spreadsheetml/2006/main">
  <authors>
    <author>helga</author>
  </authors>
  <commentList>
    <comment ref="O9" authorId="0">
      <text>
        <r>
          <rPr>
            <b/>
            <sz val="8"/>
            <color indexed="81"/>
            <rFont val="Tahoma"/>
            <family val="2"/>
            <charset val="204"/>
          </rPr>
          <t>helga:</t>
        </r>
        <r>
          <rPr>
            <sz val="8"/>
            <color indexed="81"/>
            <rFont val="Tahoma"/>
            <family val="2"/>
            <charset val="204"/>
          </rPr>
          <t xml:space="preserve">
270 гр
</t>
        </r>
      </text>
    </comment>
  </commentList>
</comments>
</file>

<file path=xl/sharedStrings.xml><?xml version="1.0" encoding="utf-8"?>
<sst xmlns="http://schemas.openxmlformats.org/spreadsheetml/2006/main" count="1105" uniqueCount="190">
  <si>
    <t>рис</t>
  </si>
  <si>
    <t>сахар</t>
  </si>
  <si>
    <t>помидоры</t>
  </si>
  <si>
    <t>соль</t>
  </si>
  <si>
    <t>сумма</t>
  </si>
  <si>
    <t>остаток</t>
  </si>
  <si>
    <t>вес</t>
  </si>
  <si>
    <t>цена</t>
  </si>
  <si>
    <t>кол-во</t>
  </si>
  <si>
    <t>остаток, руб</t>
  </si>
  <si>
    <t>остаток, кг</t>
  </si>
  <si>
    <t>Сумма</t>
  </si>
  <si>
    <t>морковь</t>
  </si>
  <si>
    <t>чай</t>
  </si>
  <si>
    <t>молоко</t>
  </si>
  <si>
    <t>котлеты</t>
  </si>
  <si>
    <t>бананы</t>
  </si>
  <si>
    <t>пшено</t>
  </si>
  <si>
    <t>кисель</t>
  </si>
  <si>
    <t>манка</t>
  </si>
  <si>
    <t>всего</t>
  </si>
  <si>
    <t>масло сливочное</t>
  </si>
  <si>
    <t>масло растительное</t>
  </si>
  <si>
    <t>мука пшеничная</t>
  </si>
  <si>
    <t>горох</t>
  </si>
  <si>
    <t>огурцы</t>
  </si>
  <si>
    <t>сосиски</t>
  </si>
  <si>
    <t>детей</t>
  </si>
  <si>
    <t>день:</t>
  </si>
  <si>
    <t>на человека</t>
  </si>
  <si>
    <t>дней</t>
  </si>
  <si>
    <t>в среднем</t>
  </si>
  <si>
    <t>в день на человека</t>
  </si>
  <si>
    <t>на сумму</t>
  </si>
  <si>
    <t>использовано</t>
  </si>
  <si>
    <t>продукты</t>
  </si>
  <si>
    <t>рыба</t>
  </si>
  <si>
    <t>выдано на человека:</t>
  </si>
  <si>
    <t>кол-во выдано</t>
  </si>
  <si>
    <t>выдано на сумму</t>
  </si>
  <si>
    <t>с остатком</t>
  </si>
  <si>
    <t>затрачено</t>
  </si>
  <si>
    <t>↑</t>
  </si>
  <si>
    <t xml:space="preserve">Всего </t>
  </si>
  <si>
    <t>день</t>
  </si>
  <si>
    <t>общ.среднее</t>
  </si>
  <si>
    <t>дата</t>
  </si>
  <si>
    <t>блюдо</t>
  </si>
  <si>
    <t>выход, гр.</t>
  </si>
  <si>
    <t>белки</t>
  </si>
  <si>
    <t>жиры</t>
  </si>
  <si>
    <t>углеводы</t>
  </si>
  <si>
    <t>калорийность</t>
  </si>
  <si>
    <t>завтрак</t>
  </si>
  <si>
    <t>чай сладкий</t>
  </si>
  <si>
    <t>хлеб с маслом и сыром</t>
  </si>
  <si>
    <t>печенье</t>
  </si>
  <si>
    <t>обед</t>
  </si>
  <si>
    <t>гороховый суп на курином бульоне</t>
  </si>
  <si>
    <t>пшенная каша</t>
  </si>
  <si>
    <t>салат из свежих огурцов и помидоров</t>
  </si>
  <si>
    <t>рисовый суп на курином бульоне</t>
  </si>
  <si>
    <t>макароны отварные на сливочном масле с подливой</t>
  </si>
  <si>
    <t>суп вермишелевый с мясом</t>
  </si>
  <si>
    <t>щи на курином бульоне</t>
  </si>
  <si>
    <t>каша пшенная молочная</t>
  </si>
  <si>
    <t>каша гречневая молочная</t>
  </si>
  <si>
    <t>рис с подливой</t>
  </si>
  <si>
    <t>мясо ц/б</t>
  </si>
  <si>
    <t>суп вермишелевый на курином бульоне</t>
  </si>
  <si>
    <t>каша рисовая молочная</t>
  </si>
  <si>
    <t>гречневая каша с подливой</t>
  </si>
  <si>
    <t xml:space="preserve">каша гречневая </t>
  </si>
  <si>
    <t>щи из свежей капусты на курином бульоне</t>
  </si>
  <si>
    <t>молочная вермишель</t>
  </si>
  <si>
    <t>каша гречневая с подливой</t>
  </si>
  <si>
    <t>суп гороховый на курином бульоне</t>
  </si>
  <si>
    <t>каша манная молочная</t>
  </si>
  <si>
    <t>гречневый суп на курином бульоне</t>
  </si>
  <si>
    <t>рис отварной с подливой с маслом</t>
  </si>
  <si>
    <t>пюре картофельное с маслом</t>
  </si>
  <si>
    <t>каша пшенная</t>
  </si>
  <si>
    <t>каша гречневая с маслом</t>
  </si>
  <si>
    <t>суп рисовый на курином бульоне</t>
  </si>
  <si>
    <t>рис отварной с подливой</t>
  </si>
  <si>
    <t>из них оплачено</t>
  </si>
  <si>
    <t>день №</t>
  </si>
  <si>
    <t>на человека по плану</t>
  </si>
  <si>
    <t>сумма по накладной:</t>
  </si>
  <si>
    <t>заполнить:</t>
  </si>
  <si>
    <t>автоподсчет:</t>
  </si>
  <si>
    <t>Сумма по накладной:</t>
  </si>
  <si>
    <t>сумма по накладным:</t>
  </si>
  <si>
    <t>на одного</t>
  </si>
  <si>
    <r>
      <t xml:space="preserve"> </t>
    </r>
    <r>
      <rPr>
        <sz val="16"/>
        <rFont val="Symbol"/>
        <family val="1"/>
        <charset val="2"/>
      </rPr>
      <t>®</t>
    </r>
  </si>
  <si>
    <t>вермишель</t>
  </si>
  <si>
    <t>в среднем на одного за период</t>
  </si>
  <si>
    <t>какао</t>
  </si>
  <si>
    <t xml:space="preserve"> </t>
  </si>
  <si>
    <t>На одного</t>
  </si>
  <si>
    <t>Всего</t>
  </si>
  <si>
    <t>Начальник лагеря</t>
  </si>
  <si>
    <t>манная каша</t>
  </si>
  <si>
    <t>какао,   йогурт</t>
  </si>
  <si>
    <t>щи  из свежей капусты  на курином бульоне</t>
  </si>
  <si>
    <t>картофельное пюре, подлива</t>
  </si>
  <si>
    <t>компот</t>
  </si>
  <si>
    <t>пшенная каша, подлива</t>
  </si>
  <si>
    <t>кисель, йогурт</t>
  </si>
  <si>
    <t>рисовая молочная каша</t>
  </si>
  <si>
    <t>суп вермишелевый  на курином бульоне</t>
  </si>
  <si>
    <t>гречневая каша с маслом, подлива</t>
  </si>
  <si>
    <t>чай сладкий, сок</t>
  </si>
  <si>
    <t>сок</t>
  </si>
  <si>
    <t>щи из свежей  капусты  на курином бульоне</t>
  </si>
  <si>
    <t>компот, йогурт</t>
  </si>
  <si>
    <t xml:space="preserve"> рыба</t>
  </si>
  <si>
    <t>картофельное пюре</t>
  </si>
  <si>
    <t xml:space="preserve"> мясо ц/б</t>
  </si>
  <si>
    <t>каша гречневая, подлива</t>
  </si>
  <si>
    <t>картофельное пюре с маслом, подлива</t>
  </si>
  <si>
    <t>манная каша молочная</t>
  </si>
  <si>
    <t xml:space="preserve">молочная  пшённая  каша </t>
  </si>
  <si>
    <t>суп  вермишелевый  на курином бульоне</t>
  </si>
  <si>
    <t>гречневая каша на сливочном масле с подливой</t>
  </si>
  <si>
    <t xml:space="preserve">котлеты </t>
  </si>
  <si>
    <t>чай, сок</t>
  </si>
  <si>
    <t>молочная  вермишель</t>
  </si>
  <si>
    <t xml:space="preserve"> гороховый суп на курином бульоне</t>
  </si>
  <si>
    <t>макароны  с  подливой</t>
  </si>
  <si>
    <t>каша  манная молочная</t>
  </si>
  <si>
    <t xml:space="preserve"> картофельное  пюре  на сливочном масле с подливой</t>
  </si>
  <si>
    <t>чай сладкий, йогурт</t>
  </si>
  <si>
    <t>каша   рисовая  молочная</t>
  </si>
  <si>
    <t>гречневый  суп на курином бульоне</t>
  </si>
  <si>
    <t>макароны отварные  с подливой с маслом</t>
  </si>
  <si>
    <t xml:space="preserve">  28.   06.2019</t>
  </si>
  <si>
    <t>каша  гречневая молочная</t>
  </si>
  <si>
    <t>яблоки</t>
  </si>
  <si>
    <t>сумма в остатке</t>
  </si>
  <si>
    <t>день стоит…</t>
  </si>
  <si>
    <t>шоколад "Аленка"</t>
  </si>
  <si>
    <t>рожки</t>
  </si>
  <si>
    <t>лук</t>
  </si>
  <si>
    <t>хлеб с маслом</t>
  </si>
  <si>
    <t>апельсины</t>
  </si>
  <si>
    <t>мясо птицы</t>
  </si>
  <si>
    <t>рыба (минтай)</t>
  </si>
  <si>
    <t>пшенная каша молочная с сахаром</t>
  </si>
  <si>
    <t>щи из свежей  капусты  на курином бульоне, мясо птицы</t>
  </si>
  <si>
    <t>рисовый суп на курином бульоне; мясо птицы</t>
  </si>
  <si>
    <t>гороховый суп на курином бульоне с мясом птицы</t>
  </si>
  <si>
    <t>Чай сладкий</t>
  </si>
  <si>
    <t xml:space="preserve">хлеб с маслом </t>
  </si>
  <si>
    <t>конфеты шоколадные</t>
  </si>
  <si>
    <t>всего на всех в день</t>
  </si>
  <si>
    <t>черный хлеб</t>
  </si>
  <si>
    <t>фруктовый сок</t>
  </si>
  <si>
    <t>гречка</t>
  </si>
  <si>
    <t>хлеб белый</t>
  </si>
  <si>
    <t>компот (сухофрукты)</t>
  </si>
  <si>
    <t>Картофель</t>
  </si>
  <si>
    <t>капуста</t>
  </si>
  <si>
    <t>соль йодир</t>
  </si>
  <si>
    <t>сок 0,2</t>
  </si>
  <si>
    <t>десерт:</t>
  </si>
  <si>
    <t>кредит:</t>
  </si>
  <si>
    <t>Микушина М.П.</t>
  </si>
  <si>
    <t>хлеб</t>
  </si>
  <si>
    <t>гречневая каша с маслом</t>
  </si>
  <si>
    <t>рожки отварные на сливочном масле</t>
  </si>
  <si>
    <t>макароны отварные на сливочном масле</t>
  </si>
  <si>
    <t>каша гречневая</t>
  </si>
  <si>
    <t>картофельное пюре с маслом</t>
  </si>
  <si>
    <t>макароны</t>
  </si>
  <si>
    <t>картофельное  пюре  на сливочном масле</t>
  </si>
  <si>
    <t>батончик бэбифокс</t>
  </si>
  <si>
    <t>шоколад 0,06</t>
  </si>
  <si>
    <t>конф Чудо</t>
  </si>
  <si>
    <t>чоко-пай</t>
  </si>
  <si>
    <t>макароны с подливой</t>
  </si>
  <si>
    <t>гречневая каша молочная</t>
  </si>
  <si>
    <t>щи из свежей капусты на курином бульоне с мясом птицы</t>
  </si>
  <si>
    <t>суп вермишелевый на курином бульоне с мясом птицы</t>
  </si>
  <si>
    <t>шоколад 15 гр</t>
  </si>
  <si>
    <t>хлеб черный</t>
  </si>
  <si>
    <t>шоколад</t>
  </si>
  <si>
    <t>тортик Боярушка</t>
  </si>
  <si>
    <t>Чоко-пай</t>
  </si>
  <si>
    <t>тортик "Боярушка"</t>
  </si>
</sst>
</file>

<file path=xl/styles.xml><?xml version="1.0" encoding="utf-8"?>
<styleSheet xmlns="http://schemas.openxmlformats.org/spreadsheetml/2006/main">
  <numFmts count="20">
    <numFmt numFmtId="43" formatCode="_-* #,##0.00\ _₽_-;\-* #,##0.00\ _₽_-;_-* &quot;-&quot;??\ _₽_-;_-@_-"/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00"/>
    <numFmt numFmtId="167" formatCode="#,##0.00&quot;р.&quot;"/>
    <numFmt numFmtId="168" formatCode="#,##0.00_р_."/>
    <numFmt numFmtId="169" formatCode="[$-419]d\ mmm;@"/>
    <numFmt numFmtId="170" formatCode="#,##0.000_р_."/>
    <numFmt numFmtId="171" formatCode="_-* #,##0.000&quot;р.&quot;_-;\-* #,##0.000&quot;р.&quot;_-;_-* &quot;-&quot;???&quot;р.&quot;_-;_-@_-"/>
    <numFmt numFmtId="172" formatCode="_-* #,##0.00&quot;р.&quot;_-;\-* #,##0.00&quot;р.&quot;_-;_-* &quot;-&quot;???&quot;р.&quot;_-;_-@_-"/>
    <numFmt numFmtId="173" formatCode="[$-409]dd/mm/yy\ h:mm\ AM/PM;@"/>
    <numFmt numFmtId="174" formatCode="[$-F800]dddd\,\ mmmm\ dd\,\ yyyy"/>
    <numFmt numFmtId="175" formatCode="#,##0.0000_р_."/>
    <numFmt numFmtId="176" formatCode="0.00000000000"/>
    <numFmt numFmtId="177" formatCode="_-* #,##0.00000&quot;р.&quot;_-;\-* #,##0.00000&quot;р.&quot;_-;_-* &quot;-&quot;??&quot;р.&quot;_-;_-@_-"/>
    <numFmt numFmtId="178" formatCode="_-* #,##0.0000&quot;р.&quot;_-;\-* #,##0.0000&quot;р.&quot;_-;_-* &quot;-&quot;??&quot;р.&quot;_-;_-@_-"/>
    <numFmt numFmtId="179" formatCode="dd/mm/yy;@"/>
    <numFmt numFmtId="180" formatCode="0.0000000000"/>
    <numFmt numFmtId="181" formatCode="_-* #,##0.00000\ _₽_-;\-* #,##0.00000\ _₽_-;_-* &quot;-&quot;?????\ _₽_-;_-@_-"/>
    <numFmt numFmtId="182" formatCode="#,##0.00\ &quot;₽&quot;"/>
  </numFmts>
  <fonts count="109">
    <font>
      <sz val="10"/>
      <name val="Arial"/>
    </font>
    <font>
      <sz val="10"/>
      <name val="Arial"/>
      <family val="2"/>
      <charset val="204"/>
    </font>
    <font>
      <sz val="14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b/>
      <sz val="10"/>
      <color indexed="16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color indexed="10"/>
      <name val="Arial Black"/>
      <family val="2"/>
      <charset val="204"/>
    </font>
    <font>
      <b/>
      <sz val="10"/>
      <color indexed="10"/>
      <name val="Arial Black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12"/>
      <color indexed="17"/>
      <name val="Arial"/>
      <family val="2"/>
      <charset val="204"/>
    </font>
    <font>
      <b/>
      <sz val="10"/>
      <color indexed="60"/>
      <name val="Arial"/>
      <family val="2"/>
      <charset val="204"/>
    </font>
    <font>
      <sz val="14"/>
      <color indexed="17"/>
      <name val="Arial"/>
      <family val="2"/>
      <charset val="204"/>
    </font>
    <font>
      <sz val="12"/>
      <color indexed="10"/>
      <name val="Arial"/>
      <family val="2"/>
      <charset val="204"/>
    </font>
    <font>
      <b/>
      <sz val="12"/>
      <color indexed="43"/>
      <name val="Arial"/>
      <family val="2"/>
      <charset val="204"/>
    </font>
    <font>
      <sz val="12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0"/>
      <color indexed="53"/>
      <name val="Arial"/>
      <family val="2"/>
      <charset val="204"/>
    </font>
    <font>
      <b/>
      <sz val="10"/>
      <color indexed="57"/>
      <name val="Arial"/>
      <family val="2"/>
      <charset val="204"/>
    </font>
    <font>
      <b/>
      <sz val="12"/>
      <name val="Arial"/>
      <family val="2"/>
      <charset val="204"/>
    </font>
    <font>
      <sz val="14"/>
      <color indexed="63"/>
      <name val="Arial"/>
      <family val="2"/>
      <charset val="204"/>
    </font>
    <font>
      <b/>
      <sz val="11"/>
      <color indexed="16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name val="Arial"/>
      <family val="2"/>
      <charset val="204"/>
    </font>
    <font>
      <b/>
      <sz val="14"/>
      <color indexed="17"/>
      <name val="Arial"/>
      <family val="2"/>
      <charset val="204"/>
    </font>
    <font>
      <sz val="14"/>
      <color indexed="52"/>
      <name val="Arial"/>
      <family val="2"/>
      <charset val="204"/>
    </font>
    <font>
      <b/>
      <sz val="14"/>
      <color indexed="48"/>
      <name val="Arial"/>
      <family val="2"/>
      <charset val="204"/>
    </font>
    <font>
      <b/>
      <sz val="11"/>
      <color theme="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4"/>
      <color theme="0"/>
      <name val="Calibri"/>
      <family val="2"/>
      <charset val="204"/>
      <scheme val="minor"/>
    </font>
    <font>
      <sz val="12"/>
      <name val="Arial"/>
      <family val="2"/>
      <charset val="204"/>
    </font>
    <font>
      <b/>
      <sz val="11"/>
      <color theme="3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2"/>
      <color theme="0" tint="-0.34998626667073579"/>
      <name val="Arial"/>
      <family val="2"/>
      <charset val="204"/>
    </font>
    <font>
      <b/>
      <sz val="12"/>
      <color theme="2" tint="-0.249977111117893"/>
      <name val="Arial"/>
      <family val="2"/>
      <charset val="204"/>
    </font>
    <font>
      <b/>
      <sz val="10"/>
      <color theme="0" tint="-4.9989318521683403E-2"/>
      <name val="Arial"/>
      <family val="2"/>
      <charset val="204"/>
    </font>
    <font>
      <b/>
      <sz val="14"/>
      <color theme="0" tint="-4.9989318521683403E-2"/>
      <name val="Arial"/>
      <family val="2"/>
      <charset val="204"/>
    </font>
    <font>
      <b/>
      <sz val="14"/>
      <color indexed="63"/>
      <name val="Arial"/>
      <family val="2"/>
      <charset val="204"/>
    </font>
    <font>
      <sz val="16"/>
      <color theme="0"/>
      <name val="Arial"/>
      <family val="2"/>
      <charset val="204"/>
    </font>
    <font>
      <b/>
      <sz val="10"/>
      <color theme="6" tint="-0.249977111117893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rgb="FFFFFF00"/>
      <name val="Arial"/>
      <family val="2"/>
      <charset val="204"/>
    </font>
    <font>
      <b/>
      <sz val="12"/>
      <color rgb="FFFFFF00"/>
      <name val="Arial"/>
      <family val="2"/>
      <charset val="204"/>
    </font>
    <font>
      <sz val="14"/>
      <color theme="0"/>
      <name val="Calibri"/>
      <family val="2"/>
      <charset val="204"/>
      <scheme val="minor"/>
    </font>
    <font>
      <b/>
      <sz val="10"/>
      <color theme="2" tint="-9.9978637043366805E-2"/>
      <name val="Arial"/>
      <family val="2"/>
      <charset val="204"/>
    </font>
    <font>
      <b/>
      <sz val="12"/>
      <color theme="2" tint="-9.9978637043366805E-2"/>
      <name val="Arial"/>
      <family val="2"/>
      <charset val="204"/>
    </font>
    <font>
      <b/>
      <sz val="10"/>
      <color theme="4" tint="-0.249977111117893"/>
      <name val="Arial"/>
      <family val="2"/>
      <charset val="204"/>
    </font>
    <font>
      <sz val="18"/>
      <color theme="0" tint="-4.9989318521683403E-2"/>
      <name val="Calibri"/>
      <family val="2"/>
      <charset val="204"/>
      <scheme val="minor"/>
    </font>
    <font>
      <b/>
      <sz val="14"/>
      <color rgb="FFF9EE99"/>
      <name val="Corbel"/>
      <family val="2"/>
      <charset val="204"/>
    </font>
    <font>
      <sz val="10"/>
      <color rgb="FF00B050"/>
      <name val="Arial"/>
      <family val="2"/>
      <charset val="204"/>
    </font>
    <font>
      <b/>
      <sz val="14"/>
      <color theme="9" tint="-0.249977111117893"/>
      <name val="Arial"/>
      <family val="2"/>
      <charset val="204"/>
    </font>
    <font>
      <sz val="18"/>
      <color theme="0"/>
      <name val="a_BosaNova"/>
      <family val="5"/>
      <charset val="204"/>
    </font>
    <font>
      <b/>
      <sz val="10"/>
      <color theme="2" tint="-0.499984740745262"/>
      <name val="Arial"/>
      <family val="2"/>
      <charset val="204"/>
    </font>
    <font>
      <b/>
      <sz val="14"/>
      <color rgb="FFFFFF0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0"/>
      <color theme="2" tint="-0.499984740745262"/>
      <name val="Arial"/>
      <family val="2"/>
      <charset val="204"/>
    </font>
    <font>
      <b/>
      <sz val="12"/>
      <name val="Arial Black"/>
      <family val="2"/>
      <charset val="204"/>
    </font>
    <font>
      <b/>
      <sz val="12"/>
      <color indexed="10"/>
      <name val="Arial Black"/>
      <family val="2"/>
      <charset val="204"/>
    </font>
    <font>
      <sz val="12"/>
      <name val="Arial Black"/>
      <family val="2"/>
      <charset val="204"/>
    </font>
    <font>
      <sz val="12"/>
      <color indexed="10"/>
      <name val="Arial Black"/>
      <family val="2"/>
      <charset val="204"/>
    </font>
    <font>
      <sz val="12"/>
      <color rgb="FF00B050"/>
      <name val="Arial Black"/>
      <family val="2"/>
      <charset val="204"/>
    </font>
    <font>
      <sz val="2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2"/>
      <color theme="9" tint="0.79998168889431442"/>
      <name val="Arial"/>
      <family val="2"/>
      <charset val="204"/>
    </font>
    <font>
      <sz val="12"/>
      <color rgb="FFF9EE99"/>
      <name val="Arial"/>
      <family val="2"/>
      <charset val="204"/>
    </font>
    <font>
      <sz val="14"/>
      <color rgb="FFFFFF00"/>
      <name val="Arial"/>
      <family val="2"/>
      <charset val="204"/>
    </font>
    <font>
      <b/>
      <sz val="12"/>
      <color rgb="FFFFCCFF"/>
      <name val="Arial Black"/>
      <family val="2"/>
      <charset val="204"/>
    </font>
    <font>
      <sz val="11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2"/>
      <color theme="0"/>
      <name val="Arial"/>
      <family val="2"/>
      <charset val="204"/>
    </font>
    <font>
      <b/>
      <sz val="11"/>
      <color rgb="FFCCECFF"/>
      <name val="Calibri"/>
      <family val="2"/>
      <charset val="204"/>
      <scheme val="minor"/>
    </font>
    <font>
      <b/>
      <sz val="10"/>
      <color theme="9" tint="-0.499984740745262"/>
      <name val="Arial"/>
      <family val="2"/>
      <charset val="204"/>
    </font>
    <font>
      <sz val="10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sz val="14"/>
      <color theme="0" tint="-0.14999847407452621"/>
      <name val="Calibri"/>
      <family val="2"/>
      <charset val="204"/>
      <scheme val="minor"/>
    </font>
    <font>
      <b/>
      <i/>
      <sz val="12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8" tint="0.79998168889431442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sz val="9"/>
      <color theme="0"/>
      <name val="Arial Black"/>
      <family val="2"/>
      <charset val="204"/>
    </font>
    <font>
      <b/>
      <sz val="12"/>
      <color theme="0"/>
      <name val="Arial Black"/>
      <family val="2"/>
      <charset val="204"/>
    </font>
    <font>
      <b/>
      <sz val="12"/>
      <color rgb="FF00B050"/>
      <name val="Arial"/>
      <family val="2"/>
      <charset val="204"/>
    </font>
    <font>
      <b/>
      <sz val="14"/>
      <color theme="0"/>
      <name val="Arial"/>
      <family val="2"/>
      <charset val="204"/>
    </font>
    <font>
      <b/>
      <sz val="11"/>
      <color theme="3" tint="-0.249977111117893"/>
      <name val="Arial"/>
      <family val="2"/>
      <charset val="204"/>
    </font>
    <font>
      <sz val="16"/>
      <name val="Arial"/>
      <family val="2"/>
      <charset val="204"/>
    </font>
    <font>
      <sz val="16"/>
      <name val="Symbol"/>
      <family val="1"/>
      <charset val="2"/>
    </font>
    <font>
      <sz val="12"/>
      <name val="Cambria"/>
      <family val="1"/>
      <charset val="204"/>
    </font>
    <font>
      <b/>
      <i/>
      <sz val="11"/>
      <color rgb="FF000000"/>
      <name val="Calibri"/>
      <family val="2"/>
      <charset val="204"/>
    </font>
    <font>
      <b/>
      <sz val="11"/>
      <name val="Calibri"/>
      <family val="2"/>
      <charset val="204"/>
    </font>
    <font>
      <b/>
      <i/>
      <sz val="12"/>
      <name val="Calibri"/>
      <family val="2"/>
      <charset val="204"/>
    </font>
    <font>
      <b/>
      <i/>
      <sz val="11"/>
      <name val="Calibri"/>
      <family val="2"/>
      <charset val="204"/>
    </font>
    <font>
      <b/>
      <sz val="20"/>
      <name val="CyrillicOld"/>
    </font>
    <font>
      <b/>
      <i/>
      <sz val="13"/>
      <name val="Arial"/>
      <family val="2"/>
      <charset val="204"/>
    </font>
    <font>
      <sz val="11"/>
      <name val="Calibri"/>
      <family val="2"/>
      <charset val="204"/>
    </font>
    <font>
      <b/>
      <sz val="11"/>
      <color theme="0"/>
      <name val="Calibri"/>
      <family val="2"/>
      <charset val="204"/>
    </font>
    <font>
      <b/>
      <sz val="10"/>
      <color theme="0" tint="-0.499984740745262"/>
      <name val="Arial"/>
      <family val="2"/>
      <charset val="204"/>
    </font>
    <font>
      <b/>
      <sz val="10"/>
      <color indexed="17"/>
      <name val="Arial"/>
      <family val="2"/>
      <charset val="204"/>
    </font>
    <font>
      <b/>
      <sz val="10"/>
      <color indexed="14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</fonts>
  <fills count="4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A5A5A5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2F2F2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3D3B6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A9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/>
      </patternFill>
    </fill>
    <fill>
      <patternFill patternType="solid">
        <fgColor rgb="FFEBFFEB"/>
        <bgColor indexed="64"/>
      </patternFill>
    </fill>
    <fill>
      <patternFill patternType="solid">
        <fgColor rgb="FFFFFFCC"/>
      </patternFill>
    </fill>
    <fill>
      <patternFill patternType="solid">
        <fgColor rgb="FF513569"/>
        <bgColor indexed="64"/>
      </patternFill>
    </fill>
    <fill>
      <patternFill patternType="solid">
        <fgColor rgb="FFF9EE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BF9CC"/>
        <bgColor indexed="64"/>
      </patternFill>
    </fill>
    <fill>
      <patternFill patternType="solid">
        <fgColor rgb="FFFEF9D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theme="4" tint="0.59999389629810485"/>
      </right>
      <top/>
      <bottom/>
      <diagonal/>
    </border>
    <border>
      <left/>
      <right style="double">
        <color theme="4" tint="0.59999389629810485"/>
      </right>
      <top style="medium">
        <color theme="4" tint="0.59999389629810485"/>
      </top>
      <bottom style="double">
        <color theme="4" tint="0.59999389629810485"/>
      </bottom>
      <diagonal/>
    </border>
    <border>
      <left/>
      <right style="double">
        <color theme="4" tint="0.59999389629810485"/>
      </right>
      <top style="double">
        <color theme="4" tint="0.59999389629810485"/>
      </top>
      <bottom style="double">
        <color theme="4" tint="0.59999389629810485"/>
      </bottom>
      <diagonal/>
    </border>
    <border>
      <left/>
      <right style="double">
        <color theme="4" tint="0.59999389629810485"/>
      </right>
      <top/>
      <bottom style="medium">
        <color theme="4" tint="0.59999389629810485"/>
      </bottom>
      <diagonal/>
    </border>
    <border>
      <left/>
      <right style="double">
        <color theme="4" tint="0.59999389629810485"/>
      </right>
      <top/>
      <bottom/>
      <diagonal/>
    </border>
    <border>
      <left/>
      <right/>
      <top/>
      <bottom style="double">
        <color theme="4" tint="0.59999389629810485"/>
      </bottom>
      <diagonal/>
    </border>
    <border>
      <left/>
      <right/>
      <top/>
      <bottom style="double">
        <color theme="3" tint="-0.499984740745262"/>
      </bottom>
      <diagonal/>
    </border>
    <border>
      <left style="double">
        <color theme="3" tint="-0.499984740745262"/>
      </left>
      <right/>
      <top style="double">
        <color theme="3" tint="-0.499984740745262"/>
      </top>
      <bottom style="double">
        <color theme="3" tint="-0.499984740745262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theme="8" tint="0.79998168889431442"/>
      </left>
      <right style="hair">
        <color theme="8" tint="0.79998168889431442"/>
      </right>
      <top style="hair">
        <color theme="8" tint="0.79998168889431442"/>
      </top>
      <bottom style="hair">
        <color theme="8" tint="0.79998168889431442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medium">
        <color rgb="FF000000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rgb="FF000000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rgb="FF000000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 style="medium">
        <color rgb="FF000000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double">
        <color indexed="64"/>
      </right>
      <top style="medium">
        <color rgb="FF000000"/>
      </top>
      <bottom/>
      <diagonal/>
    </border>
    <border>
      <left style="double">
        <color indexed="64"/>
      </left>
      <right style="medium">
        <color indexed="64"/>
      </right>
      <top style="double">
        <color rgb="FF000000"/>
      </top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6">
    <xf numFmtId="0" fontId="0" fillId="0" borderId="0"/>
    <xf numFmtId="0" fontId="32" fillId="8" borderId="2" applyNumberFormat="0" applyAlignment="0" applyProtection="0"/>
    <xf numFmtId="0" fontId="36" fillId="0" borderId="4" applyNumberFormat="0" applyFill="0" applyAlignment="0" applyProtection="0"/>
    <xf numFmtId="0" fontId="37" fillId="11" borderId="5" applyNumberFormat="0" applyAlignment="0" applyProtection="0"/>
    <xf numFmtId="0" fontId="72" fillId="30" borderId="0" applyNumberFormat="0" applyBorder="0" applyAlignment="0" applyProtection="0"/>
    <xf numFmtId="0" fontId="77" fillId="32" borderId="3" applyNumberFormat="0" applyFont="0" applyAlignment="0" applyProtection="0"/>
  </cellStyleXfs>
  <cellXfs count="434">
    <xf numFmtId="0" fontId="0" fillId="0" borderId="0" xfId="0"/>
    <xf numFmtId="0" fontId="0" fillId="2" borderId="0" xfId="0" applyFill="1"/>
    <xf numFmtId="168" fontId="0" fillId="0" borderId="0" xfId="0" applyNumberFormat="1" applyFill="1"/>
    <xf numFmtId="0" fontId="0" fillId="0" borderId="0" xfId="0" applyFill="1"/>
    <xf numFmtId="169" fontId="1" fillId="0" borderId="0" xfId="0" applyNumberFormat="1" applyFont="1" applyFill="1"/>
    <xf numFmtId="167" fontId="3" fillId="0" borderId="0" xfId="0" applyNumberFormat="1" applyFont="1" applyFill="1"/>
    <xf numFmtId="0" fontId="3" fillId="0" borderId="0" xfId="0" applyFont="1" applyFill="1"/>
    <xf numFmtId="168" fontId="1" fillId="0" borderId="0" xfId="0" applyNumberFormat="1" applyFont="1" applyFill="1"/>
    <xf numFmtId="167" fontId="4" fillId="0" borderId="0" xfId="0" applyNumberFormat="1" applyFont="1" applyFill="1"/>
    <xf numFmtId="168" fontId="3" fillId="0" borderId="0" xfId="0" applyNumberFormat="1" applyFont="1" applyFill="1"/>
    <xf numFmtId="0" fontId="6" fillId="3" borderId="0" xfId="0" applyFont="1" applyFill="1"/>
    <xf numFmtId="0" fontId="5" fillId="0" borderId="0" xfId="0" applyFont="1" applyFill="1"/>
    <xf numFmtId="0" fontId="1" fillId="0" borderId="0" xfId="0" applyFont="1" applyFill="1"/>
    <xf numFmtId="0" fontId="1" fillId="0" borderId="0" xfId="0" applyFont="1"/>
    <xf numFmtId="0" fontId="8" fillId="0" borderId="0" xfId="0" applyFont="1"/>
    <xf numFmtId="0" fontId="8" fillId="0" borderId="0" xfId="0" applyFont="1" applyFill="1"/>
    <xf numFmtId="0" fontId="11" fillId="0" borderId="0" xfId="0" applyFont="1"/>
    <xf numFmtId="0" fontId="11" fillId="0" borderId="0" xfId="0" applyFont="1" applyFill="1"/>
    <xf numFmtId="168" fontId="11" fillId="0" borderId="0" xfId="0" applyNumberFormat="1" applyFont="1" applyFill="1"/>
    <xf numFmtId="168" fontId="1" fillId="0" borderId="0" xfId="0" applyNumberFormat="1" applyFont="1"/>
    <xf numFmtId="168" fontId="9" fillId="0" borderId="0" xfId="0" applyNumberFormat="1" applyFont="1"/>
    <xf numFmtId="168" fontId="10" fillId="0" borderId="0" xfId="0" applyNumberFormat="1" applyFont="1"/>
    <xf numFmtId="0" fontId="13" fillId="0" borderId="0" xfId="0" applyFont="1"/>
    <xf numFmtId="170" fontId="0" fillId="0" borderId="0" xfId="0" applyNumberFormat="1" applyFill="1"/>
    <xf numFmtId="169" fontId="4" fillId="3" borderId="0" xfId="0" applyNumberFormat="1" applyFont="1" applyFill="1"/>
    <xf numFmtId="170" fontId="13" fillId="0" borderId="0" xfId="0" applyNumberFormat="1" applyFont="1"/>
    <xf numFmtId="164" fontId="16" fillId="6" borderId="0" xfId="0" applyNumberFormat="1" applyFont="1" applyFill="1"/>
    <xf numFmtId="169" fontId="4" fillId="3" borderId="0" xfId="0" applyNumberFormat="1" applyFont="1" applyFill="1" applyAlignment="1">
      <alignment horizontal="center"/>
    </xf>
    <xf numFmtId="169" fontId="17" fillId="2" borderId="0" xfId="0" applyNumberFormat="1" applyFont="1" applyFill="1"/>
    <xf numFmtId="170" fontId="14" fillId="7" borderId="0" xfId="0" applyNumberFormat="1" applyFont="1" applyFill="1"/>
    <xf numFmtId="0" fontId="13" fillId="0" borderId="0" xfId="0" applyFont="1" applyFill="1"/>
    <xf numFmtId="168" fontId="18" fillId="4" borderId="0" xfId="0" applyNumberFormat="1" applyFont="1" applyFill="1"/>
    <xf numFmtId="166" fontId="19" fillId="0" borderId="0" xfId="0" applyNumberFormat="1" applyFont="1"/>
    <xf numFmtId="0" fontId="19" fillId="0" borderId="0" xfId="0" applyFont="1"/>
    <xf numFmtId="169" fontId="22" fillId="2" borderId="0" xfId="0" applyNumberFormat="1" applyFont="1" applyFill="1"/>
    <xf numFmtId="170" fontId="6" fillId="3" borderId="0" xfId="0" applyNumberFormat="1" applyFont="1" applyFill="1"/>
    <xf numFmtId="0" fontId="23" fillId="0" borderId="0" xfId="0" applyFont="1"/>
    <xf numFmtId="164" fontId="24" fillId="2" borderId="0" xfId="0" applyNumberFormat="1" applyFont="1" applyFill="1"/>
    <xf numFmtId="16" fontId="0" fillId="0" borderId="0" xfId="0" applyNumberFormat="1"/>
    <xf numFmtId="0" fontId="28" fillId="0" borderId="0" xfId="0" applyFont="1"/>
    <xf numFmtId="0" fontId="2" fillId="0" borderId="0" xfId="0" applyFont="1" applyFill="1"/>
    <xf numFmtId="166" fontId="12" fillId="0" borderId="1" xfId="0" applyNumberFormat="1" applyFont="1" applyFill="1" applyBorder="1"/>
    <xf numFmtId="0" fontId="31" fillId="0" borderId="0" xfId="0" applyFont="1" applyFill="1"/>
    <xf numFmtId="0" fontId="33" fillId="0" borderId="0" xfId="0" applyFont="1"/>
    <xf numFmtId="167" fontId="18" fillId="4" borderId="0" xfId="0" applyNumberFormat="1" applyFont="1" applyFill="1"/>
    <xf numFmtId="164" fontId="34" fillId="8" borderId="2" xfId="1" applyNumberFormat="1" applyFont="1"/>
    <xf numFmtId="16" fontId="0" fillId="0" borderId="0" xfId="0" applyNumberFormat="1" applyFill="1"/>
    <xf numFmtId="169" fontId="4" fillId="0" borderId="0" xfId="0" applyNumberFormat="1" applyFont="1" applyFill="1"/>
    <xf numFmtId="164" fontId="0" fillId="0" borderId="0" xfId="0" applyNumberFormat="1" applyFill="1"/>
    <xf numFmtId="171" fontId="0" fillId="0" borderId="0" xfId="0" applyNumberFormat="1" applyFill="1"/>
    <xf numFmtId="165" fontId="0" fillId="0" borderId="0" xfId="0" applyNumberFormat="1" applyFill="1"/>
    <xf numFmtId="0" fontId="12" fillId="0" borderId="0" xfId="0" applyFont="1" applyFill="1"/>
    <xf numFmtId="0" fontId="26" fillId="0" borderId="0" xfId="0" applyFont="1" applyFill="1"/>
    <xf numFmtId="0" fontId="27" fillId="0" borderId="0" xfId="0" applyFont="1" applyFill="1"/>
    <xf numFmtId="0" fontId="29" fillId="0" borderId="0" xfId="0" applyFont="1" applyFill="1"/>
    <xf numFmtId="0" fontId="30" fillId="0" borderId="0" xfId="0" applyFont="1" applyFill="1"/>
    <xf numFmtId="0" fontId="34" fillId="8" borderId="2" xfId="1" applyFont="1"/>
    <xf numFmtId="0" fontId="0" fillId="10" borderId="0" xfId="0" applyFill="1"/>
    <xf numFmtId="173" fontId="0" fillId="10" borderId="0" xfId="0" applyNumberFormat="1" applyFill="1"/>
    <xf numFmtId="167" fontId="35" fillId="0" borderId="0" xfId="0" applyNumberFormat="1" applyFont="1" applyFill="1"/>
    <xf numFmtId="0" fontId="35" fillId="0" borderId="0" xfId="0" applyFont="1" applyFill="1"/>
    <xf numFmtId="0" fontId="40" fillId="12" borderId="0" xfId="0" applyFont="1" applyFill="1"/>
    <xf numFmtId="14" fontId="36" fillId="0" borderId="4" xfId="2" applyNumberFormat="1" applyFill="1"/>
    <xf numFmtId="0" fontId="13" fillId="15" borderId="0" xfId="0" applyFont="1" applyFill="1"/>
    <xf numFmtId="0" fontId="14" fillId="16" borderId="0" xfId="0" applyFont="1" applyFill="1"/>
    <xf numFmtId="0" fontId="0" fillId="16" borderId="0" xfId="0" applyFill="1"/>
    <xf numFmtId="0" fontId="25" fillId="16" borderId="0" xfId="0" applyFont="1" applyFill="1" applyAlignment="1">
      <alignment horizontal="center"/>
    </xf>
    <xf numFmtId="0" fontId="37" fillId="11" borderId="5" xfId="3"/>
    <xf numFmtId="174" fontId="41" fillId="17" borderId="0" xfId="0" applyNumberFormat="1" applyFont="1" applyFill="1"/>
    <xf numFmtId="164" fontId="42" fillId="0" borderId="0" xfId="0" applyNumberFormat="1" applyFont="1" applyFill="1"/>
    <xf numFmtId="167" fontId="12" fillId="0" borderId="0" xfId="0" applyNumberFormat="1" applyFont="1" applyFill="1"/>
    <xf numFmtId="174" fontId="43" fillId="18" borderId="0" xfId="0" applyNumberFormat="1" applyFont="1" applyFill="1"/>
    <xf numFmtId="165" fontId="0" fillId="0" borderId="0" xfId="0" applyNumberFormat="1"/>
    <xf numFmtId="175" fontId="0" fillId="0" borderId="0" xfId="0" applyNumberFormat="1" applyFill="1"/>
    <xf numFmtId="0" fontId="28" fillId="0" borderId="0" xfId="0" applyFont="1" applyFill="1"/>
    <xf numFmtId="0" fontId="48" fillId="8" borderId="2" xfId="1" applyFont="1"/>
    <xf numFmtId="164" fontId="0" fillId="0" borderId="0" xfId="0" applyNumberFormat="1"/>
    <xf numFmtId="164" fontId="12" fillId="0" borderId="0" xfId="0" applyNumberFormat="1" applyFont="1"/>
    <xf numFmtId="0" fontId="48" fillId="0" borderId="0" xfId="1" applyFont="1" applyFill="1" applyBorder="1" applyAlignment="1"/>
    <xf numFmtId="0" fontId="49" fillId="0" borderId="0" xfId="0" applyFont="1" applyFill="1"/>
    <xf numFmtId="0" fontId="15" fillId="0" borderId="0" xfId="0" applyFont="1" applyFill="1"/>
    <xf numFmtId="169" fontId="50" fillId="19" borderId="0" xfId="0" applyNumberFormat="1" applyFont="1" applyFill="1"/>
    <xf numFmtId="167" fontId="34" fillId="8" borderId="2" xfId="1" applyNumberFormat="1" applyFont="1"/>
    <xf numFmtId="0" fontId="0" fillId="0" borderId="0" xfId="0" applyBorder="1"/>
    <xf numFmtId="164" fontId="52" fillId="19" borderId="7" xfId="0" applyNumberFormat="1" applyFont="1" applyFill="1" applyBorder="1"/>
    <xf numFmtId="164" fontId="52" fillId="19" borderId="8" xfId="0" applyNumberFormat="1" applyFont="1" applyFill="1" applyBorder="1"/>
    <xf numFmtId="164" fontId="52" fillId="19" borderId="9" xfId="0" applyNumberFormat="1" applyFont="1" applyFill="1" applyBorder="1"/>
    <xf numFmtId="0" fontId="0" fillId="0" borderId="6" xfId="0" applyBorder="1"/>
    <xf numFmtId="0" fontId="0" fillId="0" borderId="10" xfId="0" applyBorder="1"/>
    <xf numFmtId="49" fontId="53" fillId="23" borderId="0" xfId="0" applyNumberFormat="1" applyFont="1" applyFill="1" applyBorder="1"/>
    <xf numFmtId="49" fontId="53" fillId="23" borderId="11" xfId="0" applyNumberFormat="1" applyFont="1" applyFill="1" applyBorder="1"/>
    <xf numFmtId="49" fontId="53" fillId="23" borderId="12" xfId="0" applyNumberFormat="1" applyFont="1" applyFill="1" applyBorder="1"/>
    <xf numFmtId="0" fontId="44" fillId="22" borderId="12" xfId="0" applyFont="1" applyFill="1" applyBorder="1"/>
    <xf numFmtId="49" fontId="53" fillId="23" borderId="13" xfId="0" applyNumberFormat="1" applyFont="1" applyFill="1" applyBorder="1"/>
    <xf numFmtId="0" fontId="0" fillId="0" borderId="6" xfId="0" applyBorder="1" applyProtection="1">
      <protection locked="0"/>
    </xf>
    <xf numFmtId="172" fontId="0" fillId="0" borderId="0" xfId="0" applyNumberFormat="1" applyFill="1"/>
    <xf numFmtId="167" fontId="0" fillId="0" borderId="0" xfId="0" applyNumberFormat="1" applyFill="1"/>
    <xf numFmtId="0" fontId="23" fillId="0" borderId="0" xfId="0" applyFont="1" applyFill="1"/>
    <xf numFmtId="172" fontId="23" fillId="0" borderId="0" xfId="0" applyNumberFormat="1" applyFont="1" applyFill="1"/>
    <xf numFmtId="0" fontId="46" fillId="0" borderId="0" xfId="0" applyFont="1" applyFill="1"/>
    <xf numFmtId="2" fontId="45" fillId="0" borderId="0" xfId="0" applyNumberFormat="1" applyFont="1" applyFill="1"/>
    <xf numFmtId="2" fontId="47" fillId="0" borderId="0" xfId="0" applyNumberFormat="1" applyFont="1" applyFill="1"/>
    <xf numFmtId="0" fontId="45" fillId="0" borderId="0" xfId="0" applyFont="1" applyFill="1"/>
    <xf numFmtId="176" fontId="0" fillId="0" borderId="0" xfId="0" applyNumberFormat="1" applyFill="1"/>
    <xf numFmtId="2" fontId="0" fillId="0" borderId="0" xfId="0" applyNumberFormat="1" applyFill="1"/>
    <xf numFmtId="167" fontId="54" fillId="0" borderId="0" xfId="0" applyNumberFormat="1" applyFont="1" applyFill="1"/>
    <xf numFmtId="0" fontId="55" fillId="21" borderId="0" xfId="0" applyFont="1" applyFill="1"/>
    <xf numFmtId="0" fontId="0" fillId="0" borderId="0" xfId="0" applyFill="1" applyBorder="1"/>
    <xf numFmtId="0" fontId="33" fillId="0" borderId="0" xfId="0" applyFont="1" applyFill="1" applyBorder="1"/>
    <xf numFmtId="0" fontId="28" fillId="0" borderId="0" xfId="0" quotePrefix="1" applyFont="1" applyFill="1"/>
    <xf numFmtId="166" fontId="12" fillId="0" borderId="0" xfId="0" applyNumberFormat="1" applyFont="1" applyFill="1" applyBorder="1"/>
    <xf numFmtId="164" fontId="78" fillId="32" borderId="3" xfId="5" applyNumberFormat="1" applyFont="1"/>
    <xf numFmtId="164" fontId="79" fillId="32" borderId="3" xfId="5" applyNumberFormat="1" applyFont="1"/>
    <xf numFmtId="0" fontId="0" fillId="36" borderId="22" xfId="0" applyFill="1" applyBorder="1"/>
    <xf numFmtId="0" fontId="0" fillId="36" borderId="23" xfId="0" applyFill="1" applyBorder="1"/>
    <xf numFmtId="0" fontId="0" fillId="36" borderId="1" xfId="0" applyFill="1" applyBorder="1"/>
    <xf numFmtId="0" fontId="0" fillId="36" borderId="14" xfId="0" applyFill="1" applyBorder="1"/>
    <xf numFmtId="0" fontId="0" fillId="37" borderId="1" xfId="0" applyFill="1" applyBorder="1"/>
    <xf numFmtId="0" fontId="0" fillId="37" borderId="14" xfId="0" applyFill="1" applyBorder="1"/>
    <xf numFmtId="0" fontId="0" fillId="37" borderId="30" xfId="0" applyFill="1" applyBorder="1"/>
    <xf numFmtId="0" fontId="0" fillId="37" borderId="31" xfId="0" applyFill="1" applyBorder="1"/>
    <xf numFmtId="0" fontId="81" fillId="0" borderId="18" xfId="0" applyFont="1" applyBorder="1"/>
    <xf numFmtId="0" fontId="0" fillId="0" borderId="18" xfId="0" applyBorder="1"/>
    <xf numFmtId="0" fontId="82" fillId="35" borderId="18" xfId="0" applyFont="1" applyFill="1" applyBorder="1" applyAlignment="1">
      <alignment horizontal="center" vertical="center"/>
    </xf>
    <xf numFmtId="0" fontId="83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85" fillId="39" borderId="0" xfId="0" applyNumberFormat="1" applyFont="1" applyFill="1"/>
    <xf numFmtId="0" fontId="90" fillId="0" borderId="0" xfId="0" applyFont="1"/>
    <xf numFmtId="0" fontId="1" fillId="28" borderId="0" xfId="0" applyFont="1" applyFill="1"/>
    <xf numFmtId="164" fontId="51" fillId="31" borderId="34" xfId="0" applyNumberFormat="1" applyFont="1" applyFill="1" applyBorder="1"/>
    <xf numFmtId="178" fontId="79" fillId="32" borderId="3" xfId="5" applyNumberFormat="1" applyFont="1"/>
    <xf numFmtId="0" fontId="0" fillId="0" borderId="0" xfId="0" applyFill="1" applyProtection="1">
      <protection locked="0"/>
    </xf>
    <xf numFmtId="179" fontId="86" fillId="17" borderId="0" xfId="0" applyNumberFormat="1" applyFont="1" applyFill="1" applyAlignment="1" applyProtection="1">
      <alignment horizontal="center" vertic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Protection="1">
      <protection locked="0"/>
    </xf>
    <xf numFmtId="0" fontId="13" fillId="0" borderId="0" xfId="0" applyFont="1" applyProtection="1">
      <protection locked="0"/>
    </xf>
    <xf numFmtId="0" fontId="6" fillId="3" borderId="1" xfId="0" applyFont="1" applyFill="1" applyBorder="1" applyProtection="1">
      <protection locked="0"/>
    </xf>
    <xf numFmtId="43" fontId="0" fillId="0" borderId="0" xfId="0" applyNumberFormat="1" applyProtection="1">
      <protection locked="0"/>
    </xf>
    <xf numFmtId="180" fontId="0" fillId="0" borderId="0" xfId="0" applyNumberFormat="1" applyProtection="1">
      <protection locked="0"/>
    </xf>
    <xf numFmtId="181" fontId="0" fillId="0" borderId="0" xfId="0" applyNumberFormat="1" applyProtection="1">
      <protection locked="0"/>
    </xf>
    <xf numFmtId="166" fontId="0" fillId="0" borderId="0" xfId="0" applyNumberFormat="1" applyProtection="1">
      <protection locked="0"/>
    </xf>
    <xf numFmtId="0" fontId="0" fillId="0" borderId="0" xfId="0" applyFill="1" applyProtection="1"/>
    <xf numFmtId="0" fontId="0" fillId="0" borderId="0" xfId="0" applyProtection="1"/>
    <xf numFmtId="174" fontId="41" fillId="17" borderId="0" xfId="0" applyNumberFormat="1" applyFont="1" applyFill="1" applyProtection="1">
      <protection locked="0"/>
    </xf>
    <xf numFmtId="14" fontId="0" fillId="10" borderId="36" xfId="0" applyNumberFormat="1" applyFill="1" applyBorder="1" applyProtection="1">
      <protection locked="0"/>
    </xf>
    <xf numFmtId="14" fontId="0" fillId="10" borderId="37" xfId="0" applyNumberFormat="1" applyFill="1" applyBorder="1" applyProtection="1">
      <protection locked="0"/>
    </xf>
    <xf numFmtId="14" fontId="0" fillId="0" borderId="36" xfId="0" applyNumberFormat="1" applyBorder="1" applyProtection="1">
      <protection locked="0"/>
    </xf>
    <xf numFmtId="14" fontId="0" fillId="0" borderId="37" xfId="0" applyNumberFormat="1" applyBorder="1" applyProtection="1">
      <protection locked="0"/>
    </xf>
    <xf numFmtId="0" fontId="12" fillId="25" borderId="38" xfId="0" applyNumberFormat="1" applyFont="1" applyFill="1" applyBorder="1" applyProtection="1">
      <protection locked="0"/>
    </xf>
    <xf numFmtId="0" fontId="80" fillId="34" borderId="17" xfId="0" applyNumberFormat="1" applyFont="1" applyFill="1" applyBorder="1" applyProtection="1">
      <protection locked="0"/>
    </xf>
    <xf numFmtId="0" fontId="0" fillId="25" borderId="40" xfId="0" applyNumberFormat="1" applyFill="1" applyBorder="1" applyProtection="1">
      <protection locked="0"/>
    </xf>
    <xf numFmtId="0" fontId="73" fillId="30" borderId="35" xfId="4" applyFont="1" applyBorder="1" applyProtection="1">
      <protection locked="0"/>
    </xf>
    <xf numFmtId="0" fontId="8" fillId="0" borderId="0" xfId="0" applyFont="1" applyProtection="1">
      <protection locked="0"/>
    </xf>
    <xf numFmtId="0" fontId="1" fillId="0" borderId="0" xfId="0" applyFont="1" applyFill="1" applyProtection="1">
      <protection locked="0"/>
    </xf>
    <xf numFmtId="0" fontId="63" fillId="0" borderId="0" xfId="0" applyFont="1" applyProtection="1">
      <protection locked="0"/>
    </xf>
    <xf numFmtId="0" fontId="23" fillId="0" borderId="0" xfId="0" applyFont="1" applyProtection="1">
      <protection locked="0"/>
    </xf>
    <xf numFmtId="0" fontId="35" fillId="0" borderId="0" xfId="0" applyFont="1" applyFill="1" applyProtection="1">
      <protection locked="0"/>
    </xf>
    <xf numFmtId="0" fontId="62" fillId="0" borderId="0" xfId="0" applyFont="1" applyFill="1" applyProtection="1">
      <protection locked="0"/>
    </xf>
    <xf numFmtId="1" fontId="63" fillId="0" borderId="0" xfId="0" applyNumberFormat="1" applyFont="1" applyFill="1" applyProtection="1">
      <protection locked="0"/>
    </xf>
    <xf numFmtId="1" fontId="61" fillId="0" borderId="0" xfId="0" applyNumberFormat="1" applyFont="1" applyFill="1" applyProtection="1">
      <protection locked="0"/>
    </xf>
    <xf numFmtId="1" fontId="63" fillId="0" borderId="0" xfId="0" applyNumberFormat="1" applyFont="1" applyProtection="1">
      <protection locked="0"/>
    </xf>
    <xf numFmtId="1" fontId="1" fillId="0" borderId="0" xfId="0" applyNumberFormat="1" applyFont="1" applyProtection="1">
      <protection locked="0"/>
    </xf>
    <xf numFmtId="0" fontId="13" fillId="0" borderId="0" xfId="0" applyFont="1" applyFill="1" applyProtection="1">
      <protection locked="0"/>
    </xf>
    <xf numFmtId="164" fontId="54" fillId="0" borderId="0" xfId="0" applyNumberFormat="1" applyFont="1" applyFill="1" applyProtection="1">
      <protection locked="0"/>
    </xf>
    <xf numFmtId="164" fontId="0" fillId="0" borderId="0" xfId="0" applyNumberFormat="1" applyFill="1" applyProtection="1">
      <protection locked="0"/>
    </xf>
    <xf numFmtId="165" fontId="0" fillId="0" borderId="0" xfId="0" applyNumberFormat="1" applyFill="1" applyProtection="1">
      <protection locked="0"/>
    </xf>
    <xf numFmtId="171" fontId="0" fillId="0" borderId="0" xfId="0" applyNumberFormat="1" applyFill="1" applyProtection="1">
      <protection locked="0"/>
    </xf>
    <xf numFmtId="172" fontId="0" fillId="0" borderId="0" xfId="0" applyNumberFormat="1" applyFill="1" applyProtection="1">
      <protection locked="0"/>
    </xf>
    <xf numFmtId="0" fontId="2" fillId="0" borderId="0" xfId="0" applyFont="1" applyFill="1" applyBorder="1" applyProtection="1">
      <protection locked="0"/>
    </xf>
    <xf numFmtId="164" fontId="54" fillId="0" borderId="0" xfId="0" applyNumberFormat="1" applyFont="1" applyFill="1" applyBorder="1" applyProtection="1">
      <protection locked="0"/>
    </xf>
    <xf numFmtId="0" fontId="1" fillId="0" borderId="0" xfId="0" applyFont="1" applyFill="1" applyBorder="1" applyProtection="1"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167" fontId="69" fillId="0" borderId="0" xfId="0" applyNumberFormat="1" applyFont="1" applyFill="1" applyBorder="1" applyProtection="1">
      <protection locked="0"/>
    </xf>
    <xf numFmtId="164" fontId="67" fillId="0" borderId="0" xfId="0" applyNumberFormat="1" applyFont="1" applyFill="1" applyBorder="1" applyProtection="1">
      <protection locked="0"/>
    </xf>
    <xf numFmtId="43" fontId="0" fillId="0" borderId="0" xfId="0" applyNumberFormat="1" applyFill="1" applyBorder="1" applyProtection="1">
      <protection locked="0"/>
    </xf>
    <xf numFmtId="0" fontId="12" fillId="0" borderId="0" xfId="0" applyFont="1" applyFill="1" applyBorder="1" applyProtection="1">
      <protection locked="0"/>
    </xf>
    <xf numFmtId="171" fontId="65" fillId="0" borderId="0" xfId="0" applyNumberFormat="1" applyFont="1" applyFill="1" applyProtection="1">
      <protection locked="0"/>
    </xf>
    <xf numFmtId="167" fontId="70" fillId="0" borderId="0" xfId="0" applyNumberFormat="1" applyFont="1" applyFill="1" applyBorder="1" applyProtection="1">
      <protection locked="0"/>
    </xf>
    <xf numFmtId="0" fontId="87" fillId="20" borderId="18" xfId="0" applyFont="1" applyFill="1" applyBorder="1" applyProtection="1"/>
    <xf numFmtId="169" fontId="88" fillId="38" borderId="18" xfId="0" applyNumberFormat="1" applyFont="1" applyFill="1" applyBorder="1" applyProtection="1"/>
    <xf numFmtId="167" fontId="89" fillId="20" borderId="18" xfId="0" applyNumberFormat="1" applyFont="1" applyFill="1" applyBorder="1" applyProtection="1"/>
    <xf numFmtId="0" fontId="85" fillId="20" borderId="18" xfId="0" applyFont="1" applyFill="1" applyBorder="1" applyProtection="1"/>
    <xf numFmtId="0" fontId="85" fillId="38" borderId="18" xfId="0" applyFont="1" applyFill="1" applyBorder="1" applyProtection="1"/>
    <xf numFmtId="0" fontId="74" fillId="0" borderId="0" xfId="0" applyFont="1" applyProtection="1"/>
    <xf numFmtId="0" fontId="61" fillId="0" borderId="0" xfId="0" applyFont="1" applyFill="1" applyProtection="1"/>
    <xf numFmtId="167" fontId="71" fillId="0" borderId="0" xfId="0" applyNumberFormat="1" applyFont="1" applyFill="1" applyProtection="1"/>
    <xf numFmtId="167" fontId="71" fillId="24" borderId="0" xfId="0" applyNumberFormat="1" applyFont="1" applyFill="1" applyProtection="1"/>
    <xf numFmtId="0" fontId="23" fillId="0" borderId="0" xfId="0" applyFont="1" applyProtection="1"/>
    <xf numFmtId="0" fontId="61" fillId="0" borderId="0" xfId="0" applyFont="1" applyProtection="1"/>
    <xf numFmtId="172" fontId="61" fillId="6" borderId="0" xfId="0" applyNumberFormat="1" applyFont="1" applyFill="1" applyProtection="1"/>
    <xf numFmtId="172" fontId="61" fillId="0" borderId="0" xfId="0" applyNumberFormat="1" applyFont="1" applyProtection="1"/>
    <xf numFmtId="171" fontId="68" fillId="33" borderId="0" xfId="0" applyNumberFormat="1" applyFont="1" applyFill="1" applyProtection="1"/>
    <xf numFmtId="0" fontId="68" fillId="33" borderId="0" xfId="0" applyFont="1" applyFill="1" applyProtection="1"/>
    <xf numFmtId="172" fontId="68" fillId="33" borderId="0" xfId="0" applyNumberFormat="1" applyFont="1" applyFill="1" applyProtection="1"/>
    <xf numFmtId="0" fontId="62" fillId="0" borderId="0" xfId="0" applyFont="1" applyFill="1" applyProtection="1"/>
    <xf numFmtId="1" fontId="63" fillId="0" borderId="0" xfId="0" applyNumberFormat="1" applyFont="1" applyFill="1" applyProtection="1"/>
    <xf numFmtId="1" fontId="61" fillId="0" borderId="0" xfId="0" applyNumberFormat="1" applyFont="1" applyFill="1" applyProtection="1"/>
    <xf numFmtId="1" fontId="63" fillId="0" borderId="0" xfId="0" applyNumberFormat="1" applyFont="1" applyProtection="1"/>
    <xf numFmtId="1" fontId="1" fillId="0" borderId="0" xfId="0" applyNumberFormat="1" applyFont="1" applyProtection="1"/>
    <xf numFmtId="0" fontId="34" fillId="35" borderId="2" xfId="1" applyFont="1" applyFill="1" applyProtection="1">
      <protection locked="0"/>
    </xf>
    <xf numFmtId="0" fontId="95" fillId="0" borderId="0" xfId="0" applyFont="1" applyAlignment="1">
      <alignment horizontal="justify" vertical="center"/>
    </xf>
    <xf numFmtId="0" fontId="98" fillId="0" borderId="0" xfId="0" applyFont="1" applyAlignment="1">
      <alignment horizontal="right" vertical="center" wrapText="1"/>
    </xf>
    <xf numFmtId="0" fontId="99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97" fillId="0" borderId="0" xfId="0" applyFont="1" applyAlignment="1">
      <alignment horizontal="left" vertical="center"/>
    </xf>
    <xf numFmtId="0" fontId="0" fillId="0" borderId="47" xfId="0" applyBorder="1"/>
    <xf numFmtId="0" fontId="97" fillId="0" borderId="1" xfId="0" applyFont="1" applyBorder="1" applyAlignment="1">
      <alignment horizontal="center" vertical="center"/>
    </xf>
    <xf numFmtId="0" fontId="96" fillId="0" borderId="0" xfId="0" applyFont="1" applyBorder="1" applyAlignment="1">
      <alignment horizontal="justify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right" vertical="center"/>
    </xf>
    <xf numFmtId="0" fontId="97" fillId="0" borderId="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0" fillId="0" borderId="49" xfId="0" applyBorder="1"/>
    <xf numFmtId="0" fontId="19" fillId="0" borderId="0" xfId="0" applyFont="1" applyBorder="1" applyAlignment="1">
      <alignment horizontal="right" vertical="center"/>
    </xf>
    <xf numFmtId="14" fontId="101" fillId="0" borderId="0" xfId="0" applyNumberFormat="1" applyFont="1" applyBorder="1" applyAlignment="1">
      <alignment horizontal="left"/>
    </xf>
    <xf numFmtId="0" fontId="102" fillId="0" borderId="44" xfId="0" applyFont="1" applyBorder="1" applyAlignment="1">
      <alignment vertical="center"/>
    </xf>
    <xf numFmtId="0" fontId="102" fillId="0" borderId="0" xfId="0" applyFont="1"/>
    <xf numFmtId="0" fontId="95" fillId="0" borderId="32" xfId="0" applyFont="1" applyBorder="1" applyAlignment="1">
      <alignment vertical="top" textRotation="90"/>
    </xf>
    <xf numFmtId="0" fontId="97" fillId="0" borderId="32" xfId="0" applyFont="1" applyBorder="1" applyAlignment="1">
      <alignment horizontal="center" vertical="center"/>
    </xf>
    <xf numFmtId="0" fontId="97" fillId="0" borderId="32" xfId="0" applyFont="1" applyBorder="1" applyAlignment="1">
      <alignment horizontal="center" vertical="center" textRotation="90"/>
    </xf>
    <xf numFmtId="0" fontId="102" fillId="0" borderId="1" xfId="0" applyFont="1" applyBorder="1" applyAlignment="1">
      <alignment vertical="center"/>
    </xf>
    <xf numFmtId="0" fontId="102" fillId="0" borderId="54" xfId="0" applyFont="1" applyBorder="1" applyAlignment="1">
      <alignment vertical="center"/>
    </xf>
    <xf numFmtId="0" fontId="102" fillId="0" borderId="56" xfId="0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0" fontId="97" fillId="0" borderId="18" xfId="0" applyFont="1" applyBorder="1" applyAlignment="1">
      <alignment vertical="center"/>
    </xf>
    <xf numFmtId="0" fontId="97" fillId="0" borderId="56" xfId="0" applyFont="1" applyBorder="1" applyAlignment="1">
      <alignment vertical="center"/>
    </xf>
    <xf numFmtId="0" fontId="97" fillId="0" borderId="56" xfId="0" applyFont="1" applyBorder="1" applyAlignment="1">
      <alignment horizontal="right" vertical="center"/>
    </xf>
    <xf numFmtId="0" fontId="102" fillId="0" borderId="41" xfId="0" applyFont="1" applyBorder="1" applyAlignment="1">
      <alignment vertical="center"/>
    </xf>
    <xf numFmtId="0" fontId="102" fillId="0" borderId="0" xfId="0" applyFont="1" applyAlignment="1">
      <alignment vertical="center" wrapText="1"/>
    </xf>
    <xf numFmtId="0" fontId="102" fillId="0" borderId="46" xfId="0" applyFont="1" applyBorder="1" applyAlignment="1">
      <alignment vertical="center" wrapText="1"/>
    </xf>
    <xf numFmtId="0" fontId="102" fillId="0" borderId="55" xfId="0" applyFont="1" applyBorder="1" applyAlignment="1">
      <alignment horizontal="right" vertical="center"/>
    </xf>
    <xf numFmtId="2" fontId="102" fillId="0" borderId="44" xfId="0" applyNumberFormat="1" applyFont="1" applyBorder="1" applyAlignment="1">
      <alignment horizontal="right" vertical="center"/>
    </xf>
    <xf numFmtId="2" fontId="102" fillId="0" borderId="52" xfId="0" applyNumberFormat="1" applyFont="1" applyBorder="1" applyAlignment="1">
      <alignment horizontal="right" vertical="center"/>
    </xf>
    <xf numFmtId="2" fontId="102" fillId="0" borderId="54" xfId="0" applyNumberFormat="1" applyFont="1" applyBorder="1" applyAlignment="1">
      <alignment horizontal="right" vertical="center"/>
    </xf>
    <xf numFmtId="2" fontId="102" fillId="0" borderId="55" xfId="0" applyNumberFormat="1" applyFont="1" applyBorder="1" applyAlignment="1">
      <alignment horizontal="right" vertical="center"/>
    </xf>
    <xf numFmtId="2" fontId="102" fillId="0" borderId="41" xfId="0" applyNumberFormat="1" applyFont="1" applyBorder="1" applyAlignment="1">
      <alignment horizontal="right" vertical="center"/>
    </xf>
    <xf numFmtId="2" fontId="102" fillId="0" borderId="58" xfId="0" applyNumberFormat="1" applyFont="1" applyBorder="1" applyAlignment="1">
      <alignment horizontal="right" vertical="center"/>
    </xf>
    <xf numFmtId="2" fontId="102" fillId="0" borderId="44" xfId="0" applyNumberFormat="1" applyFont="1" applyBorder="1" applyAlignment="1">
      <alignment horizontal="center" vertical="center"/>
    </xf>
    <xf numFmtId="2" fontId="102" fillId="0" borderId="44" xfId="0" applyNumberFormat="1" applyFont="1" applyBorder="1" applyAlignment="1">
      <alignment vertical="center"/>
    </xf>
    <xf numFmtId="2" fontId="102" fillId="0" borderId="54" xfId="0" applyNumberFormat="1" applyFont="1" applyBorder="1" applyAlignment="1">
      <alignment horizontal="center" vertical="center"/>
    </xf>
    <xf numFmtId="2" fontId="102" fillId="0" borderId="54" xfId="0" applyNumberFormat="1" applyFont="1" applyBorder="1" applyAlignment="1">
      <alignment vertical="center"/>
    </xf>
    <xf numFmtId="0" fontId="102" fillId="0" borderId="45" xfId="0" applyFont="1" applyBorder="1" applyAlignment="1">
      <alignment vertical="center"/>
    </xf>
    <xf numFmtId="0" fontId="1" fillId="0" borderId="0" xfId="0" applyFont="1" applyBorder="1" applyAlignment="1" applyProtection="1">
      <alignment horizontal="left" vertical="center"/>
      <protection locked="0"/>
    </xf>
    <xf numFmtId="0" fontId="1" fillId="0" borderId="0" xfId="0" applyFont="1" applyBorder="1" applyAlignment="1" applyProtection="1">
      <alignment horizontal="right" vertical="center"/>
      <protection locked="0"/>
    </xf>
    <xf numFmtId="0" fontId="95" fillId="0" borderId="1" xfId="0" applyFont="1" applyBorder="1" applyAlignment="1" applyProtection="1">
      <alignment vertical="top" textRotation="90"/>
      <protection locked="0"/>
    </xf>
    <xf numFmtId="0" fontId="95" fillId="0" borderId="32" xfId="0" applyFont="1" applyBorder="1" applyAlignment="1" applyProtection="1">
      <alignment vertical="top" textRotation="90"/>
      <protection locked="0"/>
    </xf>
    <xf numFmtId="0" fontId="95" fillId="0" borderId="24" xfId="0" applyFont="1" applyBorder="1" applyAlignment="1" applyProtection="1">
      <alignment vertical="top" textRotation="90"/>
      <protection locked="0"/>
    </xf>
    <xf numFmtId="0" fontId="97" fillId="0" borderId="72" xfId="0" applyFont="1" applyBorder="1" applyAlignment="1">
      <alignment horizontal="center" vertical="center"/>
    </xf>
    <xf numFmtId="0" fontId="95" fillId="0" borderId="49" xfId="0" applyFont="1" applyBorder="1" applyAlignment="1" applyProtection="1">
      <alignment vertical="top" textRotation="90"/>
      <protection locked="0"/>
    </xf>
    <xf numFmtId="1" fontId="0" fillId="0" borderId="0" xfId="0" applyNumberFormat="1" applyFill="1" applyProtection="1">
      <protection locked="0"/>
    </xf>
    <xf numFmtId="14" fontId="99" fillId="0" borderId="61" xfId="0" applyNumberFormat="1" applyFont="1" applyBorder="1" applyAlignment="1">
      <alignment horizontal="center" vertical="distributed"/>
    </xf>
    <xf numFmtId="14" fontId="99" fillId="0" borderId="62" xfId="0" applyNumberFormat="1" applyFont="1" applyBorder="1" applyAlignment="1">
      <alignment horizontal="center" vertical="distributed"/>
    </xf>
    <xf numFmtId="14" fontId="99" fillId="0" borderId="63" xfId="0" applyNumberFormat="1" applyFont="1" applyBorder="1" applyAlignment="1">
      <alignment horizontal="center" vertical="distributed"/>
    </xf>
    <xf numFmtId="14" fontId="99" fillId="0" borderId="67" xfId="0" applyNumberFormat="1" applyFont="1" applyBorder="1" applyAlignment="1">
      <alignment horizontal="center" vertical="center"/>
    </xf>
    <xf numFmtId="14" fontId="99" fillId="0" borderId="62" xfId="0" applyNumberFormat="1" applyFont="1" applyBorder="1" applyAlignment="1">
      <alignment horizontal="center" vertical="center"/>
    </xf>
    <xf numFmtId="14" fontId="99" fillId="0" borderId="63" xfId="0" applyNumberFormat="1" applyFont="1" applyBorder="1" applyAlignment="1">
      <alignment horizontal="center" vertical="center"/>
    </xf>
    <xf numFmtId="14" fontId="99" fillId="0" borderId="69" xfId="0" applyNumberFormat="1" applyFont="1" applyBorder="1" applyAlignment="1">
      <alignment horizontal="center" vertical="center"/>
    </xf>
    <xf numFmtId="0" fontId="0" fillId="0" borderId="0" xfId="0" applyNumberFormat="1" applyProtection="1">
      <protection locked="0"/>
    </xf>
    <xf numFmtId="2" fontId="85" fillId="0" borderId="1" xfId="0" applyNumberFormat="1" applyFont="1" applyBorder="1" applyAlignment="1">
      <alignment horizontal="right" vertical="center"/>
    </xf>
    <xf numFmtId="0" fontId="85" fillId="0" borderId="1" xfId="0" applyFont="1" applyBorder="1" applyAlignment="1">
      <alignment horizontal="left" vertical="center"/>
    </xf>
    <xf numFmtId="0" fontId="97" fillId="0" borderId="1" xfId="0" applyFont="1" applyBorder="1" applyAlignment="1">
      <alignment horizontal="center" vertical="center" textRotation="90"/>
    </xf>
    <xf numFmtId="0" fontId="97" fillId="0" borderId="32" xfId="0" applyFont="1" applyBorder="1" applyAlignment="1">
      <alignment horizontal="center" vertical="center" textRotation="90"/>
    </xf>
    <xf numFmtId="2" fontId="102" fillId="0" borderId="46" xfId="0" applyNumberFormat="1" applyFont="1" applyBorder="1" applyAlignment="1">
      <alignment horizontal="right" vertical="center"/>
    </xf>
    <xf numFmtId="2" fontId="102" fillId="0" borderId="73" xfId="0" applyNumberFormat="1" applyFont="1" applyBorder="1" applyAlignment="1">
      <alignment horizontal="right" vertical="center"/>
    </xf>
    <xf numFmtId="2" fontId="102" fillId="0" borderId="74" xfId="0" applyNumberFormat="1" applyFont="1" applyBorder="1" applyAlignment="1">
      <alignment horizontal="right" vertical="center"/>
    </xf>
    <xf numFmtId="2" fontId="102" fillId="0" borderId="0" xfId="0" applyNumberFormat="1" applyFont="1" applyBorder="1" applyAlignment="1">
      <alignment horizontal="right" vertical="center"/>
    </xf>
    <xf numFmtId="2" fontId="102" fillId="0" borderId="75" xfId="0" applyNumberFormat="1" applyFont="1" applyBorder="1" applyAlignment="1">
      <alignment horizontal="right" vertical="center"/>
    </xf>
    <xf numFmtId="2" fontId="102" fillId="0" borderId="76" xfId="0" applyNumberFormat="1" applyFont="1" applyBorder="1" applyAlignment="1">
      <alignment horizontal="right" vertical="center"/>
    </xf>
    <xf numFmtId="2" fontId="102" fillId="0" borderId="77" xfId="0" applyNumberFormat="1" applyFont="1" applyBorder="1" applyAlignment="1">
      <alignment horizontal="right" vertical="center"/>
    </xf>
    <xf numFmtId="2" fontId="102" fillId="0" borderId="78" xfId="0" applyNumberFormat="1" applyFont="1" applyBorder="1" applyAlignment="1">
      <alignment horizontal="right" vertical="center"/>
    </xf>
    <xf numFmtId="0" fontId="85" fillId="0" borderId="0" xfId="0" applyFont="1"/>
    <xf numFmtId="0" fontId="85" fillId="0" borderId="0" xfId="0" applyFont="1" applyBorder="1" applyAlignment="1">
      <alignment horizontal="right" vertical="center"/>
    </xf>
    <xf numFmtId="0" fontId="85" fillId="0" borderId="0" xfId="0" applyFont="1" applyBorder="1" applyAlignment="1" applyProtection="1">
      <alignment horizontal="right" vertical="center"/>
      <protection locked="0"/>
    </xf>
    <xf numFmtId="0" fontId="103" fillId="0" borderId="1" xfId="0" applyFont="1" applyBorder="1" applyAlignment="1">
      <alignment horizontal="center" vertical="center" textRotation="90"/>
    </xf>
    <xf numFmtId="2" fontId="0" fillId="0" borderId="1" xfId="0" applyNumberFormat="1" applyBorder="1"/>
    <xf numFmtId="0" fontId="97" fillId="0" borderId="18" xfId="0" applyFont="1" applyBorder="1"/>
    <xf numFmtId="166" fontId="12" fillId="0" borderId="38" xfId="0" applyNumberFormat="1" applyFont="1" applyFill="1" applyBorder="1" applyProtection="1">
      <protection locked="0" hidden="1"/>
    </xf>
    <xf numFmtId="164" fontId="20" fillId="0" borderId="14" xfId="0" applyNumberFormat="1" applyFont="1" applyFill="1" applyBorder="1" applyProtection="1">
      <protection locked="0" hidden="1"/>
    </xf>
    <xf numFmtId="164" fontId="21" fillId="0" borderId="14" xfId="0" applyNumberFormat="1" applyFont="1" applyFill="1" applyBorder="1" applyProtection="1">
      <protection locked="0" hidden="1"/>
    </xf>
    <xf numFmtId="170" fontId="12" fillId="0" borderId="38" xfId="0" applyNumberFormat="1" applyFont="1" applyFill="1" applyBorder="1" applyProtection="1">
      <protection locked="0" hidden="1"/>
    </xf>
    <xf numFmtId="167" fontId="21" fillId="0" borderId="14" xfId="0" applyNumberFormat="1" applyFont="1" applyFill="1" applyBorder="1" applyProtection="1">
      <protection locked="0" hidden="1"/>
    </xf>
    <xf numFmtId="166" fontId="12" fillId="0" borderId="39" xfId="0" applyNumberFormat="1" applyFont="1" applyFill="1" applyBorder="1" applyProtection="1">
      <protection locked="0" hidden="1"/>
    </xf>
    <xf numFmtId="164" fontId="20" fillId="0" borderId="31" xfId="0" applyNumberFormat="1" applyFont="1" applyFill="1" applyBorder="1" applyProtection="1">
      <protection locked="0" hidden="1"/>
    </xf>
    <xf numFmtId="167" fontId="21" fillId="0" borderId="31" xfId="0" applyNumberFormat="1" applyFont="1" applyFill="1" applyBorder="1" applyProtection="1">
      <protection locked="0" hidden="1"/>
    </xf>
    <xf numFmtId="164" fontId="21" fillId="0" borderId="31" xfId="0" applyNumberFormat="1" applyFont="1" applyFill="1" applyBorder="1" applyProtection="1">
      <protection locked="0" hidden="1"/>
    </xf>
    <xf numFmtId="170" fontId="12" fillId="0" borderId="39" xfId="0" applyNumberFormat="1" applyFont="1" applyFill="1" applyBorder="1" applyProtection="1">
      <protection locked="0" hidden="1"/>
    </xf>
    <xf numFmtId="1" fontId="34" fillId="35" borderId="2" xfId="1" applyNumberFormat="1" applyFont="1" applyFill="1" applyProtection="1">
      <protection locked="0"/>
    </xf>
    <xf numFmtId="2" fontId="102" fillId="0" borderId="79" xfId="0" applyNumberFormat="1" applyFont="1" applyFill="1" applyBorder="1" applyAlignment="1">
      <alignment horizontal="right" vertical="center"/>
    </xf>
    <xf numFmtId="0" fontId="4" fillId="0" borderId="0" xfId="0" applyFont="1" applyFill="1"/>
    <xf numFmtId="0" fontId="105" fillId="0" borderId="0" xfId="0" applyFont="1" applyFill="1"/>
    <xf numFmtId="0" fontId="6" fillId="0" borderId="0" xfId="0" applyFont="1" applyFill="1" applyAlignment="1">
      <alignment horizontal="center"/>
    </xf>
    <xf numFmtId="167" fontId="4" fillId="13" borderId="0" xfId="0" applyNumberFormat="1" applyFont="1" applyFill="1" applyBorder="1"/>
    <xf numFmtId="166" fontId="105" fillId="14" borderId="0" xfId="0" applyNumberFormat="1" applyFont="1" applyFill="1"/>
    <xf numFmtId="0" fontId="106" fillId="14" borderId="0" xfId="0" applyFont="1" applyFill="1"/>
    <xf numFmtId="166" fontId="6" fillId="14" borderId="0" xfId="0" applyNumberFormat="1" applyFont="1" applyFill="1"/>
    <xf numFmtId="166" fontId="92" fillId="9" borderId="1" xfId="0" applyNumberFormat="1" applyFont="1" applyFill="1" applyBorder="1" applyProtection="1">
      <protection locked="0"/>
    </xf>
    <xf numFmtId="166" fontId="92" fillId="24" borderId="1" xfId="0" applyNumberFormat="1" applyFont="1" applyFill="1" applyBorder="1" applyProtection="1">
      <protection locked="0"/>
    </xf>
    <xf numFmtId="174" fontId="56" fillId="17" borderId="17" xfId="0" applyNumberFormat="1" applyFont="1" applyFill="1" applyBorder="1" applyProtection="1"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4" fillId="5" borderId="0" xfId="0" applyFont="1" applyFill="1" applyProtection="1">
      <protection locked="0"/>
    </xf>
    <xf numFmtId="0" fontId="14" fillId="0" borderId="0" xfId="0" applyFont="1" applyFill="1" applyProtection="1">
      <protection locked="0"/>
    </xf>
    <xf numFmtId="0" fontId="104" fillId="41" borderId="14" xfId="0" applyFont="1" applyFill="1" applyBorder="1" applyAlignment="1" applyProtection="1">
      <alignment horizontal="right"/>
      <protection hidden="1"/>
    </xf>
    <xf numFmtId="166" fontId="14" fillId="5" borderId="0" xfId="0" applyNumberFormat="1" applyFont="1" applyFill="1" applyProtection="1">
      <protection hidden="1"/>
    </xf>
    <xf numFmtId="0" fontId="38" fillId="0" borderId="0" xfId="0" applyNumberFormat="1" applyFont="1" applyFill="1" applyProtection="1">
      <protection hidden="1"/>
    </xf>
    <xf numFmtId="166" fontId="39" fillId="0" borderId="0" xfId="0" applyNumberFormat="1" applyFont="1" applyFill="1" applyProtection="1">
      <protection hidden="1"/>
    </xf>
    <xf numFmtId="167" fontId="14" fillId="5" borderId="0" xfId="0" applyNumberFormat="1" applyFont="1" applyFill="1" applyProtection="1">
      <protection hidden="1"/>
    </xf>
    <xf numFmtId="0" fontId="6" fillId="0" borderId="1" xfId="0" applyFont="1" applyFill="1" applyBorder="1" applyAlignment="1" applyProtection="1">
      <alignment horizontal="right"/>
      <protection hidden="1"/>
    </xf>
    <xf numFmtId="0" fontId="6" fillId="0" borderId="0" xfId="0" applyFont="1" applyFill="1" applyBorder="1" applyAlignment="1" applyProtection="1">
      <alignment horizontal="right"/>
      <protection hidden="1"/>
    </xf>
    <xf numFmtId="0" fontId="57" fillId="26" borderId="14" xfId="0" applyFont="1" applyFill="1" applyBorder="1" applyAlignment="1" applyProtection="1">
      <alignment wrapText="1"/>
      <protection hidden="1"/>
    </xf>
    <xf numFmtId="0" fontId="93" fillId="0" borderId="0" xfId="0" applyFont="1" applyProtection="1">
      <protection hidden="1"/>
    </xf>
    <xf numFmtId="0" fontId="0" fillId="0" borderId="0" xfId="0" applyProtection="1">
      <protection hidden="1"/>
    </xf>
    <xf numFmtId="0" fontId="76" fillId="26" borderId="14" xfId="0" applyFont="1" applyFill="1" applyBorder="1" applyAlignment="1" applyProtection="1">
      <alignment wrapText="1"/>
      <protection hidden="1"/>
    </xf>
    <xf numFmtId="164" fontId="44" fillId="9" borderId="1" xfId="0" applyNumberFormat="1" applyFont="1" applyFill="1" applyBorder="1" applyAlignment="1" applyProtection="1">
      <alignment wrapText="1"/>
      <protection hidden="1"/>
    </xf>
    <xf numFmtId="0" fontId="0" fillId="0" borderId="1" xfId="0" applyBorder="1" applyProtection="1">
      <protection hidden="1"/>
    </xf>
    <xf numFmtId="0" fontId="66" fillId="0" borderId="0" xfId="0" applyFont="1" applyProtection="1">
      <protection hidden="1"/>
    </xf>
    <xf numFmtId="0" fontId="28" fillId="0" borderId="1" xfId="0" applyFont="1" applyBorder="1" applyProtection="1">
      <protection hidden="1"/>
    </xf>
    <xf numFmtId="167" fontId="60" fillId="26" borderId="1" xfId="0" applyNumberFormat="1" applyFont="1" applyFill="1" applyBorder="1" applyProtection="1">
      <protection hidden="1"/>
    </xf>
    <xf numFmtId="0" fontId="91" fillId="40" borderId="1" xfId="0" applyFont="1" applyFill="1" applyBorder="1" applyAlignment="1" applyProtection="1">
      <alignment vertical="center"/>
      <protection hidden="1"/>
    </xf>
    <xf numFmtId="0" fontId="0" fillId="0" borderId="0" xfId="0" applyNumberFormat="1" applyBorder="1" applyProtection="1">
      <protection hidden="1"/>
    </xf>
    <xf numFmtId="0" fontId="0" fillId="0" borderId="0" xfId="0" applyNumberFormat="1" applyProtection="1">
      <protection hidden="1"/>
    </xf>
    <xf numFmtId="0" fontId="58" fillId="20" borderId="1" xfId="0" applyFont="1" applyFill="1" applyBorder="1" applyAlignment="1" applyProtection="1">
      <alignment vertical="center"/>
      <protection hidden="1"/>
    </xf>
    <xf numFmtId="0" fontId="33" fillId="25" borderId="1" xfId="0" applyFont="1" applyFill="1" applyBorder="1" applyProtection="1">
      <protection hidden="1"/>
    </xf>
    <xf numFmtId="0" fontId="28" fillId="38" borderId="1" xfId="0" applyFont="1" applyFill="1" applyBorder="1" applyProtection="1">
      <protection hidden="1"/>
    </xf>
    <xf numFmtId="164" fontId="12" fillId="9" borderId="1" xfId="0" applyNumberFormat="1" applyFont="1" applyFill="1" applyBorder="1" applyProtection="1">
      <protection hidden="1"/>
    </xf>
    <xf numFmtId="164" fontId="12" fillId="9" borderId="14" xfId="0" applyNumberFormat="1" applyFont="1" applyFill="1" applyBorder="1" applyProtection="1">
      <protection hidden="1"/>
    </xf>
    <xf numFmtId="164" fontId="0" fillId="26" borderId="16" xfId="0" applyNumberFormat="1" applyFill="1" applyBorder="1" applyProtection="1">
      <protection hidden="1"/>
    </xf>
    <xf numFmtId="0" fontId="28" fillId="26" borderId="15" xfId="0" applyFont="1" applyFill="1" applyBorder="1" applyProtection="1">
      <protection hidden="1"/>
    </xf>
    <xf numFmtId="164" fontId="59" fillId="27" borderId="16" xfId="0" applyNumberFormat="1" applyFont="1" applyFill="1" applyBorder="1" applyProtection="1">
      <protection hidden="1"/>
    </xf>
    <xf numFmtId="164" fontId="44" fillId="9" borderId="1" xfId="0" applyNumberFormat="1" applyFont="1" applyFill="1" applyBorder="1" applyProtection="1">
      <protection hidden="1"/>
    </xf>
    <xf numFmtId="164" fontId="44" fillId="9" borderId="14" xfId="0" applyNumberFormat="1" applyFont="1" applyFill="1" applyBorder="1" applyProtection="1">
      <protection hidden="1"/>
    </xf>
    <xf numFmtId="178" fontId="0" fillId="24" borderId="16" xfId="0" applyNumberFormat="1" applyFill="1" applyBorder="1" applyProtection="1">
      <protection hidden="1"/>
    </xf>
    <xf numFmtId="0" fontId="28" fillId="24" borderId="15" xfId="0" applyFont="1" applyFill="1" applyBorder="1" applyProtection="1">
      <protection hidden="1"/>
    </xf>
    <xf numFmtId="1" fontId="33" fillId="24" borderId="0" xfId="0" applyNumberFormat="1" applyFont="1" applyFill="1" applyProtection="1">
      <protection hidden="1"/>
    </xf>
    <xf numFmtId="177" fontId="59" fillId="24" borderId="16" xfId="0" applyNumberFormat="1" applyFont="1" applyFill="1" applyBorder="1" applyProtection="1">
      <protection hidden="1"/>
    </xf>
    <xf numFmtId="0" fontId="1" fillId="24" borderId="15" xfId="0" applyFont="1" applyFill="1" applyBorder="1" applyProtection="1">
      <protection hidden="1"/>
    </xf>
    <xf numFmtId="0" fontId="23" fillId="0" borderId="0" xfId="0" applyFont="1" applyProtection="1">
      <protection hidden="1"/>
    </xf>
    <xf numFmtId="0" fontId="45" fillId="0" borderId="0" xfId="0" applyFont="1"/>
    <xf numFmtId="0" fontId="1" fillId="0" borderId="0" xfId="0" applyFont="1" applyProtection="1"/>
    <xf numFmtId="168" fontId="87" fillId="38" borderId="0" xfId="0" applyNumberFormat="1" applyFont="1" applyFill="1" applyProtection="1"/>
    <xf numFmtId="170" fontId="87" fillId="38" borderId="0" xfId="0" applyNumberFormat="1" applyFont="1" applyFill="1" applyProtection="1"/>
    <xf numFmtId="0" fontId="13" fillId="15" borderId="0" xfId="0" applyFont="1" applyFill="1" applyProtection="1">
      <protection hidden="1"/>
    </xf>
    <xf numFmtId="0" fontId="14" fillId="16" borderId="0" xfId="0" applyFont="1" applyFill="1" applyProtection="1">
      <protection hidden="1"/>
    </xf>
    <xf numFmtId="0" fontId="0" fillId="16" borderId="0" xfId="0" applyFill="1" applyProtection="1">
      <protection hidden="1"/>
    </xf>
    <xf numFmtId="0" fontId="25" fillId="16" borderId="0" xfId="0" applyFont="1" applyFill="1" applyAlignment="1" applyProtection="1">
      <alignment horizontal="center"/>
      <protection hidden="1"/>
    </xf>
    <xf numFmtId="14" fontId="36" fillId="0" borderId="4" xfId="2" applyNumberFormat="1" applyFill="1" applyProtection="1">
      <protection hidden="1"/>
    </xf>
    <xf numFmtId="16" fontId="0" fillId="0" borderId="0" xfId="0" applyNumberFormat="1" applyProtection="1">
      <protection hidden="1"/>
    </xf>
    <xf numFmtId="0" fontId="13" fillId="0" borderId="0" xfId="0" applyNumberFormat="1" applyFont="1" applyFill="1" applyProtection="1">
      <protection hidden="1"/>
    </xf>
    <xf numFmtId="0" fontId="14" fillId="0" borderId="0" xfId="0" applyNumberFormat="1" applyFont="1" applyFill="1" applyProtection="1">
      <protection hidden="1"/>
    </xf>
    <xf numFmtId="0" fontId="0" fillId="0" borderId="0" xfId="0" applyNumberFormat="1" applyFill="1" applyProtection="1">
      <protection hidden="1"/>
    </xf>
    <xf numFmtId="0" fontId="25" fillId="0" borderId="0" xfId="0" applyNumberFormat="1" applyFont="1" applyFill="1" applyAlignment="1" applyProtection="1">
      <alignment horizontal="center"/>
      <protection hidden="1"/>
    </xf>
    <xf numFmtId="16" fontId="0" fillId="0" borderId="0" xfId="0" applyNumberFormat="1" applyFill="1" applyProtection="1">
      <protection hidden="1"/>
    </xf>
    <xf numFmtId="167" fontId="19" fillId="38" borderId="0" xfId="0" applyNumberFormat="1" applyFont="1" applyFill="1" applyBorder="1" applyProtection="1">
      <protection hidden="1"/>
    </xf>
    <xf numFmtId="166" fontId="19" fillId="38" borderId="0" xfId="0" applyNumberFormat="1" applyFont="1" applyFill="1" applyProtection="1">
      <protection hidden="1"/>
    </xf>
    <xf numFmtId="0" fontId="19" fillId="38" borderId="0" xfId="0" applyFont="1" applyFill="1" applyProtection="1">
      <protection hidden="1"/>
    </xf>
    <xf numFmtId="167" fontId="75" fillId="29" borderId="0" xfId="0" applyNumberFormat="1" applyFont="1" applyFill="1" applyProtection="1">
      <protection hidden="1"/>
    </xf>
    <xf numFmtId="0" fontId="33" fillId="0" borderId="0" xfId="0" applyFont="1" applyProtection="1">
      <protection hidden="1"/>
    </xf>
    <xf numFmtId="182" fontId="0" fillId="0" borderId="0" xfId="0" applyNumberFormat="1" applyProtection="1">
      <protection hidden="1"/>
    </xf>
    <xf numFmtId="0" fontId="59" fillId="42" borderId="0" xfId="0" applyFont="1" applyFill="1" applyProtection="1">
      <protection hidden="1"/>
    </xf>
    <xf numFmtId="182" fontId="23" fillId="42" borderId="0" xfId="0" applyNumberFormat="1" applyFont="1" applyFill="1" applyProtection="1">
      <protection hidden="1"/>
    </xf>
    <xf numFmtId="0" fontId="19" fillId="42" borderId="0" xfId="0" applyFont="1" applyFill="1" applyProtection="1">
      <protection hidden="1"/>
    </xf>
    <xf numFmtId="167" fontId="18" fillId="4" borderId="0" xfId="0" applyNumberFormat="1" applyFont="1" applyFill="1" applyProtection="1">
      <protection hidden="1"/>
    </xf>
    <xf numFmtId="166" fontId="19" fillId="0" borderId="0" xfId="0" applyNumberFormat="1" applyFont="1" applyProtection="1">
      <protection hidden="1"/>
    </xf>
    <xf numFmtId="0" fontId="19" fillId="0" borderId="0" xfId="0" applyFont="1" applyProtection="1">
      <protection hidden="1"/>
    </xf>
    <xf numFmtId="0" fontId="8" fillId="0" borderId="0" xfId="0" applyFont="1" applyProtection="1">
      <protection hidden="1"/>
    </xf>
    <xf numFmtId="169" fontId="10" fillId="0" borderId="0" xfId="0" applyNumberFormat="1" applyFont="1" applyProtection="1">
      <protection hidden="1"/>
    </xf>
    <xf numFmtId="0" fontId="11" fillId="0" borderId="0" xfId="0" applyFont="1" applyProtection="1">
      <protection hidden="1"/>
    </xf>
    <xf numFmtId="0" fontId="11" fillId="0" borderId="0" xfId="0" applyFont="1" applyFill="1" applyProtection="1">
      <protection hidden="1"/>
    </xf>
    <xf numFmtId="168" fontId="11" fillId="0" borderId="0" xfId="0" applyNumberFormat="1" applyFont="1" applyFill="1" applyProtection="1">
      <protection hidden="1"/>
    </xf>
    <xf numFmtId="0" fontId="5" fillId="0" borderId="0" xfId="0" applyFont="1" applyFill="1" applyProtection="1">
      <protection hidden="1"/>
    </xf>
    <xf numFmtId="167" fontId="4" fillId="0" borderId="0" xfId="0" applyNumberFormat="1" applyFont="1" applyProtection="1">
      <protection hidden="1"/>
    </xf>
    <xf numFmtId="0" fontId="1" fillId="0" borderId="0" xfId="0" applyFont="1" applyFill="1" applyProtection="1">
      <protection hidden="1"/>
    </xf>
    <xf numFmtId="168" fontId="0" fillId="0" borderId="0" xfId="0" applyNumberFormat="1" applyFill="1" applyProtection="1">
      <protection hidden="1"/>
    </xf>
    <xf numFmtId="0" fontId="63" fillId="0" borderId="0" xfId="0" applyFont="1" applyProtection="1">
      <protection hidden="1"/>
    </xf>
    <xf numFmtId="167" fontId="64" fillId="0" borderId="0" xfId="0" applyNumberFormat="1" applyFont="1" applyFill="1" applyProtection="1">
      <protection hidden="1"/>
    </xf>
    <xf numFmtId="167" fontId="35" fillId="0" borderId="0" xfId="0" applyNumberFormat="1" applyFont="1" applyFill="1" applyProtection="1">
      <protection hidden="1"/>
    </xf>
    <xf numFmtId="0" fontId="3" fillId="0" borderId="0" xfId="0" applyFont="1" applyFill="1" applyProtection="1">
      <protection hidden="1"/>
    </xf>
    <xf numFmtId="168" fontId="1" fillId="0" borderId="0" xfId="0" applyNumberFormat="1" applyFont="1" applyFill="1" applyProtection="1">
      <protection hidden="1"/>
    </xf>
    <xf numFmtId="0" fontId="0" fillId="0" borderId="0" xfId="0" applyFill="1" applyProtection="1">
      <protection hidden="1"/>
    </xf>
    <xf numFmtId="167" fontId="4" fillId="0" borderId="0" xfId="0" applyNumberFormat="1" applyFont="1" applyFill="1" applyProtection="1">
      <protection hidden="1"/>
    </xf>
    <xf numFmtId="0" fontId="63" fillId="0" borderId="0" xfId="0" applyFont="1" applyFill="1" applyProtection="1">
      <protection hidden="1"/>
    </xf>
    <xf numFmtId="168" fontId="3" fillId="0" borderId="0" xfId="0" applyNumberFormat="1" applyFont="1" applyFill="1" applyProtection="1">
      <protection hidden="1"/>
    </xf>
    <xf numFmtId="169" fontId="1" fillId="0" borderId="0" xfId="0" applyNumberFormat="1" applyFont="1" applyFill="1" applyProtection="1">
      <protection hidden="1"/>
    </xf>
    <xf numFmtId="0" fontId="28" fillId="0" borderId="0" xfId="0" applyFont="1" applyProtection="1">
      <protection hidden="1"/>
    </xf>
    <xf numFmtId="0" fontId="61" fillId="0" borderId="0" xfId="0" applyFont="1" applyProtection="1">
      <protection hidden="1"/>
    </xf>
    <xf numFmtId="0" fontId="35" fillId="0" borderId="0" xfId="0" applyFont="1" applyFill="1" applyProtection="1">
      <protection hidden="1"/>
    </xf>
    <xf numFmtId="166" fontId="92" fillId="43" borderId="1" xfId="0" applyNumberFormat="1" applyFont="1" applyFill="1" applyBorder="1" applyProtection="1">
      <protection locked="0"/>
    </xf>
    <xf numFmtId="0" fontId="99" fillId="0" borderId="60" xfId="0" applyFont="1" applyBorder="1" applyAlignment="1">
      <alignment horizontal="center" vertical="center"/>
    </xf>
    <xf numFmtId="0" fontId="99" fillId="0" borderId="43" xfId="0" applyFont="1" applyBorder="1" applyAlignment="1">
      <alignment horizontal="center" vertical="center"/>
    </xf>
    <xf numFmtId="0" fontId="99" fillId="0" borderId="57" xfId="0" applyFont="1" applyBorder="1" applyAlignment="1">
      <alignment horizontal="center" vertical="center"/>
    </xf>
    <xf numFmtId="0" fontId="97" fillId="0" borderId="64" xfId="0" applyFont="1" applyBorder="1" applyAlignment="1">
      <alignment horizontal="center" vertical="center" textRotation="90"/>
    </xf>
    <xf numFmtId="0" fontId="97" fillId="0" borderId="51" xfId="0" applyFont="1" applyBorder="1" applyAlignment="1">
      <alignment horizontal="center" vertical="center" textRotation="90"/>
    </xf>
    <xf numFmtId="0" fontId="97" fillId="0" borderId="50" xfId="0" applyFont="1" applyBorder="1" applyAlignment="1">
      <alignment horizontal="center" vertical="center" textRotation="90"/>
    </xf>
    <xf numFmtId="0" fontId="97" fillId="0" borderId="65" xfId="0" applyFont="1" applyBorder="1" applyAlignment="1">
      <alignment horizontal="center" vertical="center" textRotation="90"/>
    </xf>
    <xf numFmtId="0" fontId="97" fillId="0" borderId="53" xfId="0" applyFont="1" applyBorder="1" applyAlignment="1">
      <alignment horizontal="center" vertical="center" textRotation="90"/>
    </xf>
    <xf numFmtId="0" fontId="99" fillId="0" borderId="66" xfId="0" applyFont="1" applyBorder="1" applyAlignment="1">
      <alignment horizontal="center" vertical="center"/>
    </xf>
    <xf numFmtId="0" fontId="97" fillId="0" borderId="68" xfId="0" applyFont="1" applyBorder="1" applyAlignment="1">
      <alignment horizontal="center" vertical="center" textRotation="90"/>
    </xf>
    <xf numFmtId="0" fontId="99" fillId="0" borderId="45" xfId="0" applyFont="1" applyBorder="1" applyAlignment="1">
      <alignment horizontal="center" vertical="center"/>
    </xf>
    <xf numFmtId="0" fontId="97" fillId="0" borderId="70" xfId="0" applyFont="1" applyBorder="1" applyAlignment="1">
      <alignment horizontal="center" vertical="center" textRotation="90"/>
    </xf>
    <xf numFmtId="0" fontId="99" fillId="0" borderId="45" xfId="0" applyFont="1" applyBorder="1" applyAlignment="1">
      <alignment horizontal="center" vertical="center" wrapText="1"/>
    </xf>
    <xf numFmtId="0" fontId="99" fillId="0" borderId="43" xfId="0" applyFont="1" applyBorder="1" applyAlignment="1">
      <alignment horizontal="center" vertical="center" wrapText="1"/>
    </xf>
    <xf numFmtId="0" fontId="99" fillId="0" borderId="59" xfId="0" applyFont="1" applyBorder="1" applyAlignment="1">
      <alignment horizontal="center" vertical="center" wrapText="1"/>
    </xf>
    <xf numFmtId="0" fontId="97" fillId="0" borderId="70" xfId="0" applyFont="1" applyBorder="1" applyAlignment="1">
      <alignment horizontal="center" vertical="center" textRotation="90" wrapText="1"/>
    </xf>
    <xf numFmtId="0" fontId="97" fillId="0" borderId="51" xfId="0" applyFont="1" applyBorder="1" applyAlignment="1">
      <alignment horizontal="center" vertical="center" textRotation="90" wrapText="1"/>
    </xf>
    <xf numFmtId="0" fontId="97" fillId="0" borderId="71" xfId="0" applyFont="1" applyBorder="1" applyAlignment="1">
      <alignment horizontal="center" vertical="center" textRotation="90" wrapText="1"/>
    </xf>
    <xf numFmtId="0" fontId="97" fillId="0" borderId="53" xfId="0" applyFont="1" applyBorder="1" applyAlignment="1">
      <alignment horizontal="center" vertical="center" textRotation="90" wrapText="1"/>
    </xf>
    <xf numFmtId="0" fontId="99" fillId="0" borderId="42" xfId="0" applyFont="1" applyBorder="1" applyAlignment="1">
      <alignment horizontal="center" vertical="center"/>
    </xf>
    <xf numFmtId="0" fontId="97" fillId="0" borderId="71" xfId="0" applyFont="1" applyBorder="1" applyAlignment="1">
      <alignment horizontal="center" vertical="center" textRotation="90"/>
    </xf>
    <xf numFmtId="0" fontId="100" fillId="0" borderId="0" xfId="0" applyFont="1" applyBorder="1" applyAlignment="1">
      <alignment horizontal="right" vertical="center"/>
    </xf>
    <xf numFmtId="0" fontId="97" fillId="0" borderId="1" xfId="0" applyFont="1" applyBorder="1" applyAlignment="1">
      <alignment horizontal="center" vertical="center" textRotation="90"/>
    </xf>
    <xf numFmtId="182" fontId="23" fillId="0" borderId="48" xfId="0" applyNumberFormat="1" applyFont="1" applyBorder="1" applyAlignment="1">
      <alignment horizontal="center" vertical="center"/>
    </xf>
    <xf numFmtId="182" fontId="23" fillId="0" borderId="15" xfId="0" applyNumberFormat="1" applyFont="1" applyBorder="1" applyAlignment="1">
      <alignment horizontal="center" vertical="center"/>
    </xf>
    <xf numFmtId="0" fontId="97" fillId="0" borderId="22" xfId="0" applyFont="1" applyBorder="1" applyAlignment="1">
      <alignment horizontal="center" vertical="center" textRotation="90"/>
    </xf>
    <xf numFmtId="0" fontId="97" fillId="0" borderId="32" xfId="0" applyFont="1" applyBorder="1" applyAlignment="1">
      <alignment horizontal="center" vertical="center" textRotation="90"/>
    </xf>
    <xf numFmtId="0" fontId="97" fillId="0" borderId="24" xfId="0" applyFont="1" applyBorder="1" applyAlignment="1">
      <alignment horizontal="center" vertical="center" textRotation="90"/>
    </xf>
    <xf numFmtId="14" fontId="99" fillId="0" borderId="61" xfId="0" applyNumberFormat="1" applyFont="1" applyBorder="1" applyAlignment="1">
      <alignment horizontal="center" vertical="center" textRotation="90"/>
    </xf>
    <xf numFmtId="14" fontId="99" fillId="0" borderId="62" xfId="0" applyNumberFormat="1" applyFont="1" applyBorder="1" applyAlignment="1">
      <alignment horizontal="center" vertical="center" textRotation="90"/>
    </xf>
    <xf numFmtId="14" fontId="99" fillId="0" borderId="63" xfId="0" applyNumberFormat="1" applyFont="1" applyBorder="1" applyAlignment="1">
      <alignment horizontal="center" vertical="center" textRotation="90"/>
    </xf>
    <xf numFmtId="14" fontId="99" fillId="0" borderId="67" xfId="0" applyNumberFormat="1" applyFont="1" applyBorder="1" applyAlignment="1">
      <alignment horizontal="center" vertical="center" textRotation="90"/>
    </xf>
    <xf numFmtId="14" fontId="99" fillId="0" borderId="69" xfId="0" applyNumberFormat="1" applyFont="1" applyBorder="1" applyAlignment="1">
      <alignment horizontal="center" vertical="center" textRotation="90"/>
    </xf>
    <xf numFmtId="0" fontId="84" fillId="0" borderId="32" xfId="0" applyFont="1" applyBorder="1" applyAlignment="1">
      <alignment horizontal="center" vertical="center"/>
    </xf>
    <xf numFmtId="0" fontId="84" fillId="0" borderId="24" xfId="0" applyFont="1" applyBorder="1" applyAlignment="1">
      <alignment horizontal="center" vertical="center"/>
    </xf>
    <xf numFmtId="0" fontId="84" fillId="0" borderId="33" xfId="0" applyFont="1" applyBorder="1" applyAlignment="1">
      <alignment horizontal="center" vertical="center"/>
    </xf>
    <xf numFmtId="14" fontId="84" fillId="0" borderId="20" xfId="0" applyNumberFormat="1" applyFont="1" applyBorder="1" applyAlignment="1">
      <alignment horizontal="center" vertical="center" textRotation="90"/>
    </xf>
    <xf numFmtId="14" fontId="84" fillId="0" borderId="25" xfId="0" applyNumberFormat="1" applyFont="1" applyBorder="1" applyAlignment="1">
      <alignment horizontal="center" vertical="center" textRotation="90"/>
    </xf>
    <xf numFmtId="14" fontId="84" fillId="0" borderId="23" xfId="0" applyNumberFormat="1" applyFont="1" applyBorder="1" applyAlignment="1">
      <alignment horizontal="center" vertical="center" textRotation="90"/>
    </xf>
    <xf numFmtId="14" fontId="81" fillId="36" borderId="21" xfId="0" applyNumberFormat="1" applyFont="1" applyFill="1" applyBorder="1" applyAlignment="1">
      <alignment horizontal="center" vertical="center" textRotation="90"/>
    </xf>
    <xf numFmtId="14" fontId="81" fillId="36" borderId="26" xfId="0" applyNumberFormat="1" applyFont="1" applyFill="1" applyBorder="1" applyAlignment="1">
      <alignment horizontal="center" vertical="center" textRotation="90"/>
    </xf>
    <xf numFmtId="14" fontId="81" fillId="36" borderId="27" xfId="0" applyNumberFormat="1" applyFont="1" applyFill="1" applyBorder="1" applyAlignment="1">
      <alignment horizontal="center" vertical="center" textRotation="90"/>
    </xf>
    <xf numFmtId="14" fontId="81" fillId="37" borderId="28" xfId="0" applyNumberFormat="1" applyFont="1" applyFill="1" applyBorder="1" applyAlignment="1">
      <alignment horizontal="center" vertical="center" textRotation="90"/>
    </xf>
    <xf numFmtId="14" fontId="81" fillId="37" borderId="26" xfId="0" applyNumberFormat="1" applyFont="1" applyFill="1" applyBorder="1" applyAlignment="1">
      <alignment horizontal="center" vertical="center" textRotation="90"/>
    </xf>
    <xf numFmtId="14" fontId="81" fillId="37" borderId="29" xfId="0" applyNumberFormat="1" applyFont="1" applyFill="1" applyBorder="1" applyAlignment="1">
      <alignment horizontal="center" vertical="center" textRotation="90"/>
    </xf>
    <xf numFmtId="0" fontId="84" fillId="0" borderId="22" xfId="0" applyFont="1" applyBorder="1" applyAlignment="1">
      <alignment horizontal="center" vertical="center"/>
    </xf>
    <xf numFmtId="0" fontId="84" fillId="0" borderId="19" xfId="0" applyFont="1" applyBorder="1" applyAlignment="1">
      <alignment horizontal="center" vertical="center"/>
    </xf>
    <xf numFmtId="0" fontId="102" fillId="0" borderId="1" xfId="0" applyFont="1" applyFill="1" applyBorder="1" applyAlignment="1">
      <alignment vertical="center"/>
    </xf>
  </cellXfs>
  <cellStyles count="6">
    <cellStyle name="Акцент5" xfId="4" builtinId="45"/>
    <cellStyle name="Вывод" xfId="3" builtinId="21"/>
    <cellStyle name="Заголовок 3" xfId="2" builtinId="18"/>
    <cellStyle name="Контрольная ячейка" xfId="1" builtinId="23"/>
    <cellStyle name="Обычный" xfId="0" builtinId="0"/>
    <cellStyle name="Примечание" xfId="5" builtinId="10"/>
  </cellStyles>
  <dxfs count="42">
    <dxf>
      <font>
        <color theme="0"/>
      </font>
      <fill>
        <patternFill patternType="none">
          <bgColor auto="1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4" tint="0.79998168889431442"/>
      </font>
      <fill>
        <patternFill>
          <bgColor theme="4" tint="0.79998168889431442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8" tint="0.79998168889431442"/>
      </font>
      <fill>
        <patternFill>
          <bgColor theme="8" tint="-0.24994659260841701"/>
        </patternFill>
      </fill>
    </dxf>
    <dxf>
      <font>
        <color theme="7" tint="0.79998168889431442"/>
      </font>
      <fill>
        <patternFill>
          <bgColor rgb="FF7030A0"/>
        </patternFill>
      </fill>
    </dxf>
    <dxf>
      <font>
        <color theme="3" tint="-0.24994659260841701"/>
      </font>
      <fill>
        <gradientFill degree="90">
          <stop position="0">
            <color theme="0"/>
          </stop>
          <stop position="0.5">
            <color theme="8" tint="0.40000610370189521"/>
          </stop>
          <stop position="1">
            <color theme="0"/>
          </stop>
        </gradientFill>
      </fill>
    </dxf>
    <dxf>
      <font>
        <color theme="0"/>
      </font>
      <fill>
        <patternFill patternType="solid">
          <fgColor auto="1"/>
          <bgColor theme="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2" tint="-0.499984740745262"/>
      </font>
      <fill>
        <patternFill>
          <bgColor theme="0" tint="-0.24994659260841701"/>
        </patternFill>
      </fill>
    </dxf>
    <dxf>
      <font>
        <b/>
        <i val="0"/>
        <color rgb="FF00B050"/>
      </font>
      <fill>
        <gradientFill degree="90">
          <stop position="0">
            <color rgb="FFCEFEDE"/>
          </stop>
          <stop position="0.5">
            <color theme="0"/>
          </stop>
          <stop position="1">
            <color rgb="FFCEFEDE"/>
          </stop>
        </gradient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0.79998168889431442"/>
      </font>
      <fill>
        <gradientFill degree="90">
          <stop position="0">
            <color theme="0"/>
          </stop>
          <stop position="0.5">
            <color theme="8" tint="-0.25098422193060094"/>
          </stop>
          <stop position="1">
            <color theme="0"/>
          </stop>
        </gradient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gradientFill degree="90">
          <stop position="0">
            <color theme="0"/>
          </stop>
          <stop position="0.5">
            <color rgb="FFFF0000"/>
          </stop>
          <stop position="1">
            <color theme="0"/>
          </stop>
        </gradientFill>
      </fill>
    </dxf>
    <dxf>
      <font>
        <color rgb="FF006100"/>
      </font>
      <fill>
        <gradientFill degree="90">
          <stop position="0">
            <color theme="0"/>
          </stop>
          <stop position="0.5">
            <color rgb="FF00B050"/>
          </stop>
          <stop position="1">
            <color theme="0"/>
          </stop>
        </gradientFill>
      </fill>
    </dxf>
    <dxf>
      <font>
        <color theme="6" tint="-0.499984740745262"/>
      </font>
      <fill>
        <gradientFill degree="90">
          <stop position="0">
            <color rgb="FF92D050"/>
          </stop>
          <stop position="0.5">
            <color theme="0"/>
          </stop>
          <stop position="1">
            <color rgb="FF92D050"/>
          </stop>
        </gradientFill>
      </fill>
    </dxf>
    <dxf>
      <font>
        <b/>
        <i val="0"/>
        <color theme="2" tint="-0.89996032593768116"/>
      </font>
      <fill>
        <gradientFill degree="90">
          <stop position="0">
            <color theme="2" tint="-0.25098422193060094"/>
          </stop>
          <stop position="0.5">
            <color theme="0"/>
          </stop>
          <stop position="1">
            <color theme="2" tint="-0.25098422193060094"/>
          </stop>
        </gradientFill>
      </fill>
    </dxf>
    <dxf>
      <font>
        <color theme="4" tint="-0.24994659260841701"/>
      </font>
      <fill>
        <gradientFill degree="90">
          <stop position="0">
            <color theme="4" tint="-0.25098422193060094"/>
          </stop>
          <stop position="0.5">
            <color theme="0"/>
          </stop>
          <stop position="1">
            <color theme="4" tint="-0.25098422193060094"/>
          </stop>
        </gradientFill>
      </fill>
    </dxf>
    <dxf>
      <font>
        <color rgb="FF9C0006"/>
      </font>
      <fill>
        <gradientFill degree="90">
          <stop position="0">
            <color theme="5" tint="0.59999389629810485"/>
          </stop>
          <stop position="0.5">
            <color theme="0"/>
          </stop>
          <stop position="1">
            <color theme="5" tint="0.59999389629810485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</font>
      <fill>
        <gradientFill degree="90">
          <stop position="0">
            <color theme="0"/>
          </stop>
          <stop position="1">
            <color rgb="FF00B0F0"/>
          </stop>
        </gradientFill>
      </fill>
    </dxf>
    <dxf>
      <font>
        <color theme="0"/>
      </font>
    </dxf>
    <dxf>
      <fill>
        <gradientFill degree="90">
          <stop position="0">
            <color theme="0"/>
          </stop>
          <stop position="0.5">
            <color rgb="FF00B0F0"/>
          </stop>
          <stop position="1">
            <color theme="0"/>
          </stop>
        </gradientFill>
      </fill>
    </dxf>
    <dxf>
      <font>
        <b val="0"/>
        <i val="0"/>
        <color theme="0"/>
      </font>
      <fill>
        <patternFill patternType="none">
          <bgColor auto="1"/>
        </patternFill>
      </fill>
    </dxf>
    <dxf>
      <font>
        <b val="0"/>
        <i val="0"/>
        <color theme="0"/>
      </font>
      <fill>
        <patternFill patternType="none">
          <bgColor auto="1"/>
        </patternFill>
      </fill>
    </dxf>
    <dxf>
      <font>
        <color theme="8" tint="0.79998168889431442"/>
      </font>
      <fill>
        <gradientFill degree="90">
          <stop position="0">
            <color rgb="FFCCFFCC"/>
          </stop>
          <stop position="1">
            <color rgb="FF00B050"/>
          </stop>
        </gradient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6" tint="0.79998168889431442"/>
      </font>
      <fill>
        <patternFill>
          <bgColor theme="6" tint="0.79998168889431442"/>
        </patternFill>
      </fill>
    </dxf>
  </dxfs>
  <tableStyles count="0" defaultTableStyle="TableStyleMedium9" defaultPivotStyle="PivotStyleLight16"/>
  <colors>
    <mruColors>
      <color rgb="FFF3F3E9"/>
      <color rgb="FFCCFFFF"/>
      <color rgb="FFCCECFF"/>
      <color rgb="FFFFFF99"/>
      <color rgb="FFF9EE99"/>
      <color rgb="FFCEFEDE"/>
      <color rgb="FFF9FDFD"/>
      <color rgb="FFF6FBFC"/>
      <color rgb="FF99FF99"/>
      <color rgb="FFCCFF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478</xdr:row>
      <xdr:rowOff>0</xdr:rowOff>
    </xdr:from>
    <xdr:to>
      <xdr:col>1</xdr:col>
      <xdr:colOff>6350</xdr:colOff>
      <xdr:row>480</xdr:row>
      <xdr:rowOff>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7D7A6383-AF98-4056-973A-7C921F13B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272925"/>
          <a:ext cx="2238375" cy="2038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455</xdr:row>
      <xdr:rowOff>152400</xdr:rowOff>
    </xdr:from>
    <xdr:to>
      <xdr:col>0</xdr:col>
      <xdr:colOff>2085975</xdr:colOff>
      <xdr:row>457</xdr:row>
      <xdr:rowOff>1808635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14933D0A-063A-4877-BD25-7A4BA54F0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957850"/>
          <a:ext cx="2085975" cy="21515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142875</xdr:rowOff>
    </xdr:from>
    <xdr:to>
      <xdr:col>0</xdr:col>
      <xdr:colOff>1302512</xdr:colOff>
      <xdr:row>181</xdr:row>
      <xdr:rowOff>1246759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928A722D-2D59-4FF5-9805-0331ADB0D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157900"/>
          <a:ext cx="1302512" cy="1599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123825</xdr:rowOff>
    </xdr:from>
    <xdr:to>
      <xdr:col>1</xdr:col>
      <xdr:colOff>6350</xdr:colOff>
      <xdr:row>205</xdr:row>
      <xdr:rowOff>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CD88622B-8960-4C67-89FE-34E107EDA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472975"/>
          <a:ext cx="2228850" cy="2047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152400</xdr:rowOff>
    </xdr:from>
    <xdr:to>
      <xdr:col>1</xdr:col>
      <xdr:colOff>6350</xdr:colOff>
      <xdr:row>227</xdr:row>
      <xdr:rowOff>0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A9CE0118-F728-4973-9254-6D233299D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816625"/>
          <a:ext cx="2143125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123825</xdr:rowOff>
    </xdr:from>
    <xdr:to>
      <xdr:col>1</xdr:col>
      <xdr:colOff>6350</xdr:colOff>
      <xdr:row>251</xdr:row>
      <xdr:rowOff>9525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96C331F2-DB39-448C-90FB-7FBB0F8E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065025"/>
          <a:ext cx="2238375" cy="2038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9525</xdr:rowOff>
    </xdr:from>
    <xdr:to>
      <xdr:col>0</xdr:col>
      <xdr:colOff>1847850</xdr:colOff>
      <xdr:row>272</xdr:row>
      <xdr:rowOff>2152650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6781C07B-CEB6-410D-9343-32A92819B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427725"/>
          <a:ext cx="1847850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292</xdr:row>
      <xdr:rowOff>9525</xdr:rowOff>
    </xdr:from>
    <xdr:to>
      <xdr:col>0</xdr:col>
      <xdr:colOff>1504951</xdr:colOff>
      <xdr:row>294</xdr:row>
      <xdr:rowOff>47843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D97B9684-0F06-4914-BFC5-FDF04B399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2028050"/>
          <a:ext cx="1504950" cy="2476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104776</xdr:rowOff>
    </xdr:from>
    <xdr:to>
      <xdr:col>1</xdr:col>
      <xdr:colOff>95250</xdr:colOff>
      <xdr:row>315</xdr:row>
      <xdr:rowOff>131902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AD8BA505-2D03-4A41-84BF-8E898ACC6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953101"/>
          <a:ext cx="2343150" cy="21035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</xdr:row>
      <xdr:rowOff>0</xdr:rowOff>
    </xdr:from>
    <xdr:to>
      <xdr:col>0</xdr:col>
      <xdr:colOff>2047875</xdr:colOff>
      <xdr:row>341</xdr:row>
      <xdr:rowOff>38100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561B5527-7A93-42D7-B28D-95A02180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325325"/>
          <a:ext cx="2047875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</xdr:row>
      <xdr:rowOff>9525</xdr:rowOff>
    </xdr:from>
    <xdr:to>
      <xdr:col>0</xdr:col>
      <xdr:colOff>1438275</xdr:colOff>
      <xdr:row>361</xdr:row>
      <xdr:rowOff>1921457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C8FE1FC8-73A3-485F-B71C-D380DDA5A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297000"/>
          <a:ext cx="1438275" cy="2245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1</xdr:rowOff>
    </xdr:from>
    <xdr:to>
      <xdr:col>0</xdr:col>
      <xdr:colOff>1476375</xdr:colOff>
      <xdr:row>383</xdr:row>
      <xdr:rowOff>108896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3B2D6FC8-41A1-46C9-936C-A7F075B1E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278701"/>
          <a:ext cx="1476375" cy="23472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428</xdr:row>
      <xdr:rowOff>28575</xdr:rowOff>
    </xdr:from>
    <xdr:to>
      <xdr:col>1</xdr:col>
      <xdr:colOff>6350</xdr:colOff>
      <xdr:row>430</xdr:row>
      <xdr:rowOff>63012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8211C3FC-8138-4F73-8035-2076C49EB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337975"/>
          <a:ext cx="2238375" cy="1377462"/>
        </a:xfrm>
        <a:prstGeom prst="rect">
          <a:avLst/>
        </a:prstGeom>
      </xdr:spPr>
    </xdr:pic>
    <xdr:clientData/>
  </xdr:twoCellAnchor>
  <xdr:twoCellAnchor editAs="oneCell">
    <xdr:from>
      <xdr:col>0</xdr:col>
      <xdr:colOff>312223</xdr:colOff>
      <xdr:row>1</xdr:row>
      <xdr:rowOff>14639</xdr:rowOff>
    </xdr:from>
    <xdr:to>
      <xdr:col>0</xdr:col>
      <xdr:colOff>1628775</xdr:colOff>
      <xdr:row>1</xdr:row>
      <xdr:rowOff>1409701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4F6403D4-55E8-462E-B549-18F4833A2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223" y="319439"/>
          <a:ext cx="1316552" cy="139506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402</xdr:row>
      <xdr:rowOff>57150</xdr:rowOff>
    </xdr:from>
    <xdr:to>
      <xdr:col>1</xdr:col>
      <xdr:colOff>1</xdr:colOff>
      <xdr:row>403</xdr:row>
      <xdr:rowOff>1523886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1035DBA2-07CA-4718-87D5-0F2498DD7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07070525"/>
          <a:ext cx="2247900" cy="18001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28575</xdr:rowOff>
    </xdr:from>
    <xdr:to>
      <xdr:col>0</xdr:col>
      <xdr:colOff>1163696</xdr:colOff>
      <xdr:row>30</xdr:row>
      <xdr:rowOff>28575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84DC40E5-47CD-4132-8B28-0B8A6C7B7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72225"/>
          <a:ext cx="1163696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133350</xdr:rowOff>
    </xdr:from>
    <xdr:to>
      <xdr:col>0</xdr:col>
      <xdr:colOff>1302512</xdr:colOff>
      <xdr:row>84</xdr:row>
      <xdr:rowOff>8509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3CDFBECE-B989-41EB-B049-5479DFDB5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64250"/>
          <a:ext cx="1302512" cy="1599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1733550</xdr:colOff>
      <xdr:row>57</xdr:row>
      <xdr:rowOff>8127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F8087F08-919D-48DB-A7B7-BB9B4ECD0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49200"/>
          <a:ext cx="1733550" cy="18369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47625</xdr:rowOff>
    </xdr:from>
    <xdr:to>
      <xdr:col>0</xdr:col>
      <xdr:colOff>1731414</xdr:colOff>
      <xdr:row>110</xdr:row>
      <xdr:rowOff>44355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BA262F70-2398-4758-8ABE-5A03A7FDA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25212675"/>
          <a:ext cx="1731414" cy="18350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1516393</xdr:colOff>
      <xdr:row>162</xdr:row>
      <xdr:rowOff>19050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F575EA4D-9420-4980-9BA2-852F9206C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804725"/>
          <a:ext cx="1516393" cy="2495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1</xdr:col>
      <xdr:colOff>7816</xdr:colOff>
      <xdr:row>136</xdr:row>
      <xdr:rowOff>1055165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ABAB6B07-953B-4D9A-9BB7-8FCACC697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31451550"/>
          <a:ext cx="2255716" cy="20362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46"/>
  <sheetViews>
    <sheetView showGridLines="0" view="pageBreakPreview" zoomScaleSheetLayoutView="100" workbookViewId="0">
      <selection activeCell="G22" sqref="G22"/>
    </sheetView>
  </sheetViews>
  <sheetFormatPr defaultRowHeight="12.75"/>
  <cols>
    <col min="1" max="1" width="26.7109375" customWidth="1"/>
    <col min="2" max="2" width="15.7109375" bestFit="1" customWidth="1"/>
    <col min="3" max="3" width="19.5703125" bestFit="1" customWidth="1"/>
    <col min="4" max="4" width="27" bestFit="1" customWidth="1"/>
    <col min="5" max="5" width="10.7109375" customWidth="1"/>
    <col min="6" max="6" width="9.5703125" bestFit="1" customWidth="1"/>
    <col min="8" max="8" width="10.5703125" bestFit="1" customWidth="1"/>
    <col min="9" max="9" width="9.85546875" customWidth="1"/>
  </cols>
  <sheetData>
    <row r="1" spans="1:19" ht="20.25">
      <c r="A1" s="71">
        <f ca="1">TODAY()</f>
        <v>45833</v>
      </c>
      <c r="C1" s="128" t="s">
        <v>92</v>
      </c>
      <c r="D1" s="111">
        <f>'Что купили'!C157</f>
        <v>27397.605</v>
      </c>
      <c r="E1" s="3"/>
      <c r="F1" s="3"/>
      <c r="G1" s="3"/>
      <c r="H1" s="3"/>
      <c r="I1" s="3"/>
      <c r="J1" s="3"/>
      <c r="K1" s="3"/>
      <c r="L1" s="3"/>
      <c r="M1" s="3"/>
    </row>
    <row r="2" spans="1:19" ht="18.75">
      <c r="A2" s="39"/>
      <c r="B2" s="72"/>
      <c r="C2" s="3"/>
      <c r="D2" s="111">
        <f>'Что купили'!E157</f>
        <v>14893.218999999999</v>
      </c>
      <c r="E2" s="3"/>
      <c r="F2" s="3"/>
      <c r="G2" s="3"/>
      <c r="H2" s="3"/>
      <c r="I2" s="99"/>
      <c r="J2" s="3"/>
      <c r="K2" s="3"/>
      <c r="L2" s="3"/>
      <c r="M2" s="3"/>
      <c r="S2" s="39"/>
    </row>
    <row r="3" spans="1:19" ht="18.75">
      <c r="C3" s="3"/>
      <c r="D3" s="111">
        <f>'Что купили'!G157</f>
        <v>4106.8500000000004</v>
      </c>
      <c r="E3" s="3"/>
      <c r="F3" s="3"/>
      <c r="G3" s="3"/>
      <c r="H3" s="3"/>
      <c r="I3" s="99"/>
      <c r="J3" s="3"/>
      <c r="K3" s="3"/>
      <c r="L3" s="3"/>
      <c r="M3" s="3"/>
      <c r="S3" s="39"/>
    </row>
    <row r="4" spans="1:19" ht="18.75">
      <c r="C4" s="3"/>
      <c r="D4" s="111">
        <f>'Что купили'!I157</f>
        <v>11475.58</v>
      </c>
      <c r="E4" s="3"/>
      <c r="F4" s="3"/>
      <c r="G4" s="3"/>
      <c r="H4" s="3"/>
      <c r="I4" s="99"/>
      <c r="J4" s="3"/>
      <c r="K4" s="3"/>
      <c r="L4" s="3"/>
      <c r="M4" s="3"/>
      <c r="S4" s="39"/>
    </row>
    <row r="5" spans="1:19" ht="18.75">
      <c r="C5" s="3"/>
      <c r="D5" s="111">
        <f>'Что купили'!K157</f>
        <v>7394.8320000000003</v>
      </c>
      <c r="E5" s="3"/>
      <c r="F5" s="3"/>
      <c r="G5" s="3"/>
      <c r="H5" s="3"/>
      <c r="I5" s="99"/>
      <c r="J5" s="3"/>
      <c r="K5" s="3"/>
      <c r="L5" s="3"/>
      <c r="M5" s="3"/>
    </row>
    <row r="6" spans="1:19" ht="18.75">
      <c r="C6" s="3"/>
      <c r="D6" s="111">
        <f>'Что купили'!M157</f>
        <v>0</v>
      </c>
      <c r="E6" s="3"/>
      <c r="F6" s="3"/>
      <c r="G6" s="3"/>
      <c r="H6" s="3"/>
      <c r="I6" s="99"/>
      <c r="J6" s="3"/>
      <c r="K6" s="3"/>
      <c r="L6" s="3"/>
      <c r="M6" s="3"/>
    </row>
    <row r="7" spans="1:19" ht="19.5" thickBot="1">
      <c r="A7" s="127" t="s">
        <v>89</v>
      </c>
      <c r="C7" s="3"/>
      <c r="D7" s="111">
        <f>'Что купили'!O157</f>
        <v>0</v>
      </c>
      <c r="E7" s="3"/>
      <c r="F7" s="3"/>
      <c r="G7" s="3"/>
      <c r="H7" s="3"/>
      <c r="I7" s="99"/>
      <c r="J7" s="3"/>
      <c r="K7" s="3"/>
      <c r="L7" s="3"/>
      <c r="M7" s="3"/>
    </row>
    <row r="8" spans="1:19" ht="20.25" thickTop="1" thickBot="1">
      <c r="A8" s="199">
        <v>14</v>
      </c>
      <c r="B8" s="39" t="s">
        <v>27</v>
      </c>
      <c r="C8" s="3"/>
      <c r="D8" s="111">
        <f>'Что купили'!Q157</f>
        <v>0</v>
      </c>
      <c r="E8" s="3"/>
      <c r="F8" s="3"/>
      <c r="G8" s="3"/>
      <c r="H8" s="3"/>
      <c r="I8" s="99"/>
      <c r="J8" s="3"/>
      <c r="K8" s="3"/>
      <c r="L8" s="3"/>
      <c r="M8" s="3"/>
    </row>
    <row r="9" spans="1:19" ht="20.25" thickTop="1" thickBot="1">
      <c r="A9" s="286">
        <v>222</v>
      </c>
      <c r="B9" s="39" t="s">
        <v>29</v>
      </c>
      <c r="C9" s="78"/>
      <c r="D9" s="111">
        <f>'Что купили'!S157</f>
        <v>0</v>
      </c>
      <c r="E9" s="3"/>
      <c r="F9" s="3"/>
      <c r="G9" s="3"/>
      <c r="H9" s="3"/>
      <c r="I9" s="99"/>
      <c r="J9" s="3"/>
      <c r="K9" s="100"/>
      <c r="L9" s="3"/>
      <c r="M9" s="3"/>
    </row>
    <row r="10" spans="1:19" ht="20.25" thickTop="1" thickBot="1">
      <c r="A10" s="199">
        <v>21</v>
      </c>
      <c r="B10" s="39" t="s">
        <v>30</v>
      </c>
      <c r="C10" s="78"/>
      <c r="D10" s="111">
        <f>'Что купили'!U157</f>
        <v>0</v>
      </c>
      <c r="E10" s="3"/>
      <c r="F10" s="3"/>
      <c r="G10" s="3"/>
      <c r="H10" s="3"/>
      <c r="I10" s="99"/>
      <c r="J10" s="3"/>
      <c r="K10" s="3"/>
      <c r="L10" s="3"/>
      <c r="M10" s="3"/>
    </row>
    <row r="11" spans="1:19" ht="19.5" thickTop="1">
      <c r="C11" s="78"/>
      <c r="D11" s="111">
        <f>'Что купили'!W157</f>
        <v>0</v>
      </c>
      <c r="E11" s="3"/>
      <c r="F11" s="3"/>
      <c r="G11" s="3"/>
      <c r="H11" s="3"/>
      <c r="I11" s="99"/>
      <c r="J11" s="3"/>
      <c r="K11" s="3"/>
      <c r="L11" s="3"/>
      <c r="M11" s="3"/>
    </row>
    <row r="12" spans="1:19" ht="19.5" customHeight="1" thickBot="1">
      <c r="A12" s="33" t="s">
        <v>90</v>
      </c>
      <c r="C12" s="3"/>
      <c r="D12" s="111">
        <f>'Что купили'!Y157</f>
        <v>0</v>
      </c>
      <c r="E12" s="3"/>
      <c r="F12" s="3"/>
      <c r="G12" s="3"/>
      <c r="H12" s="3"/>
      <c r="I12" s="99"/>
      <c r="J12" s="3"/>
      <c r="K12" s="3"/>
      <c r="L12" s="3"/>
      <c r="M12" s="3"/>
    </row>
    <row r="13" spans="1:19" ht="20.25" thickTop="1" thickBot="1">
      <c r="A13" s="82">
        <f>Всего!A80</f>
        <v>65268</v>
      </c>
      <c r="B13" s="77" t="str">
        <f>Всего!B80</f>
        <v>всего</v>
      </c>
      <c r="C13" s="3"/>
      <c r="D13" s="111">
        <f>'Что купили'!AA157</f>
        <v>0</v>
      </c>
      <c r="E13" s="3"/>
      <c r="F13" s="3"/>
      <c r="G13" s="3"/>
      <c r="H13" s="3"/>
      <c r="I13" s="99"/>
      <c r="J13" s="3"/>
      <c r="K13" s="3"/>
      <c r="L13" s="3"/>
      <c r="M13" s="3"/>
    </row>
    <row r="14" spans="1:19" ht="20.25" thickTop="1" thickBot="1">
      <c r="A14" s="82"/>
      <c r="B14" s="77"/>
      <c r="C14" s="3"/>
      <c r="D14" s="111">
        <f>'Что купили'!AC157</f>
        <v>0</v>
      </c>
      <c r="E14" s="3"/>
      <c r="F14" s="3"/>
      <c r="G14" s="3"/>
      <c r="H14" s="3"/>
      <c r="I14" s="101"/>
      <c r="J14" s="3"/>
      <c r="K14" s="3"/>
      <c r="L14" s="3"/>
      <c r="M14" s="3"/>
    </row>
    <row r="15" spans="1:19" ht="20.25" thickTop="1" thickBot="1">
      <c r="A15" s="82">
        <f>Всего!A82</f>
        <v>65268.085999999996</v>
      </c>
      <c r="B15" s="77" t="str">
        <f>Всего!B82</f>
        <v>использовано</v>
      </c>
      <c r="C15" s="3"/>
      <c r="D15" s="111"/>
      <c r="E15" s="3"/>
      <c r="F15" s="3"/>
      <c r="G15" s="3"/>
      <c r="H15" s="3"/>
      <c r="I15" s="74"/>
      <c r="J15" s="3"/>
      <c r="K15" s="3"/>
      <c r="L15" s="3"/>
      <c r="M15" s="3"/>
    </row>
    <row r="16" spans="1:19" ht="20.25" thickTop="1" thickBot="1">
      <c r="A16" s="82">
        <f>Всего!A83</f>
        <v>-8.5999999995692633E-2</v>
      </c>
      <c r="B16" s="77" t="str">
        <f>Всего!B83</f>
        <v>остаток</v>
      </c>
      <c r="C16" s="3"/>
      <c r="D16" s="111"/>
      <c r="E16" s="3"/>
      <c r="F16" s="3"/>
      <c r="G16" s="3"/>
      <c r="H16" s="3"/>
      <c r="I16" s="3"/>
      <c r="J16" s="3"/>
      <c r="K16" s="3"/>
      <c r="L16" s="3"/>
      <c r="M16" s="3"/>
    </row>
    <row r="17" spans="1:13" ht="19.5" thickTop="1">
      <c r="C17" s="3"/>
      <c r="D17" s="111"/>
      <c r="E17" s="3"/>
      <c r="F17" s="3"/>
      <c r="G17" s="3"/>
      <c r="H17" s="3"/>
      <c r="I17" s="74"/>
      <c r="J17" s="3"/>
      <c r="K17" s="3"/>
      <c r="L17" s="3"/>
      <c r="M17" s="3"/>
    </row>
    <row r="18" spans="1:13" ht="18.75">
      <c r="C18" s="3"/>
      <c r="D18" s="111"/>
      <c r="E18" s="3"/>
      <c r="F18" s="104"/>
      <c r="G18" s="3"/>
      <c r="H18" s="3"/>
      <c r="I18" s="74"/>
      <c r="J18" s="3"/>
      <c r="K18" s="3"/>
      <c r="L18" s="3"/>
      <c r="M18" s="3"/>
    </row>
    <row r="19" spans="1:13" ht="19.5" thickBot="1">
      <c r="C19" s="3"/>
      <c r="D19" s="111"/>
      <c r="E19" s="3"/>
      <c r="F19" s="3"/>
      <c r="G19" s="3"/>
      <c r="H19" s="104"/>
      <c r="I19" s="74"/>
      <c r="J19" s="3"/>
      <c r="K19" s="3"/>
      <c r="L19" s="3"/>
      <c r="M19" s="3"/>
    </row>
    <row r="20" spans="1:13" ht="20.25" thickTop="1" thickBot="1">
      <c r="A20" s="82">
        <f>A8*A9</f>
        <v>3108</v>
      </c>
      <c r="B20" s="13" t="s">
        <v>155</v>
      </c>
      <c r="C20" s="3"/>
      <c r="D20" s="111"/>
      <c r="E20" s="3"/>
      <c r="F20" s="102"/>
      <c r="G20" s="3"/>
      <c r="H20" s="3"/>
      <c r="I20" s="3"/>
      <c r="J20" s="3"/>
      <c r="K20" s="3"/>
      <c r="L20" s="3"/>
      <c r="M20" s="3"/>
    </row>
    <row r="21" spans="1:13" ht="19.5" thickTop="1">
      <c r="C21" s="3"/>
      <c r="D21" s="111"/>
      <c r="E21" s="3"/>
      <c r="F21" s="3"/>
      <c r="G21" s="3"/>
      <c r="H21" s="3"/>
      <c r="I21" s="3"/>
      <c r="J21" s="3"/>
      <c r="K21" s="3"/>
      <c r="L21" s="74"/>
      <c r="M21" s="3"/>
    </row>
    <row r="22" spans="1:13" ht="18.75">
      <c r="C22" s="109"/>
      <c r="D22" s="112">
        <f>SUM(D1:D21)</f>
        <v>65268.086000000003</v>
      </c>
      <c r="E22" s="3"/>
      <c r="F22" s="3"/>
      <c r="G22" s="3"/>
      <c r="H22" s="3"/>
      <c r="I22" s="3"/>
      <c r="J22" s="3"/>
      <c r="K22" s="96"/>
      <c r="L22" s="3"/>
      <c r="M22" s="3"/>
    </row>
    <row r="23" spans="1:13" ht="18.75">
      <c r="A23" s="336">
        <v>1234</v>
      </c>
      <c r="C23" s="109"/>
      <c r="D23" s="130">
        <f>D22-A13</f>
        <v>8.6000000002968591E-2</v>
      </c>
      <c r="E23" s="3"/>
      <c r="F23" s="3"/>
      <c r="G23" s="3"/>
      <c r="H23" s="3"/>
      <c r="I23" s="3"/>
      <c r="J23" s="3"/>
      <c r="K23" s="3"/>
      <c r="L23" s="3"/>
      <c r="M23" s="3"/>
    </row>
    <row r="24" spans="1:13">
      <c r="C24" s="3"/>
      <c r="D24" s="102"/>
      <c r="E24" s="3"/>
      <c r="F24" s="3"/>
      <c r="G24" s="3"/>
      <c r="H24" s="3"/>
      <c r="I24" s="3"/>
      <c r="J24" s="3"/>
      <c r="K24" s="3"/>
      <c r="L24" s="3"/>
      <c r="M24" s="3"/>
    </row>
    <row r="25" spans="1:13"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</row>
    <row r="28" spans="1:13">
      <c r="C28" s="3"/>
      <c r="D28" s="3"/>
      <c r="E28" s="3"/>
      <c r="F28" s="3"/>
      <c r="G28" s="102"/>
      <c r="H28" s="3"/>
      <c r="I28" s="3"/>
      <c r="J28" s="3"/>
      <c r="K28" s="3"/>
      <c r="L28" s="3"/>
      <c r="M28" s="3"/>
    </row>
    <row r="29" spans="1:13"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>
      <c r="C30" s="3"/>
      <c r="D30" s="3"/>
      <c r="E30" s="3"/>
      <c r="F30" s="3"/>
      <c r="G30" s="107"/>
      <c r="H30" s="3"/>
      <c r="I30" s="3"/>
      <c r="J30" s="3"/>
      <c r="K30" s="3"/>
      <c r="L30" s="3"/>
      <c r="M30" s="3"/>
    </row>
    <row r="31" spans="1:13">
      <c r="C31" s="103"/>
      <c r="D31" s="3"/>
      <c r="E31" s="104"/>
      <c r="F31" s="3"/>
      <c r="G31" s="107"/>
      <c r="H31" s="3"/>
      <c r="I31" s="3"/>
      <c r="J31" s="3"/>
      <c r="K31" s="3"/>
      <c r="L31" s="3"/>
      <c r="M31" s="3"/>
    </row>
    <row r="32" spans="1:13">
      <c r="C32" s="3"/>
      <c r="D32" s="3"/>
      <c r="E32" s="3"/>
      <c r="F32" s="3"/>
      <c r="G32" s="107"/>
      <c r="H32" s="3"/>
      <c r="I32" s="3"/>
      <c r="J32" s="3"/>
      <c r="K32" s="3"/>
      <c r="L32" s="3"/>
      <c r="M32" s="3"/>
    </row>
    <row r="33" spans="3:13">
      <c r="C33" s="3"/>
      <c r="D33" s="3"/>
      <c r="E33" s="3"/>
      <c r="F33" s="3"/>
      <c r="G33" s="107"/>
      <c r="H33" s="3"/>
      <c r="I33" s="102"/>
      <c r="J33" s="3"/>
      <c r="K33" s="3"/>
      <c r="L33" s="3"/>
      <c r="M33" s="3"/>
    </row>
    <row r="34" spans="3:13">
      <c r="C34" s="3"/>
      <c r="D34" s="3"/>
      <c r="E34" s="3"/>
      <c r="F34" s="3"/>
      <c r="G34" s="107"/>
      <c r="H34" s="3"/>
      <c r="I34" s="3"/>
      <c r="J34" s="3"/>
      <c r="K34" s="3"/>
      <c r="L34" s="3"/>
      <c r="M34" s="3"/>
    </row>
    <row r="35" spans="3:13">
      <c r="C35" s="3"/>
      <c r="D35" s="3"/>
      <c r="E35" s="3"/>
      <c r="F35" s="3"/>
      <c r="G35" s="107"/>
      <c r="H35" s="3"/>
      <c r="I35" s="3"/>
      <c r="J35" s="3"/>
      <c r="K35" s="3"/>
      <c r="L35" s="3"/>
      <c r="M35" s="3"/>
    </row>
    <row r="36" spans="3:13">
      <c r="C36" s="3"/>
      <c r="D36" s="3"/>
      <c r="E36" s="3"/>
      <c r="F36" s="3"/>
      <c r="G36" s="107"/>
      <c r="H36" s="3"/>
      <c r="I36" s="3"/>
      <c r="J36" s="3"/>
      <c r="K36" s="3"/>
      <c r="L36" s="3"/>
      <c r="M36" s="3"/>
    </row>
    <row r="37" spans="3:13">
      <c r="C37" s="3"/>
      <c r="D37" s="3"/>
      <c r="E37" s="3"/>
      <c r="F37" s="3"/>
      <c r="G37" s="107"/>
      <c r="H37" s="3"/>
      <c r="I37" s="3"/>
      <c r="J37" s="3"/>
      <c r="K37" s="3"/>
      <c r="L37" s="3"/>
      <c r="M37" s="3"/>
    </row>
    <row r="38" spans="3:13">
      <c r="C38" s="3"/>
      <c r="D38" s="3"/>
      <c r="E38" s="3"/>
      <c r="F38" s="3"/>
      <c r="G38" s="107"/>
      <c r="H38" s="3"/>
      <c r="I38" s="3"/>
      <c r="J38" s="3"/>
      <c r="K38" s="3"/>
      <c r="L38" s="3"/>
      <c r="M38" s="3"/>
    </row>
    <row r="39" spans="3:13">
      <c r="C39" s="3"/>
      <c r="D39" s="3"/>
      <c r="E39" s="3"/>
      <c r="F39" s="3"/>
      <c r="G39" s="107"/>
      <c r="H39" s="3"/>
      <c r="I39" s="3"/>
      <c r="J39" s="3"/>
      <c r="K39" s="3"/>
      <c r="L39" s="3"/>
      <c r="M39" s="3"/>
    </row>
    <row r="40" spans="3:13">
      <c r="C40" s="3"/>
      <c r="D40" s="3"/>
      <c r="E40" s="3"/>
      <c r="F40" s="3"/>
      <c r="G40" s="108"/>
      <c r="H40" s="3"/>
      <c r="I40" s="3"/>
      <c r="J40" s="3"/>
      <c r="K40" s="3"/>
      <c r="L40" s="3"/>
      <c r="M40" s="3"/>
    </row>
    <row r="41" spans="3:13">
      <c r="C41" s="3"/>
      <c r="D41" s="3"/>
      <c r="E41" s="3"/>
      <c r="F41" s="3"/>
      <c r="G41" s="107"/>
      <c r="H41" s="3"/>
      <c r="I41" s="3"/>
      <c r="J41" s="3"/>
      <c r="K41" s="3"/>
      <c r="L41" s="3"/>
      <c r="M41" s="3"/>
    </row>
    <row r="42" spans="3:13">
      <c r="C42" s="3"/>
      <c r="D42" s="3"/>
      <c r="E42" s="3"/>
      <c r="F42" s="3"/>
      <c r="G42" s="105"/>
      <c r="H42" s="3"/>
      <c r="I42" s="3"/>
      <c r="J42" s="3"/>
      <c r="K42" s="3"/>
      <c r="L42" s="3"/>
      <c r="M42" s="3"/>
    </row>
    <row r="43" spans="3:13"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</row>
    <row r="44" spans="3:13"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</row>
    <row r="45" spans="3:13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3:13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</row>
  </sheetData>
  <sheetProtection selectLockedCell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191"/>
  <sheetViews>
    <sheetView topLeftCell="A37" workbookViewId="0">
      <selection activeCell="L178" sqref="L178"/>
    </sheetView>
  </sheetViews>
  <sheetFormatPr defaultRowHeight="12.75"/>
  <cols>
    <col min="1" max="1" width="5.5703125" bestFit="1" customWidth="1"/>
    <col min="2" max="2" width="5.140625" bestFit="1" customWidth="1"/>
    <col min="3" max="3" width="3.7109375" bestFit="1" customWidth="1"/>
    <col min="4" max="4" width="47.85546875" bestFit="1" customWidth="1"/>
    <col min="5" max="5" width="10.42578125" bestFit="1" customWidth="1"/>
    <col min="7" max="7" width="6.42578125" bestFit="1" customWidth="1"/>
    <col min="8" max="8" width="10" bestFit="1" customWidth="1"/>
    <col min="9" max="9" width="13.85546875" bestFit="1" customWidth="1"/>
  </cols>
  <sheetData>
    <row r="1" spans="1:10" s="125" customFormat="1" ht="16.5" thickTop="1" thickBot="1">
      <c r="A1" s="123" t="s">
        <v>44</v>
      </c>
      <c r="B1" s="123" t="s">
        <v>46</v>
      </c>
      <c r="C1" s="123"/>
      <c r="D1" s="123" t="s">
        <v>47</v>
      </c>
      <c r="E1" s="123" t="s">
        <v>48</v>
      </c>
      <c r="F1" s="123" t="s">
        <v>49</v>
      </c>
      <c r="G1" s="123" t="s">
        <v>50</v>
      </c>
      <c r="H1" s="123" t="s">
        <v>51</v>
      </c>
      <c r="I1" s="123" t="s">
        <v>52</v>
      </c>
      <c r="J1" s="124"/>
    </row>
    <row r="2" spans="1:10" ht="13.5" thickTop="1">
      <c r="A2" s="432">
        <v>1</v>
      </c>
      <c r="B2" s="422">
        <f>выдача!O1</f>
        <v>45805</v>
      </c>
      <c r="C2" s="425" t="s">
        <v>53</v>
      </c>
      <c r="D2" s="113" t="s">
        <v>77</v>
      </c>
      <c r="E2" s="113">
        <v>250</v>
      </c>
      <c r="F2" s="113">
        <v>4.32</v>
      </c>
      <c r="G2" s="113">
        <v>4.97</v>
      </c>
      <c r="H2" s="113">
        <v>13.17</v>
      </c>
      <c r="I2" s="114">
        <v>117</v>
      </c>
    </row>
    <row r="3" spans="1:10">
      <c r="A3" s="420"/>
      <c r="B3" s="423"/>
      <c r="C3" s="426"/>
      <c r="D3" s="115" t="s">
        <v>54</v>
      </c>
      <c r="E3" s="115">
        <v>250</v>
      </c>
      <c r="F3" s="115">
        <v>0.1</v>
      </c>
      <c r="G3" s="115">
        <v>0</v>
      </c>
      <c r="H3" s="115">
        <v>10</v>
      </c>
      <c r="I3" s="116">
        <v>39.9</v>
      </c>
    </row>
    <row r="4" spans="1:10">
      <c r="A4" s="420"/>
      <c r="B4" s="423"/>
      <c r="C4" s="426"/>
      <c r="D4" s="115" t="s">
        <v>55</v>
      </c>
      <c r="E4" s="115">
        <v>60</v>
      </c>
      <c r="F4" s="115">
        <v>9.15</v>
      </c>
      <c r="G4" s="115">
        <v>7.0250000000000004</v>
      </c>
      <c r="H4" s="115">
        <v>43.95</v>
      </c>
      <c r="I4" s="116">
        <v>275.8</v>
      </c>
    </row>
    <row r="5" spans="1:10">
      <c r="A5" s="420"/>
      <c r="B5" s="423"/>
      <c r="C5" s="427"/>
      <c r="D5" s="115" t="s">
        <v>56</v>
      </c>
      <c r="E5" s="115">
        <v>60</v>
      </c>
      <c r="F5" s="115">
        <v>10</v>
      </c>
      <c r="G5" s="115">
        <v>25</v>
      </c>
      <c r="H5" s="115">
        <v>54</v>
      </c>
      <c r="I5" s="116">
        <v>480</v>
      </c>
    </row>
    <row r="6" spans="1:10">
      <c r="A6" s="420"/>
      <c r="B6" s="423"/>
      <c r="C6" s="428" t="s">
        <v>57</v>
      </c>
      <c r="D6" s="117" t="s">
        <v>76</v>
      </c>
      <c r="E6" s="117">
        <v>250</v>
      </c>
      <c r="F6" s="117">
        <v>5.5</v>
      </c>
      <c r="G6" s="117">
        <v>4</v>
      </c>
      <c r="H6" s="117">
        <v>14.2</v>
      </c>
      <c r="I6" s="118">
        <v>143.69999999999999</v>
      </c>
    </row>
    <row r="7" spans="1:10">
      <c r="A7" s="420"/>
      <c r="B7" s="423"/>
      <c r="C7" s="429"/>
      <c r="D7" s="117" t="s">
        <v>81</v>
      </c>
      <c r="E7" s="117">
        <v>250</v>
      </c>
      <c r="F7" s="117">
        <v>16.899999999999999</v>
      </c>
      <c r="G7" s="117">
        <v>12</v>
      </c>
      <c r="H7" s="117">
        <v>0.62</v>
      </c>
      <c r="I7" s="118">
        <v>117</v>
      </c>
    </row>
    <row r="8" spans="1:10">
      <c r="A8" s="420"/>
      <c r="B8" s="423"/>
      <c r="C8" s="429"/>
      <c r="D8" s="117" t="s">
        <v>26</v>
      </c>
      <c r="E8" s="117">
        <v>100</v>
      </c>
      <c r="F8" s="117">
        <v>11.2</v>
      </c>
      <c r="G8" s="117">
        <v>8.6999999999999993</v>
      </c>
      <c r="H8" s="117">
        <v>11.7</v>
      </c>
      <c r="I8" s="118">
        <v>180.2</v>
      </c>
    </row>
    <row r="9" spans="1:10" ht="13.5" thickBot="1">
      <c r="A9" s="420"/>
      <c r="B9" s="423"/>
      <c r="C9" s="429"/>
      <c r="D9" s="117" t="s">
        <v>54</v>
      </c>
      <c r="E9" s="117">
        <v>250</v>
      </c>
      <c r="F9" s="117">
        <v>0.1</v>
      </c>
      <c r="G9" s="117">
        <v>0</v>
      </c>
      <c r="H9" s="117">
        <v>10</v>
      </c>
      <c r="I9" s="118">
        <v>39.9</v>
      </c>
    </row>
    <row r="10" spans="1:10" ht="16.5" thickTop="1" thickBot="1">
      <c r="A10" s="431"/>
      <c r="B10" s="424"/>
      <c r="C10" s="430"/>
      <c r="D10" s="119" t="s">
        <v>60</v>
      </c>
      <c r="E10" s="119">
        <v>100</v>
      </c>
      <c r="F10" s="119">
        <v>1.2</v>
      </c>
      <c r="G10" s="119">
        <v>6</v>
      </c>
      <c r="H10" s="119">
        <v>4.7</v>
      </c>
      <c r="I10" s="120">
        <v>7.82</v>
      </c>
      <c r="J10" s="121">
        <f>SUM(I2:I10)</f>
        <v>1401.3200000000002</v>
      </c>
    </row>
    <row r="11" spans="1:10" ht="13.5" customHeight="1" thickTop="1">
      <c r="A11" s="419">
        <v>2</v>
      </c>
      <c r="B11" s="422">
        <f>выдача!P1</f>
        <v>45806</v>
      </c>
      <c r="C11" s="425" t="s">
        <v>53</v>
      </c>
      <c r="D11" s="113" t="s">
        <v>65</v>
      </c>
      <c r="E11" s="113">
        <v>250</v>
      </c>
      <c r="F11" s="113">
        <v>16.899999999999999</v>
      </c>
      <c r="G11" s="113">
        <v>12</v>
      </c>
      <c r="H11" s="113">
        <v>0.62</v>
      </c>
      <c r="I11" s="114">
        <v>117</v>
      </c>
    </row>
    <row r="12" spans="1:10">
      <c r="A12" s="420"/>
      <c r="B12" s="423"/>
      <c r="C12" s="426"/>
      <c r="D12" s="115" t="s">
        <v>54</v>
      </c>
      <c r="E12" s="115">
        <v>250</v>
      </c>
      <c r="F12" s="115">
        <v>0.1</v>
      </c>
      <c r="G12" s="115">
        <v>0</v>
      </c>
      <c r="H12" s="115">
        <v>10</v>
      </c>
      <c r="I12" s="116">
        <v>39.9</v>
      </c>
    </row>
    <row r="13" spans="1:10">
      <c r="A13" s="420"/>
      <c r="B13" s="423"/>
      <c r="C13" s="426"/>
      <c r="D13" s="115" t="s">
        <v>55</v>
      </c>
      <c r="E13" s="115">
        <v>60</v>
      </c>
      <c r="F13" s="115">
        <v>9.15</v>
      </c>
      <c r="G13" s="115">
        <v>7.0250000000000004</v>
      </c>
      <c r="H13" s="115">
        <v>43.95</v>
      </c>
      <c r="I13" s="116">
        <v>275.8</v>
      </c>
    </row>
    <row r="14" spans="1:10">
      <c r="A14" s="420"/>
      <c r="B14" s="423"/>
      <c r="C14" s="427"/>
      <c r="D14" s="115" t="s">
        <v>56</v>
      </c>
      <c r="E14" s="115">
        <v>60</v>
      </c>
      <c r="F14" s="115">
        <v>10</v>
      </c>
      <c r="G14" s="115">
        <v>25</v>
      </c>
      <c r="H14" s="115">
        <v>54</v>
      </c>
      <c r="I14" s="116">
        <v>480</v>
      </c>
    </row>
    <row r="15" spans="1:10">
      <c r="A15" s="420"/>
      <c r="B15" s="423"/>
      <c r="C15" s="428" t="s">
        <v>57</v>
      </c>
      <c r="D15" s="117" t="s">
        <v>61</v>
      </c>
      <c r="E15" s="117">
        <v>250</v>
      </c>
      <c r="F15" s="117">
        <v>2.5</v>
      </c>
      <c r="G15" s="117">
        <v>8.1999999999999993</v>
      </c>
      <c r="H15" s="117">
        <v>25.7</v>
      </c>
      <c r="I15" s="118">
        <v>120.9</v>
      </c>
    </row>
    <row r="16" spans="1:10">
      <c r="A16" s="420"/>
      <c r="B16" s="423"/>
      <c r="C16" s="429"/>
      <c r="D16" s="117" t="s">
        <v>62</v>
      </c>
      <c r="E16" s="117">
        <v>250</v>
      </c>
      <c r="F16" s="117">
        <v>5.5</v>
      </c>
      <c r="G16" s="117">
        <v>5.8</v>
      </c>
      <c r="H16" s="117">
        <v>29.2</v>
      </c>
      <c r="I16" s="118">
        <v>191.6</v>
      </c>
    </row>
    <row r="17" spans="1:10">
      <c r="A17" s="420"/>
      <c r="B17" s="423"/>
      <c r="C17" s="429"/>
      <c r="D17" s="117" t="s">
        <v>15</v>
      </c>
      <c r="E17" s="117">
        <v>100</v>
      </c>
      <c r="F17" s="117">
        <v>11.7</v>
      </c>
      <c r="G17" s="117">
        <v>8.6999999999999993</v>
      </c>
      <c r="H17" s="117">
        <v>11.7</v>
      </c>
      <c r="I17" s="118">
        <v>180</v>
      </c>
    </row>
    <row r="18" spans="1:10" ht="13.5" thickBot="1">
      <c r="A18" s="420"/>
      <c r="B18" s="423"/>
      <c r="C18" s="429"/>
      <c r="D18" s="117" t="s">
        <v>54</v>
      </c>
      <c r="E18" s="117">
        <v>250</v>
      </c>
      <c r="F18" s="117">
        <v>0.1</v>
      </c>
      <c r="G18" s="117">
        <v>0</v>
      </c>
      <c r="H18" s="117">
        <v>10</v>
      </c>
      <c r="I18" s="118">
        <v>39.9</v>
      </c>
    </row>
    <row r="19" spans="1:10" ht="14.25" thickTop="1" thickBot="1">
      <c r="A19" s="431"/>
      <c r="B19" s="424"/>
      <c r="C19" s="430"/>
      <c r="D19" s="119" t="s">
        <v>60</v>
      </c>
      <c r="E19" s="119">
        <v>100</v>
      </c>
      <c r="F19" s="119">
        <v>1.2</v>
      </c>
      <c r="G19" s="119">
        <v>6</v>
      </c>
      <c r="H19" s="119">
        <v>4.7</v>
      </c>
      <c r="I19" s="120">
        <v>7.82</v>
      </c>
      <c r="J19" s="122">
        <f>SUM(I11:I19)</f>
        <v>1452.92</v>
      </c>
    </row>
    <row r="20" spans="1:10" ht="13.5" customHeight="1" thickTop="1">
      <c r="A20" s="419">
        <v>3</v>
      </c>
      <c r="B20" s="422">
        <f>выдача!Q1</f>
        <v>45807</v>
      </c>
      <c r="C20" s="425" t="s">
        <v>53</v>
      </c>
      <c r="D20" s="113" t="s">
        <v>70</v>
      </c>
      <c r="E20" s="113">
        <v>250</v>
      </c>
      <c r="F20" s="113">
        <v>4.32</v>
      </c>
      <c r="G20" s="113">
        <v>4.97</v>
      </c>
      <c r="H20" s="113">
        <v>13.71</v>
      </c>
      <c r="I20" s="114">
        <v>117</v>
      </c>
    </row>
    <row r="21" spans="1:10">
      <c r="A21" s="420"/>
      <c r="B21" s="423"/>
      <c r="C21" s="426"/>
      <c r="D21" s="115" t="s">
        <v>54</v>
      </c>
      <c r="E21" s="115">
        <v>250</v>
      </c>
      <c r="F21" s="115">
        <v>0.1</v>
      </c>
      <c r="G21" s="115">
        <v>0</v>
      </c>
      <c r="H21" s="115">
        <v>10</v>
      </c>
      <c r="I21" s="116">
        <v>39.9</v>
      </c>
    </row>
    <row r="22" spans="1:10">
      <c r="A22" s="420"/>
      <c r="B22" s="423"/>
      <c r="C22" s="426"/>
      <c r="D22" s="115" t="s">
        <v>55</v>
      </c>
      <c r="E22" s="115">
        <v>60</v>
      </c>
      <c r="F22" s="115">
        <v>9.15</v>
      </c>
      <c r="G22" s="115">
        <v>7.0250000000000004</v>
      </c>
      <c r="H22" s="115">
        <v>43.95</v>
      </c>
      <c r="I22" s="116">
        <v>275.8</v>
      </c>
    </row>
    <row r="23" spans="1:10">
      <c r="A23" s="420"/>
      <c r="B23" s="423"/>
      <c r="C23" s="427"/>
      <c r="D23" s="115" t="s">
        <v>56</v>
      </c>
      <c r="E23" s="115">
        <v>60</v>
      </c>
      <c r="F23" s="115">
        <v>10</v>
      </c>
      <c r="G23" s="115">
        <v>25</v>
      </c>
      <c r="H23" s="115">
        <v>54</v>
      </c>
      <c r="I23" s="116">
        <v>480</v>
      </c>
    </row>
    <row r="24" spans="1:10">
      <c r="A24" s="420"/>
      <c r="B24" s="423"/>
      <c r="C24" s="428" t="s">
        <v>57</v>
      </c>
      <c r="D24" s="117" t="s">
        <v>63</v>
      </c>
      <c r="E24" s="117">
        <v>250</v>
      </c>
      <c r="F24" s="117">
        <v>3.5</v>
      </c>
      <c r="G24" s="117">
        <v>4</v>
      </c>
      <c r="H24" s="117">
        <v>14</v>
      </c>
      <c r="I24" s="118">
        <v>118.2</v>
      </c>
    </row>
    <row r="25" spans="1:10">
      <c r="A25" s="420"/>
      <c r="B25" s="423"/>
      <c r="C25" s="429"/>
      <c r="D25" s="117" t="s">
        <v>82</v>
      </c>
      <c r="E25" s="117">
        <v>250</v>
      </c>
      <c r="F25" s="117">
        <v>16.899999999999999</v>
      </c>
      <c r="G25" s="117">
        <v>12</v>
      </c>
      <c r="H25" s="117">
        <v>0.62</v>
      </c>
      <c r="I25" s="118">
        <v>117</v>
      </c>
    </row>
    <row r="26" spans="1:10">
      <c r="A26" s="420"/>
      <c r="B26" s="423"/>
      <c r="C26" s="429"/>
      <c r="D26" s="117" t="s">
        <v>36</v>
      </c>
      <c r="E26" s="117">
        <v>100</v>
      </c>
      <c r="F26" s="117">
        <v>17.899999999999999</v>
      </c>
      <c r="G26" s="117">
        <v>0.8</v>
      </c>
      <c r="H26" s="117">
        <v>0.1</v>
      </c>
      <c r="I26" s="118">
        <v>92</v>
      </c>
    </row>
    <row r="27" spans="1:10" ht="13.5" thickBot="1">
      <c r="A27" s="420"/>
      <c r="B27" s="423"/>
      <c r="C27" s="429"/>
      <c r="D27" s="117" t="s">
        <v>54</v>
      </c>
      <c r="E27" s="117">
        <v>250</v>
      </c>
      <c r="F27" s="117">
        <v>0.1</v>
      </c>
      <c r="G27" s="117">
        <v>0</v>
      </c>
      <c r="H27" s="117">
        <v>10</v>
      </c>
      <c r="I27" s="118">
        <v>39.9</v>
      </c>
    </row>
    <row r="28" spans="1:10" ht="14.25" thickTop="1" thickBot="1">
      <c r="A28" s="431"/>
      <c r="B28" s="424"/>
      <c r="C28" s="430"/>
      <c r="D28" s="119" t="s">
        <v>60</v>
      </c>
      <c r="E28" s="119">
        <v>100</v>
      </c>
      <c r="F28" s="119">
        <v>1.2</v>
      </c>
      <c r="G28" s="119">
        <v>6</v>
      </c>
      <c r="H28" s="119">
        <v>4.7</v>
      </c>
      <c r="I28" s="120">
        <v>7.82</v>
      </c>
      <c r="J28" s="122">
        <f>SUM(I20:I28)</f>
        <v>1287.6200000000001</v>
      </c>
    </row>
    <row r="29" spans="1:10" ht="13.5" customHeight="1" thickTop="1">
      <c r="A29" s="419">
        <v>4</v>
      </c>
      <c r="B29" s="422">
        <f>выдача!R1</f>
        <v>45810</v>
      </c>
      <c r="C29" s="425" t="s">
        <v>53</v>
      </c>
      <c r="D29" s="113" t="s">
        <v>77</v>
      </c>
      <c r="E29" s="113">
        <v>250</v>
      </c>
      <c r="F29" s="113">
        <v>4.32</v>
      </c>
      <c r="G29" s="113">
        <v>4.97</v>
      </c>
      <c r="H29" s="113">
        <v>13.17</v>
      </c>
      <c r="I29" s="114">
        <v>117</v>
      </c>
    </row>
    <row r="30" spans="1:10">
      <c r="A30" s="420"/>
      <c r="B30" s="423"/>
      <c r="C30" s="426"/>
      <c r="D30" s="115" t="s">
        <v>54</v>
      </c>
      <c r="E30" s="115">
        <v>250</v>
      </c>
      <c r="F30" s="115">
        <v>0.1</v>
      </c>
      <c r="G30" s="115">
        <v>0</v>
      </c>
      <c r="H30" s="115">
        <v>10</v>
      </c>
      <c r="I30" s="116">
        <v>39.9</v>
      </c>
    </row>
    <row r="31" spans="1:10">
      <c r="A31" s="420"/>
      <c r="B31" s="423"/>
      <c r="C31" s="426"/>
      <c r="D31" s="115" t="s">
        <v>55</v>
      </c>
      <c r="E31" s="115">
        <v>60</v>
      </c>
      <c r="F31" s="115">
        <v>9.15</v>
      </c>
      <c r="G31" s="115">
        <v>7.0250000000000004</v>
      </c>
      <c r="H31" s="115">
        <v>43.95</v>
      </c>
      <c r="I31" s="116">
        <v>275.8</v>
      </c>
    </row>
    <row r="32" spans="1:10">
      <c r="A32" s="420"/>
      <c r="B32" s="423"/>
      <c r="C32" s="427"/>
      <c r="D32" s="115" t="s">
        <v>56</v>
      </c>
      <c r="E32" s="115">
        <v>60</v>
      </c>
      <c r="F32" s="115">
        <v>10</v>
      </c>
      <c r="G32" s="115">
        <v>25</v>
      </c>
      <c r="H32" s="115">
        <v>54</v>
      </c>
      <c r="I32" s="116">
        <v>480</v>
      </c>
    </row>
    <row r="33" spans="1:10">
      <c r="A33" s="420"/>
      <c r="B33" s="423"/>
      <c r="C33" s="428" t="s">
        <v>57</v>
      </c>
      <c r="D33" s="117" t="s">
        <v>64</v>
      </c>
      <c r="E33" s="117">
        <v>250</v>
      </c>
      <c r="F33" s="117">
        <v>4.97</v>
      </c>
      <c r="G33" s="117">
        <v>6.19</v>
      </c>
      <c r="H33" s="117">
        <v>21.3</v>
      </c>
      <c r="I33" s="118">
        <v>152</v>
      </c>
    </row>
    <row r="34" spans="1:10">
      <c r="A34" s="420"/>
      <c r="B34" s="423"/>
      <c r="C34" s="429"/>
      <c r="D34" s="117" t="s">
        <v>80</v>
      </c>
      <c r="E34" s="117">
        <v>200</v>
      </c>
      <c r="F34" s="117">
        <v>5</v>
      </c>
      <c r="G34" s="117">
        <v>10</v>
      </c>
      <c r="H34" s="117">
        <v>40.75</v>
      </c>
      <c r="I34" s="118">
        <v>192.5</v>
      </c>
    </row>
    <row r="35" spans="1:10">
      <c r="A35" s="420"/>
      <c r="B35" s="423"/>
      <c r="C35" s="429"/>
      <c r="D35" s="117" t="s">
        <v>26</v>
      </c>
      <c r="E35" s="117">
        <v>100</v>
      </c>
      <c r="F35" s="117">
        <v>11.2</v>
      </c>
      <c r="G35" s="117">
        <v>8.6999999999999993</v>
      </c>
      <c r="H35" s="117">
        <v>11.7</v>
      </c>
      <c r="I35" s="118">
        <v>180.2</v>
      </c>
    </row>
    <row r="36" spans="1:10" ht="13.5" thickBot="1">
      <c r="A36" s="420"/>
      <c r="B36" s="423"/>
      <c r="C36" s="429"/>
      <c r="D36" s="117" t="s">
        <v>54</v>
      </c>
      <c r="E36" s="117">
        <v>250</v>
      </c>
      <c r="F36" s="117">
        <v>0.1</v>
      </c>
      <c r="G36" s="117">
        <v>0</v>
      </c>
      <c r="H36" s="117">
        <v>10</v>
      </c>
      <c r="I36" s="118">
        <v>39.9</v>
      </c>
    </row>
    <row r="37" spans="1:10" ht="14.25" thickTop="1" thickBot="1">
      <c r="A37" s="431"/>
      <c r="B37" s="424"/>
      <c r="C37" s="430"/>
      <c r="D37" s="119" t="s">
        <v>60</v>
      </c>
      <c r="E37" s="119">
        <v>100</v>
      </c>
      <c r="F37" s="119">
        <v>1.2</v>
      </c>
      <c r="G37" s="119">
        <v>6</v>
      </c>
      <c r="H37" s="119">
        <v>4.7</v>
      </c>
      <c r="I37" s="120">
        <v>7.82</v>
      </c>
      <c r="J37" s="122">
        <f>SUM(I29:I37)</f>
        <v>1485.1200000000001</v>
      </c>
    </row>
    <row r="38" spans="1:10" ht="13.5" customHeight="1" thickTop="1">
      <c r="A38" s="419">
        <v>5</v>
      </c>
      <c r="B38" s="422">
        <f>выдача!S1</f>
        <v>45811</v>
      </c>
      <c r="C38" s="425" t="s">
        <v>53</v>
      </c>
      <c r="D38" s="113" t="s">
        <v>65</v>
      </c>
      <c r="E38" s="113">
        <v>250</v>
      </c>
      <c r="F38" s="113">
        <v>4.32</v>
      </c>
      <c r="G38" s="113">
        <v>4.97</v>
      </c>
      <c r="H38" s="113">
        <v>13.71</v>
      </c>
      <c r="I38" s="114">
        <v>117</v>
      </c>
    </row>
    <row r="39" spans="1:10">
      <c r="A39" s="420"/>
      <c r="B39" s="423"/>
      <c r="C39" s="426"/>
      <c r="D39" s="115" t="s">
        <v>54</v>
      </c>
      <c r="E39" s="115">
        <v>250</v>
      </c>
      <c r="F39" s="115">
        <v>0.1</v>
      </c>
      <c r="G39" s="115">
        <v>0</v>
      </c>
      <c r="H39" s="115">
        <v>10</v>
      </c>
      <c r="I39" s="116">
        <v>39.9</v>
      </c>
    </row>
    <row r="40" spans="1:10">
      <c r="A40" s="420"/>
      <c r="B40" s="423"/>
      <c r="C40" s="426"/>
      <c r="D40" s="115" t="s">
        <v>55</v>
      </c>
      <c r="E40" s="115">
        <v>60</v>
      </c>
      <c r="F40" s="115">
        <v>9.15</v>
      </c>
      <c r="G40" s="115">
        <v>7.0250000000000004</v>
      </c>
      <c r="H40" s="115">
        <v>43.95</v>
      </c>
      <c r="I40" s="116">
        <v>275.8</v>
      </c>
    </row>
    <row r="41" spans="1:10">
      <c r="A41" s="420"/>
      <c r="B41" s="423"/>
      <c r="C41" s="427"/>
      <c r="D41" s="115" t="s">
        <v>56</v>
      </c>
      <c r="E41" s="115">
        <v>60</v>
      </c>
      <c r="F41" s="115">
        <v>10</v>
      </c>
      <c r="G41" s="115">
        <v>25</v>
      </c>
      <c r="H41" s="115">
        <v>54</v>
      </c>
      <c r="I41" s="116">
        <v>480</v>
      </c>
    </row>
    <row r="42" spans="1:10">
      <c r="A42" s="420"/>
      <c r="B42" s="423"/>
      <c r="C42" s="428" t="s">
        <v>57</v>
      </c>
      <c r="D42" s="117" t="s">
        <v>83</v>
      </c>
      <c r="E42" s="117">
        <v>250</v>
      </c>
      <c r="F42" s="117">
        <v>2.5</v>
      </c>
      <c r="G42" s="117">
        <v>8.1999999999999993</v>
      </c>
      <c r="H42" s="117">
        <v>25.7</v>
      </c>
      <c r="I42" s="118">
        <v>120.9</v>
      </c>
    </row>
    <row r="43" spans="1:10">
      <c r="A43" s="420"/>
      <c r="B43" s="423"/>
      <c r="C43" s="429"/>
      <c r="D43" s="117" t="s">
        <v>62</v>
      </c>
      <c r="E43" s="117">
        <v>250</v>
      </c>
      <c r="F43" s="117">
        <v>5.5</v>
      </c>
      <c r="G43" s="117">
        <v>5.8</v>
      </c>
      <c r="H43" s="117">
        <v>29.2</v>
      </c>
      <c r="I43" s="118">
        <v>191.6</v>
      </c>
    </row>
    <row r="44" spans="1:10">
      <c r="A44" s="420"/>
      <c r="B44" s="423"/>
      <c r="C44" s="429"/>
      <c r="D44" s="117" t="s">
        <v>15</v>
      </c>
      <c r="E44" s="117">
        <v>100</v>
      </c>
      <c r="F44" s="117">
        <v>11.7</v>
      </c>
      <c r="G44" s="117">
        <v>8.6999999999999993</v>
      </c>
      <c r="H44" s="117">
        <v>11.7</v>
      </c>
      <c r="I44" s="118">
        <v>180</v>
      </c>
    </row>
    <row r="45" spans="1:10" ht="13.5" thickBot="1">
      <c r="A45" s="420"/>
      <c r="B45" s="423"/>
      <c r="C45" s="429"/>
      <c r="D45" s="117" t="s">
        <v>18</v>
      </c>
      <c r="E45" s="117">
        <v>250</v>
      </c>
      <c r="F45" s="117">
        <v>0</v>
      </c>
      <c r="G45" s="117">
        <v>0</v>
      </c>
      <c r="H45" s="117">
        <v>19.600000000000001</v>
      </c>
      <c r="I45" s="118">
        <v>80</v>
      </c>
    </row>
    <row r="46" spans="1:10" ht="14.25" thickTop="1" thickBot="1">
      <c r="A46" s="431"/>
      <c r="B46" s="424"/>
      <c r="C46" s="430"/>
      <c r="D46" s="119" t="s">
        <v>60</v>
      </c>
      <c r="E46" s="119">
        <v>100</v>
      </c>
      <c r="F46" s="119">
        <v>1.2</v>
      </c>
      <c r="G46" s="119">
        <v>6</v>
      </c>
      <c r="H46" s="119">
        <v>4.7</v>
      </c>
      <c r="I46" s="120">
        <v>7.82</v>
      </c>
      <c r="J46" s="122">
        <f>SUM(I38:I46)</f>
        <v>1493.02</v>
      </c>
    </row>
    <row r="47" spans="1:10" ht="13.5" customHeight="1" thickTop="1">
      <c r="A47" s="419">
        <v>6</v>
      </c>
      <c r="B47" s="422">
        <f>выдача!T1</f>
        <v>45812</v>
      </c>
      <c r="C47" s="425" t="s">
        <v>53</v>
      </c>
      <c r="D47" s="113" t="s">
        <v>66</v>
      </c>
      <c r="E47" s="113">
        <v>250</v>
      </c>
      <c r="F47" s="113">
        <v>4.32</v>
      </c>
      <c r="G47" s="113">
        <v>4.97</v>
      </c>
      <c r="H47" s="113">
        <v>13.71</v>
      </c>
      <c r="I47" s="114">
        <v>117</v>
      </c>
    </row>
    <row r="48" spans="1:10">
      <c r="A48" s="420"/>
      <c r="B48" s="423"/>
      <c r="C48" s="426"/>
      <c r="D48" s="115" t="s">
        <v>54</v>
      </c>
      <c r="E48" s="115">
        <v>250</v>
      </c>
      <c r="F48" s="115">
        <v>0.1</v>
      </c>
      <c r="G48" s="115">
        <v>0</v>
      </c>
      <c r="H48" s="115">
        <v>10</v>
      </c>
      <c r="I48" s="116">
        <v>39.9</v>
      </c>
    </row>
    <row r="49" spans="1:10">
      <c r="A49" s="420"/>
      <c r="B49" s="423"/>
      <c r="C49" s="426"/>
      <c r="D49" s="115" t="s">
        <v>55</v>
      </c>
      <c r="E49" s="115">
        <v>60</v>
      </c>
      <c r="F49" s="115">
        <v>9.15</v>
      </c>
      <c r="G49" s="115">
        <v>7.0250000000000004</v>
      </c>
      <c r="H49" s="115">
        <v>43.95</v>
      </c>
      <c r="I49" s="116">
        <v>275.8</v>
      </c>
    </row>
    <row r="50" spans="1:10">
      <c r="A50" s="420"/>
      <c r="B50" s="423"/>
      <c r="C50" s="427"/>
      <c r="D50" s="115" t="s">
        <v>56</v>
      </c>
      <c r="E50" s="115">
        <v>60</v>
      </c>
      <c r="F50" s="115">
        <v>10</v>
      </c>
      <c r="G50" s="115">
        <v>25</v>
      </c>
      <c r="H50" s="115">
        <v>54</v>
      </c>
      <c r="I50" s="116">
        <v>480</v>
      </c>
    </row>
    <row r="51" spans="1:10">
      <c r="A51" s="420"/>
      <c r="B51" s="423"/>
      <c r="C51" s="428" t="s">
        <v>57</v>
      </c>
      <c r="D51" s="117" t="s">
        <v>58</v>
      </c>
      <c r="E51" s="117">
        <v>250</v>
      </c>
      <c r="F51" s="117">
        <v>5.5</v>
      </c>
      <c r="G51" s="117">
        <v>4</v>
      </c>
      <c r="H51" s="117">
        <v>14.2</v>
      </c>
      <c r="I51" s="118">
        <v>143.69999999999999</v>
      </c>
    </row>
    <row r="52" spans="1:10">
      <c r="A52" s="420"/>
      <c r="B52" s="423"/>
      <c r="C52" s="429"/>
      <c r="D52" s="117" t="s">
        <v>84</v>
      </c>
      <c r="E52" s="117">
        <v>200</v>
      </c>
      <c r="F52" s="117">
        <v>4.97</v>
      </c>
      <c r="G52" s="117">
        <v>6.19</v>
      </c>
      <c r="H52" s="117">
        <v>21.3</v>
      </c>
      <c r="I52" s="118">
        <v>152.84</v>
      </c>
    </row>
    <row r="53" spans="1:10">
      <c r="A53" s="420"/>
      <c r="B53" s="423"/>
      <c r="C53" s="429"/>
      <c r="D53" s="117" t="s">
        <v>68</v>
      </c>
      <c r="E53" s="117">
        <v>100</v>
      </c>
      <c r="F53" s="117">
        <v>16</v>
      </c>
      <c r="G53" s="117">
        <v>14</v>
      </c>
      <c r="H53" s="117">
        <v>0</v>
      </c>
      <c r="I53" s="118">
        <v>190</v>
      </c>
    </row>
    <row r="54" spans="1:10" ht="13.5" thickBot="1">
      <c r="A54" s="420"/>
      <c r="B54" s="423"/>
      <c r="C54" s="429"/>
      <c r="D54" s="117" t="s">
        <v>54</v>
      </c>
      <c r="E54" s="117">
        <v>250</v>
      </c>
      <c r="F54" s="117">
        <v>0.1</v>
      </c>
      <c r="G54" s="117">
        <v>0</v>
      </c>
      <c r="H54" s="117">
        <v>10</v>
      </c>
      <c r="I54" s="118">
        <v>39.9</v>
      </c>
    </row>
    <row r="55" spans="1:10" ht="14.25" thickTop="1" thickBot="1">
      <c r="A55" s="431"/>
      <c r="B55" s="424"/>
      <c r="C55" s="430"/>
      <c r="D55" s="119" t="s">
        <v>60</v>
      </c>
      <c r="E55" s="119">
        <v>100</v>
      </c>
      <c r="F55" s="119">
        <v>1.2</v>
      </c>
      <c r="G55" s="119">
        <v>6</v>
      </c>
      <c r="H55" s="119">
        <v>4.7</v>
      </c>
      <c r="I55" s="120">
        <v>7.82</v>
      </c>
      <c r="J55" s="122">
        <f>SUM(I47:I55)</f>
        <v>1446.96</v>
      </c>
    </row>
    <row r="56" spans="1:10" ht="13.5" customHeight="1" thickTop="1">
      <c r="A56" s="419">
        <v>7</v>
      </c>
      <c r="B56" s="422">
        <f>выдача!U1</f>
        <v>45813</v>
      </c>
      <c r="C56" s="425" t="s">
        <v>53</v>
      </c>
      <c r="D56" s="113" t="s">
        <v>77</v>
      </c>
      <c r="E56" s="113">
        <v>250</v>
      </c>
      <c r="F56" s="113">
        <v>4.32</v>
      </c>
      <c r="G56" s="113">
        <v>4.97</v>
      </c>
      <c r="H56" s="113">
        <v>13.71</v>
      </c>
      <c r="I56" s="114">
        <v>117</v>
      </c>
    </row>
    <row r="57" spans="1:10">
      <c r="A57" s="420"/>
      <c r="B57" s="423"/>
      <c r="C57" s="426"/>
      <c r="D57" s="115" t="s">
        <v>54</v>
      </c>
      <c r="E57" s="115">
        <v>250</v>
      </c>
      <c r="F57" s="115">
        <v>0.1</v>
      </c>
      <c r="G57" s="115">
        <v>0</v>
      </c>
      <c r="H57" s="115">
        <v>10</v>
      </c>
      <c r="I57" s="116">
        <v>39.9</v>
      </c>
    </row>
    <row r="58" spans="1:10">
      <c r="A58" s="420"/>
      <c r="B58" s="423"/>
      <c r="C58" s="426"/>
      <c r="D58" s="115" t="s">
        <v>55</v>
      </c>
      <c r="E58" s="115">
        <v>60</v>
      </c>
      <c r="F58" s="115">
        <v>9.15</v>
      </c>
      <c r="G58" s="115">
        <v>7.0250000000000004</v>
      </c>
      <c r="H58" s="115">
        <v>43.95</v>
      </c>
      <c r="I58" s="116">
        <v>275.8</v>
      </c>
    </row>
    <row r="59" spans="1:10">
      <c r="A59" s="420"/>
      <c r="B59" s="423"/>
      <c r="C59" s="427"/>
      <c r="D59" s="115" t="s">
        <v>56</v>
      </c>
      <c r="E59" s="115">
        <v>60</v>
      </c>
      <c r="F59" s="115">
        <v>10</v>
      </c>
      <c r="G59" s="115">
        <v>25</v>
      </c>
      <c r="H59" s="115">
        <v>54</v>
      </c>
      <c r="I59" s="116">
        <v>480</v>
      </c>
    </row>
    <row r="60" spans="1:10">
      <c r="A60" s="420"/>
      <c r="B60" s="423"/>
      <c r="C60" s="428" t="s">
        <v>57</v>
      </c>
      <c r="D60" s="117" t="s">
        <v>64</v>
      </c>
      <c r="E60" s="117">
        <v>250</v>
      </c>
      <c r="F60" s="117">
        <v>4.97</v>
      </c>
      <c r="G60" s="117">
        <v>6.19</v>
      </c>
      <c r="H60" s="117">
        <v>21.3</v>
      </c>
      <c r="I60" s="118">
        <v>152</v>
      </c>
    </row>
    <row r="61" spans="1:10">
      <c r="A61" s="420"/>
      <c r="B61" s="423"/>
      <c r="C61" s="429"/>
      <c r="D61" s="117" t="s">
        <v>80</v>
      </c>
      <c r="E61" s="117">
        <v>200</v>
      </c>
      <c r="F61" s="117">
        <v>5</v>
      </c>
      <c r="G61" s="117">
        <v>10</v>
      </c>
      <c r="H61" s="117">
        <v>40.75</v>
      </c>
      <c r="I61" s="118">
        <v>192.5</v>
      </c>
    </row>
    <row r="62" spans="1:10">
      <c r="A62" s="420"/>
      <c r="B62" s="423"/>
      <c r="C62" s="429"/>
      <c r="D62" s="117" t="s">
        <v>26</v>
      </c>
      <c r="E62" s="117">
        <v>100</v>
      </c>
      <c r="F62" s="117">
        <v>11.2</v>
      </c>
      <c r="G62" s="117">
        <v>8.6999999999999993</v>
      </c>
      <c r="H62" s="117">
        <v>11.7</v>
      </c>
      <c r="I62" s="118">
        <v>180.2</v>
      </c>
    </row>
    <row r="63" spans="1:10" ht="13.5" thickBot="1">
      <c r="A63" s="420"/>
      <c r="B63" s="423"/>
      <c r="C63" s="429"/>
      <c r="D63" s="117" t="s">
        <v>54</v>
      </c>
      <c r="E63" s="117">
        <v>250</v>
      </c>
      <c r="F63" s="117">
        <v>0.1</v>
      </c>
      <c r="G63" s="117">
        <v>0</v>
      </c>
      <c r="H63" s="117">
        <v>10</v>
      </c>
      <c r="I63" s="118">
        <v>39.9</v>
      </c>
    </row>
    <row r="64" spans="1:10" ht="14.25" thickTop="1" thickBot="1">
      <c r="A64" s="431"/>
      <c r="B64" s="424"/>
      <c r="C64" s="430"/>
      <c r="D64" s="119" t="s">
        <v>60</v>
      </c>
      <c r="E64" s="119">
        <v>100</v>
      </c>
      <c r="F64" s="119">
        <v>1.2</v>
      </c>
      <c r="G64" s="119">
        <v>6</v>
      </c>
      <c r="H64" s="119">
        <v>4.7</v>
      </c>
      <c r="I64" s="120">
        <v>7.82</v>
      </c>
      <c r="J64" s="122">
        <f>SUM(I56:I64)</f>
        <v>1485.1200000000001</v>
      </c>
    </row>
    <row r="65" spans="1:10" ht="13.5" customHeight="1" thickTop="1">
      <c r="A65" s="419">
        <v>8</v>
      </c>
      <c r="B65" s="422">
        <f>выдача!V1</f>
        <v>45814</v>
      </c>
      <c r="C65" s="425" t="s">
        <v>53</v>
      </c>
      <c r="D65" s="113" t="s">
        <v>66</v>
      </c>
      <c r="E65" s="113">
        <v>250</v>
      </c>
      <c r="F65" s="113">
        <v>4.32</v>
      </c>
      <c r="G65" s="113">
        <v>4.97</v>
      </c>
      <c r="H65" s="113">
        <v>13.71</v>
      </c>
      <c r="I65" s="114">
        <v>117</v>
      </c>
    </row>
    <row r="66" spans="1:10">
      <c r="A66" s="420"/>
      <c r="B66" s="423"/>
      <c r="C66" s="426"/>
      <c r="D66" s="115" t="s">
        <v>54</v>
      </c>
      <c r="E66" s="115">
        <v>250</v>
      </c>
      <c r="F66" s="115">
        <v>0.1</v>
      </c>
      <c r="G66" s="115">
        <v>0</v>
      </c>
      <c r="H66" s="115">
        <v>10</v>
      </c>
      <c r="I66" s="116">
        <v>39.9</v>
      </c>
    </row>
    <row r="67" spans="1:10">
      <c r="A67" s="420"/>
      <c r="B67" s="423"/>
      <c r="C67" s="426"/>
      <c r="D67" s="115" t="s">
        <v>55</v>
      </c>
      <c r="E67" s="115">
        <v>60</v>
      </c>
      <c r="F67" s="115">
        <v>9.15</v>
      </c>
      <c r="G67" s="115">
        <v>7.0250000000000004</v>
      </c>
      <c r="H67" s="115">
        <v>43.95</v>
      </c>
      <c r="I67" s="116">
        <v>275.8</v>
      </c>
    </row>
    <row r="68" spans="1:10">
      <c r="A68" s="420"/>
      <c r="B68" s="423"/>
      <c r="C68" s="427"/>
      <c r="D68" s="115" t="s">
        <v>56</v>
      </c>
      <c r="E68" s="115">
        <v>60</v>
      </c>
      <c r="F68" s="115">
        <v>10</v>
      </c>
      <c r="G68" s="115">
        <v>25</v>
      </c>
      <c r="H68" s="115">
        <v>54</v>
      </c>
      <c r="I68" s="116">
        <v>480</v>
      </c>
    </row>
    <row r="69" spans="1:10">
      <c r="A69" s="420"/>
      <c r="B69" s="423"/>
      <c r="C69" s="428" t="s">
        <v>57</v>
      </c>
      <c r="D69" s="117" t="s">
        <v>69</v>
      </c>
      <c r="E69" s="117">
        <v>250</v>
      </c>
      <c r="F69" s="117">
        <v>3.5</v>
      </c>
      <c r="G69" s="117">
        <v>4</v>
      </c>
      <c r="H69" s="117">
        <v>14</v>
      </c>
      <c r="I69" s="118">
        <v>118.2</v>
      </c>
    </row>
    <row r="70" spans="1:10">
      <c r="A70" s="420"/>
      <c r="B70" s="423"/>
      <c r="C70" s="429"/>
      <c r="D70" s="117" t="s">
        <v>59</v>
      </c>
      <c r="E70" s="117">
        <v>250</v>
      </c>
      <c r="F70" s="117">
        <v>16.899999999999999</v>
      </c>
      <c r="G70" s="117">
        <v>12</v>
      </c>
      <c r="H70" s="117">
        <v>0.62</v>
      </c>
      <c r="I70" s="118">
        <v>117</v>
      </c>
    </row>
    <row r="71" spans="1:10">
      <c r="A71" s="420"/>
      <c r="B71" s="423"/>
      <c r="C71" s="429"/>
      <c r="D71" s="117" t="s">
        <v>15</v>
      </c>
      <c r="E71" s="117">
        <v>100</v>
      </c>
      <c r="F71" s="117">
        <v>11.7</v>
      </c>
      <c r="G71" s="117">
        <v>8.6999999999999993</v>
      </c>
      <c r="H71" s="117">
        <v>11.7</v>
      </c>
      <c r="I71" s="118">
        <v>180</v>
      </c>
    </row>
    <row r="72" spans="1:10" ht="13.5" thickBot="1">
      <c r="A72" s="420"/>
      <c r="B72" s="423"/>
      <c r="C72" s="429"/>
      <c r="D72" s="117" t="s">
        <v>54</v>
      </c>
      <c r="E72" s="117">
        <v>250</v>
      </c>
      <c r="F72" s="117">
        <v>0.1</v>
      </c>
      <c r="G72" s="117">
        <v>0</v>
      </c>
      <c r="H72" s="117">
        <v>10</v>
      </c>
      <c r="I72" s="118">
        <v>39.9</v>
      </c>
    </row>
    <row r="73" spans="1:10" ht="14.25" thickTop="1" thickBot="1">
      <c r="A73" s="431"/>
      <c r="B73" s="424"/>
      <c r="C73" s="430"/>
      <c r="D73" s="119" t="s">
        <v>60</v>
      </c>
      <c r="E73" s="119">
        <v>100</v>
      </c>
      <c r="F73" s="119">
        <v>1.2</v>
      </c>
      <c r="G73" s="119">
        <v>6</v>
      </c>
      <c r="H73" s="119">
        <v>4.7</v>
      </c>
      <c r="I73" s="120">
        <v>7.82</v>
      </c>
      <c r="J73" s="122">
        <f>SUM(I65:I73)</f>
        <v>1375.6200000000001</v>
      </c>
    </row>
    <row r="74" spans="1:10" ht="13.5" customHeight="1" thickTop="1">
      <c r="A74" s="419">
        <v>9</v>
      </c>
      <c r="B74" s="422">
        <f>выдача!W1</f>
        <v>45817</v>
      </c>
      <c r="C74" s="425" t="s">
        <v>53</v>
      </c>
      <c r="D74" s="113" t="s">
        <v>70</v>
      </c>
      <c r="E74" s="113">
        <v>250</v>
      </c>
      <c r="F74" s="113">
        <v>4.32</v>
      </c>
      <c r="G74" s="113">
        <v>4.97</v>
      </c>
      <c r="H74" s="113">
        <v>13.71</v>
      </c>
      <c r="I74" s="114">
        <v>117</v>
      </c>
    </row>
    <row r="75" spans="1:10">
      <c r="A75" s="420"/>
      <c r="B75" s="423"/>
      <c r="C75" s="426"/>
      <c r="D75" s="115" t="s">
        <v>54</v>
      </c>
      <c r="E75" s="115">
        <v>250</v>
      </c>
      <c r="F75" s="115">
        <v>0.1</v>
      </c>
      <c r="G75" s="115">
        <v>0</v>
      </c>
      <c r="H75" s="115">
        <v>10</v>
      </c>
      <c r="I75" s="116">
        <v>39.9</v>
      </c>
    </row>
    <row r="76" spans="1:10">
      <c r="A76" s="420"/>
      <c r="B76" s="423"/>
      <c r="C76" s="426"/>
      <c r="D76" s="115" t="s">
        <v>55</v>
      </c>
      <c r="E76" s="115">
        <v>60</v>
      </c>
      <c r="F76" s="115">
        <v>9.15</v>
      </c>
      <c r="G76" s="115">
        <v>7.0250000000000004</v>
      </c>
      <c r="H76" s="115">
        <v>43.95</v>
      </c>
      <c r="I76" s="116">
        <v>275.8</v>
      </c>
    </row>
    <row r="77" spans="1:10">
      <c r="A77" s="420"/>
      <c r="B77" s="423"/>
      <c r="C77" s="427"/>
      <c r="D77" s="115" t="s">
        <v>56</v>
      </c>
      <c r="E77" s="115">
        <v>60</v>
      </c>
      <c r="F77" s="115">
        <v>10</v>
      </c>
      <c r="G77" s="115">
        <v>25</v>
      </c>
      <c r="H77" s="115">
        <v>54</v>
      </c>
      <c r="I77" s="116">
        <v>480</v>
      </c>
    </row>
    <row r="78" spans="1:10">
      <c r="A78" s="420"/>
      <c r="B78" s="423"/>
      <c r="C78" s="428" t="s">
        <v>57</v>
      </c>
      <c r="D78" s="117" t="s">
        <v>58</v>
      </c>
      <c r="E78" s="117">
        <v>250</v>
      </c>
      <c r="F78" s="117">
        <v>5.5</v>
      </c>
      <c r="G78" s="117">
        <v>4</v>
      </c>
      <c r="H78" s="117">
        <v>14.2</v>
      </c>
      <c r="I78" s="118">
        <v>143.69999999999999</v>
      </c>
    </row>
    <row r="79" spans="1:10">
      <c r="A79" s="420"/>
      <c r="B79" s="423"/>
      <c r="C79" s="429"/>
      <c r="D79" s="117" t="s">
        <v>71</v>
      </c>
      <c r="E79" s="117">
        <v>250</v>
      </c>
      <c r="F79" s="117">
        <v>16.899999999999999</v>
      </c>
      <c r="G79" s="117">
        <v>12</v>
      </c>
      <c r="H79" s="117">
        <v>0.62</v>
      </c>
      <c r="I79" s="118">
        <v>117</v>
      </c>
    </row>
    <row r="80" spans="1:10">
      <c r="A80" s="420"/>
      <c r="B80" s="423"/>
      <c r="C80" s="429"/>
      <c r="D80" s="117" t="s">
        <v>26</v>
      </c>
      <c r="E80" s="117">
        <v>100</v>
      </c>
      <c r="F80" s="117">
        <v>11.2</v>
      </c>
      <c r="G80" s="117">
        <v>8.6999999999999993</v>
      </c>
      <c r="H80" s="117">
        <v>11.7</v>
      </c>
      <c r="I80" s="118">
        <v>180.2</v>
      </c>
    </row>
    <row r="81" spans="1:10" ht="13.5" thickBot="1">
      <c r="A81" s="420"/>
      <c r="B81" s="423"/>
      <c r="C81" s="429"/>
      <c r="D81" s="117" t="s">
        <v>18</v>
      </c>
      <c r="E81" s="117">
        <v>250</v>
      </c>
      <c r="F81" s="117">
        <v>0</v>
      </c>
      <c r="G81" s="117">
        <v>0</v>
      </c>
      <c r="H81" s="117">
        <v>19.600000000000001</v>
      </c>
      <c r="I81" s="118">
        <v>80</v>
      </c>
    </row>
    <row r="82" spans="1:10" ht="14.25" thickTop="1" thickBot="1">
      <c r="A82" s="431"/>
      <c r="B82" s="424"/>
      <c r="C82" s="430"/>
      <c r="D82" s="119" t="s">
        <v>60</v>
      </c>
      <c r="E82" s="119">
        <v>100</v>
      </c>
      <c r="F82" s="119">
        <v>1.2</v>
      </c>
      <c r="G82" s="119">
        <v>6</v>
      </c>
      <c r="H82" s="119">
        <v>4.7</v>
      </c>
      <c r="I82" s="120">
        <v>7.82</v>
      </c>
      <c r="J82" s="122">
        <f>SUM(I74:I82)</f>
        <v>1441.42</v>
      </c>
    </row>
    <row r="83" spans="1:10" ht="13.5" customHeight="1" thickTop="1">
      <c r="A83" s="419">
        <v>10</v>
      </c>
      <c r="B83" s="422">
        <f>выдача!X1</f>
        <v>45818</v>
      </c>
      <c r="C83" s="425" t="s">
        <v>53</v>
      </c>
      <c r="D83" s="113" t="s">
        <v>77</v>
      </c>
      <c r="E83" s="113">
        <v>250</v>
      </c>
      <c r="F83" s="113">
        <v>4.32</v>
      </c>
      <c r="G83" s="113">
        <v>4.97</v>
      </c>
      <c r="H83" s="113">
        <v>13.71</v>
      </c>
      <c r="I83" s="114">
        <v>117</v>
      </c>
    </row>
    <row r="84" spans="1:10">
      <c r="A84" s="420"/>
      <c r="B84" s="423"/>
      <c r="C84" s="426"/>
      <c r="D84" s="115" t="s">
        <v>54</v>
      </c>
      <c r="E84" s="115">
        <v>250</v>
      </c>
      <c r="F84" s="115">
        <v>0.1</v>
      </c>
      <c r="G84" s="115">
        <v>0</v>
      </c>
      <c r="H84" s="115">
        <v>10</v>
      </c>
      <c r="I84" s="116">
        <v>39.9</v>
      </c>
    </row>
    <row r="85" spans="1:10">
      <c r="A85" s="420"/>
      <c r="B85" s="423"/>
      <c r="C85" s="426"/>
      <c r="D85" s="115" t="s">
        <v>55</v>
      </c>
      <c r="E85" s="115">
        <v>60</v>
      </c>
      <c r="F85" s="115">
        <v>9.15</v>
      </c>
      <c r="G85" s="115">
        <v>7.0250000000000004</v>
      </c>
      <c r="H85" s="115">
        <v>43.95</v>
      </c>
      <c r="I85" s="116">
        <v>275.8</v>
      </c>
    </row>
    <row r="86" spans="1:10">
      <c r="A86" s="420"/>
      <c r="B86" s="423"/>
      <c r="C86" s="427"/>
      <c r="D86" s="115" t="s">
        <v>56</v>
      </c>
      <c r="E86" s="115">
        <v>60</v>
      </c>
      <c r="F86" s="115">
        <v>10</v>
      </c>
      <c r="G86" s="115">
        <v>25</v>
      </c>
      <c r="H86" s="115">
        <v>54</v>
      </c>
      <c r="I86" s="116">
        <v>480</v>
      </c>
    </row>
    <row r="87" spans="1:10">
      <c r="A87" s="420"/>
      <c r="B87" s="423"/>
      <c r="C87" s="428" t="s">
        <v>57</v>
      </c>
      <c r="D87" s="117" t="s">
        <v>61</v>
      </c>
      <c r="E87" s="117">
        <v>250</v>
      </c>
      <c r="F87" s="117">
        <v>2.5</v>
      </c>
      <c r="G87" s="117">
        <v>8.1999999999999993</v>
      </c>
      <c r="H87" s="117">
        <v>25.7</v>
      </c>
      <c r="I87" s="118">
        <v>120.9</v>
      </c>
    </row>
    <row r="88" spans="1:10">
      <c r="A88" s="420"/>
      <c r="B88" s="423"/>
      <c r="C88" s="429"/>
      <c r="D88" s="117" t="s">
        <v>72</v>
      </c>
      <c r="E88" s="117">
        <v>250</v>
      </c>
      <c r="F88" s="117">
        <v>16.899999999999999</v>
      </c>
      <c r="G88" s="117">
        <v>12</v>
      </c>
      <c r="H88" s="117">
        <v>0.62</v>
      </c>
      <c r="I88" s="118">
        <v>117</v>
      </c>
    </row>
    <row r="89" spans="1:10">
      <c r="A89" s="420"/>
      <c r="B89" s="423"/>
      <c r="C89" s="429"/>
      <c r="D89" s="117" t="s">
        <v>15</v>
      </c>
      <c r="E89" s="117">
        <v>100</v>
      </c>
      <c r="F89" s="117">
        <v>11.7</v>
      </c>
      <c r="G89" s="117">
        <v>8.6999999999999993</v>
      </c>
      <c r="H89" s="117">
        <v>11.7</v>
      </c>
      <c r="I89" s="118">
        <v>180</v>
      </c>
    </row>
    <row r="90" spans="1:10" ht="13.5" thickBot="1">
      <c r="A90" s="420"/>
      <c r="B90" s="423"/>
      <c r="C90" s="429"/>
      <c r="D90" s="117" t="s">
        <v>54</v>
      </c>
      <c r="E90" s="117">
        <v>250</v>
      </c>
      <c r="F90" s="117">
        <v>0.1</v>
      </c>
      <c r="G90" s="117">
        <v>0</v>
      </c>
      <c r="H90" s="117">
        <v>10</v>
      </c>
      <c r="I90" s="118">
        <v>39.9</v>
      </c>
    </row>
    <row r="91" spans="1:10" ht="14.25" thickTop="1" thickBot="1">
      <c r="A91" s="431"/>
      <c r="B91" s="424"/>
      <c r="C91" s="430"/>
      <c r="D91" s="119" t="s">
        <v>60</v>
      </c>
      <c r="E91" s="119">
        <v>100</v>
      </c>
      <c r="F91" s="119">
        <v>1.2</v>
      </c>
      <c r="G91" s="119">
        <v>6</v>
      </c>
      <c r="H91" s="119">
        <v>4.7</v>
      </c>
      <c r="I91" s="120">
        <v>7.82</v>
      </c>
      <c r="J91" s="122">
        <f>SUM(I83:I91)</f>
        <v>1378.3200000000002</v>
      </c>
    </row>
    <row r="92" spans="1:10" ht="13.5" customHeight="1" thickTop="1">
      <c r="A92" s="419">
        <v>11</v>
      </c>
      <c r="B92" s="422">
        <f>выдача!Y1</f>
        <v>45819</v>
      </c>
      <c r="C92" s="425" t="s">
        <v>53</v>
      </c>
      <c r="D92" s="113" t="s">
        <v>65</v>
      </c>
      <c r="E92" s="113">
        <v>250</v>
      </c>
      <c r="F92" s="113">
        <v>4.32</v>
      </c>
      <c r="G92" s="113">
        <v>4.97</v>
      </c>
      <c r="H92" s="113">
        <v>13.71</v>
      </c>
      <c r="I92" s="114">
        <v>117</v>
      </c>
    </row>
    <row r="93" spans="1:10">
      <c r="A93" s="420"/>
      <c r="B93" s="423"/>
      <c r="C93" s="426"/>
      <c r="D93" s="115" t="s">
        <v>54</v>
      </c>
      <c r="E93" s="115">
        <v>250</v>
      </c>
      <c r="F93" s="115">
        <v>0.1</v>
      </c>
      <c r="G93" s="115">
        <v>0</v>
      </c>
      <c r="H93" s="115">
        <v>10</v>
      </c>
      <c r="I93" s="116">
        <v>39.9</v>
      </c>
    </row>
    <row r="94" spans="1:10">
      <c r="A94" s="420"/>
      <c r="B94" s="423"/>
      <c r="C94" s="426"/>
      <c r="D94" s="115" t="s">
        <v>55</v>
      </c>
      <c r="E94" s="115">
        <v>60</v>
      </c>
      <c r="F94" s="115">
        <v>9.15</v>
      </c>
      <c r="G94" s="115">
        <v>7.0250000000000004</v>
      </c>
      <c r="H94" s="115">
        <v>43.95</v>
      </c>
      <c r="I94" s="116">
        <v>275.8</v>
      </c>
    </row>
    <row r="95" spans="1:10">
      <c r="A95" s="420"/>
      <c r="B95" s="423"/>
      <c r="C95" s="427"/>
      <c r="D95" s="115" t="s">
        <v>56</v>
      </c>
      <c r="E95" s="115">
        <v>60</v>
      </c>
      <c r="F95" s="115">
        <v>10</v>
      </c>
      <c r="G95" s="115">
        <v>25</v>
      </c>
      <c r="H95" s="115">
        <v>54</v>
      </c>
      <c r="I95" s="116">
        <v>480</v>
      </c>
    </row>
    <row r="96" spans="1:10">
      <c r="A96" s="420"/>
      <c r="B96" s="423"/>
      <c r="C96" s="428" t="s">
        <v>57</v>
      </c>
      <c r="D96" s="117" t="s">
        <v>73</v>
      </c>
      <c r="E96" s="117">
        <v>250</v>
      </c>
      <c r="F96" s="117">
        <v>4.97</v>
      </c>
      <c r="G96" s="117">
        <v>6.19</v>
      </c>
      <c r="H96" s="117">
        <v>21.3</v>
      </c>
      <c r="I96" s="118">
        <v>152</v>
      </c>
    </row>
    <row r="97" spans="1:10">
      <c r="A97" s="420"/>
      <c r="B97" s="423"/>
      <c r="C97" s="429"/>
      <c r="D97" s="117" t="s">
        <v>80</v>
      </c>
      <c r="E97" s="117">
        <v>200</v>
      </c>
      <c r="F97" s="117">
        <v>5</v>
      </c>
      <c r="G97" s="117">
        <v>10</v>
      </c>
      <c r="H97" s="117">
        <v>40.75</v>
      </c>
      <c r="I97" s="118">
        <v>192.5</v>
      </c>
    </row>
    <row r="98" spans="1:10">
      <c r="A98" s="420"/>
      <c r="B98" s="423"/>
      <c r="C98" s="429"/>
      <c r="D98" s="117" t="s">
        <v>68</v>
      </c>
      <c r="E98" s="117">
        <v>100</v>
      </c>
      <c r="F98" s="117">
        <v>16</v>
      </c>
      <c r="G98" s="117">
        <v>14</v>
      </c>
      <c r="H98" s="117">
        <v>0</v>
      </c>
      <c r="I98" s="118">
        <v>190</v>
      </c>
    </row>
    <row r="99" spans="1:10" ht="13.5" thickBot="1">
      <c r="A99" s="420"/>
      <c r="B99" s="423"/>
      <c r="C99" s="429"/>
      <c r="D99" s="117" t="s">
        <v>54</v>
      </c>
      <c r="E99" s="117">
        <v>250</v>
      </c>
      <c r="F99" s="117">
        <v>0.1</v>
      </c>
      <c r="G99" s="117">
        <v>0</v>
      </c>
      <c r="H99" s="117">
        <v>10</v>
      </c>
      <c r="I99" s="118">
        <v>39.9</v>
      </c>
    </row>
    <row r="100" spans="1:10" ht="14.25" thickTop="1" thickBot="1">
      <c r="A100" s="431"/>
      <c r="B100" s="424"/>
      <c r="C100" s="430"/>
      <c r="D100" s="119" t="s">
        <v>60</v>
      </c>
      <c r="E100" s="119">
        <v>100</v>
      </c>
      <c r="F100" s="119">
        <v>1.2</v>
      </c>
      <c r="G100" s="119">
        <v>6</v>
      </c>
      <c r="H100" s="119">
        <v>4.7</v>
      </c>
      <c r="I100" s="120">
        <v>7.82</v>
      </c>
      <c r="J100" s="122">
        <f>SUM(I92:I100)</f>
        <v>1494.92</v>
      </c>
    </row>
    <row r="101" spans="1:10" ht="13.5" customHeight="1" thickTop="1">
      <c r="A101" s="419">
        <v>12</v>
      </c>
      <c r="B101" s="422">
        <f>выдача!Z1</f>
        <v>45824</v>
      </c>
      <c r="C101" s="425" t="s">
        <v>53</v>
      </c>
      <c r="D101" s="113" t="s">
        <v>70</v>
      </c>
      <c r="E101" s="113">
        <v>250</v>
      </c>
      <c r="F101" s="113">
        <v>4.32</v>
      </c>
      <c r="G101" s="113">
        <v>4.97</v>
      </c>
      <c r="H101" s="113">
        <v>13.71</v>
      </c>
      <c r="I101" s="114">
        <v>117</v>
      </c>
    </row>
    <row r="102" spans="1:10">
      <c r="A102" s="420"/>
      <c r="B102" s="423"/>
      <c r="C102" s="426"/>
      <c r="D102" s="115" t="s">
        <v>54</v>
      </c>
      <c r="E102" s="115">
        <v>250</v>
      </c>
      <c r="F102" s="115">
        <v>0.1</v>
      </c>
      <c r="G102" s="115">
        <v>0</v>
      </c>
      <c r="H102" s="115">
        <v>10</v>
      </c>
      <c r="I102" s="116">
        <v>39.9</v>
      </c>
    </row>
    <row r="103" spans="1:10">
      <c r="A103" s="420"/>
      <c r="B103" s="423"/>
      <c r="C103" s="426"/>
      <c r="D103" s="115" t="s">
        <v>55</v>
      </c>
      <c r="E103" s="115">
        <v>60</v>
      </c>
      <c r="F103" s="115">
        <v>9.15</v>
      </c>
      <c r="G103" s="115">
        <v>7.0250000000000004</v>
      </c>
      <c r="H103" s="115">
        <v>43.95</v>
      </c>
      <c r="I103" s="116">
        <v>275.8</v>
      </c>
    </row>
    <row r="104" spans="1:10">
      <c r="A104" s="420"/>
      <c r="B104" s="423"/>
      <c r="C104" s="427"/>
      <c r="D104" s="115" t="s">
        <v>56</v>
      </c>
      <c r="E104" s="115">
        <v>60</v>
      </c>
      <c r="F104" s="115">
        <v>10</v>
      </c>
      <c r="G104" s="115">
        <v>25</v>
      </c>
      <c r="H104" s="115">
        <v>54</v>
      </c>
      <c r="I104" s="116">
        <v>480</v>
      </c>
    </row>
    <row r="105" spans="1:10">
      <c r="A105" s="420"/>
      <c r="B105" s="423"/>
      <c r="C105" s="428" t="s">
        <v>57</v>
      </c>
      <c r="D105" s="117" t="s">
        <v>58</v>
      </c>
      <c r="E105" s="117">
        <v>250</v>
      </c>
      <c r="F105" s="117">
        <v>5.5</v>
      </c>
      <c r="G105" s="117">
        <v>4</v>
      </c>
      <c r="H105" s="117">
        <v>14.2</v>
      </c>
      <c r="I105" s="118">
        <v>143.69999999999999</v>
      </c>
    </row>
    <row r="106" spans="1:10">
      <c r="A106" s="420"/>
      <c r="B106" s="423"/>
      <c r="C106" s="429"/>
      <c r="D106" s="117" t="s">
        <v>62</v>
      </c>
      <c r="E106" s="117">
        <v>250</v>
      </c>
      <c r="F106" s="117">
        <v>5.5</v>
      </c>
      <c r="G106" s="117">
        <v>5.8</v>
      </c>
      <c r="H106" s="117">
        <v>29.2</v>
      </c>
      <c r="I106" s="118">
        <v>191.6</v>
      </c>
    </row>
    <row r="107" spans="1:10">
      <c r="A107" s="420"/>
      <c r="B107" s="423"/>
      <c r="C107" s="429"/>
      <c r="D107" s="117" t="s">
        <v>26</v>
      </c>
      <c r="E107" s="117">
        <v>100</v>
      </c>
      <c r="F107" s="117">
        <v>11.2</v>
      </c>
      <c r="G107" s="117">
        <v>8.6999999999999993</v>
      </c>
      <c r="H107" s="117">
        <v>11.7</v>
      </c>
      <c r="I107" s="118">
        <v>180.2</v>
      </c>
    </row>
    <row r="108" spans="1:10" ht="13.5" thickBot="1">
      <c r="A108" s="420"/>
      <c r="B108" s="423"/>
      <c r="C108" s="429"/>
      <c r="D108" s="117" t="s">
        <v>54</v>
      </c>
      <c r="E108" s="117">
        <v>250</v>
      </c>
      <c r="F108" s="117">
        <v>0.1</v>
      </c>
      <c r="G108" s="117">
        <v>0</v>
      </c>
      <c r="H108" s="117">
        <v>10</v>
      </c>
      <c r="I108" s="118">
        <v>39.9</v>
      </c>
    </row>
    <row r="109" spans="1:10" ht="14.25" thickTop="1" thickBot="1">
      <c r="A109" s="431"/>
      <c r="B109" s="424"/>
      <c r="C109" s="430"/>
      <c r="D109" s="119" t="s">
        <v>60</v>
      </c>
      <c r="E109" s="119">
        <v>100</v>
      </c>
      <c r="F109" s="119">
        <v>1.2</v>
      </c>
      <c r="G109" s="119">
        <v>6</v>
      </c>
      <c r="H109" s="119">
        <v>4.7</v>
      </c>
      <c r="I109" s="120">
        <v>7.82</v>
      </c>
      <c r="J109" s="122">
        <f>SUM(I101:I109)</f>
        <v>1475.92</v>
      </c>
    </row>
    <row r="110" spans="1:10" ht="13.5" customHeight="1" thickTop="1">
      <c r="A110" s="419">
        <v>13</v>
      </c>
      <c r="B110" s="422">
        <f>выдача!AA1</f>
        <v>45825</v>
      </c>
      <c r="C110" s="425" t="s">
        <v>53</v>
      </c>
      <c r="D110" s="113" t="s">
        <v>74</v>
      </c>
      <c r="E110" s="113">
        <v>250</v>
      </c>
      <c r="F110" s="113">
        <v>4.32</v>
      </c>
      <c r="G110" s="113">
        <v>4.97</v>
      </c>
      <c r="H110" s="113">
        <v>13.71</v>
      </c>
      <c r="I110" s="114">
        <v>117</v>
      </c>
    </row>
    <row r="111" spans="1:10">
      <c r="A111" s="420"/>
      <c r="B111" s="423"/>
      <c r="C111" s="426"/>
      <c r="D111" s="115" t="s">
        <v>54</v>
      </c>
      <c r="E111" s="115">
        <v>250</v>
      </c>
      <c r="F111" s="115">
        <v>0.1</v>
      </c>
      <c r="G111" s="115">
        <v>0</v>
      </c>
      <c r="H111" s="115">
        <v>10</v>
      </c>
      <c r="I111" s="116">
        <v>39.9</v>
      </c>
    </row>
    <row r="112" spans="1:10">
      <c r="A112" s="420"/>
      <c r="B112" s="423"/>
      <c r="C112" s="426"/>
      <c r="D112" s="115" t="s">
        <v>55</v>
      </c>
      <c r="E112" s="115">
        <v>60</v>
      </c>
      <c r="F112" s="115">
        <v>9.15</v>
      </c>
      <c r="G112" s="115">
        <v>7.0250000000000004</v>
      </c>
      <c r="H112" s="115">
        <v>43.95</v>
      </c>
      <c r="I112" s="116">
        <v>275.8</v>
      </c>
    </row>
    <row r="113" spans="1:10">
      <c r="A113" s="420"/>
      <c r="B113" s="423"/>
      <c r="C113" s="427"/>
      <c r="D113" s="115" t="s">
        <v>56</v>
      </c>
      <c r="E113" s="115">
        <v>60</v>
      </c>
      <c r="F113" s="115">
        <v>10</v>
      </c>
      <c r="G113" s="115">
        <v>25</v>
      </c>
      <c r="H113" s="115">
        <v>54</v>
      </c>
      <c r="I113" s="116">
        <v>480</v>
      </c>
    </row>
    <row r="114" spans="1:10">
      <c r="A114" s="420"/>
      <c r="B114" s="423"/>
      <c r="C114" s="428" t="s">
        <v>57</v>
      </c>
      <c r="D114" s="117" t="s">
        <v>73</v>
      </c>
      <c r="E114" s="117">
        <v>250</v>
      </c>
      <c r="F114" s="117">
        <v>4.97</v>
      </c>
      <c r="G114" s="117">
        <v>6.19</v>
      </c>
      <c r="H114" s="117">
        <v>21.3</v>
      </c>
      <c r="I114" s="118">
        <v>152</v>
      </c>
    </row>
    <row r="115" spans="1:10">
      <c r="A115" s="420"/>
      <c r="B115" s="423"/>
      <c r="C115" s="429"/>
      <c r="D115" s="117" t="s">
        <v>80</v>
      </c>
      <c r="E115" s="117">
        <v>200</v>
      </c>
      <c r="F115" s="117">
        <v>5</v>
      </c>
      <c r="G115" s="117">
        <v>10</v>
      </c>
      <c r="H115" s="117">
        <v>40.75</v>
      </c>
      <c r="I115" s="118">
        <v>192.5</v>
      </c>
    </row>
    <row r="116" spans="1:10">
      <c r="A116" s="420"/>
      <c r="B116" s="423"/>
      <c r="C116" s="429"/>
      <c r="D116" s="117" t="s">
        <v>68</v>
      </c>
      <c r="E116" s="117">
        <v>100</v>
      </c>
      <c r="F116" s="117">
        <v>16</v>
      </c>
      <c r="G116" s="117">
        <v>14</v>
      </c>
      <c r="H116" s="117">
        <v>0</v>
      </c>
      <c r="I116" s="118">
        <v>190</v>
      </c>
    </row>
    <row r="117" spans="1:10" ht="13.5" thickBot="1">
      <c r="A117" s="420"/>
      <c r="B117" s="423"/>
      <c r="C117" s="429"/>
      <c r="D117" s="117" t="s">
        <v>54</v>
      </c>
      <c r="E117" s="117">
        <v>250</v>
      </c>
      <c r="F117" s="117">
        <v>0.1</v>
      </c>
      <c r="G117" s="117">
        <v>0</v>
      </c>
      <c r="H117" s="117">
        <v>10</v>
      </c>
      <c r="I117" s="118">
        <v>39.9</v>
      </c>
    </row>
    <row r="118" spans="1:10" ht="14.25" thickTop="1" thickBot="1">
      <c r="A118" s="431"/>
      <c r="B118" s="424"/>
      <c r="C118" s="430"/>
      <c r="D118" s="119" t="s">
        <v>60</v>
      </c>
      <c r="E118" s="119">
        <v>100</v>
      </c>
      <c r="F118" s="119">
        <v>1.2</v>
      </c>
      <c r="G118" s="119">
        <v>6</v>
      </c>
      <c r="H118" s="119">
        <v>4.7</v>
      </c>
      <c r="I118" s="120">
        <v>7.82</v>
      </c>
      <c r="J118" s="122">
        <f>SUM(I110:I118)</f>
        <v>1494.92</v>
      </c>
    </row>
    <row r="119" spans="1:10" ht="13.5" customHeight="1" thickTop="1">
      <c r="A119" s="419">
        <v>14</v>
      </c>
      <c r="B119" s="422">
        <f>выдача!AB1</f>
        <v>45826</v>
      </c>
      <c r="C119" s="425" t="s">
        <v>53</v>
      </c>
      <c r="D119" s="113" t="s">
        <v>65</v>
      </c>
      <c r="E119" s="113">
        <v>250</v>
      </c>
      <c r="F119" s="113">
        <v>4.32</v>
      </c>
      <c r="G119" s="113">
        <v>4.97</v>
      </c>
      <c r="H119" s="113">
        <v>13.71</v>
      </c>
      <c r="I119" s="114">
        <v>117</v>
      </c>
    </row>
    <row r="120" spans="1:10">
      <c r="A120" s="420"/>
      <c r="B120" s="423"/>
      <c r="C120" s="426"/>
      <c r="D120" s="115" t="s">
        <v>54</v>
      </c>
      <c r="E120" s="115">
        <v>250</v>
      </c>
      <c r="F120" s="115">
        <v>0.1</v>
      </c>
      <c r="G120" s="115">
        <v>0</v>
      </c>
      <c r="H120" s="115">
        <v>10</v>
      </c>
      <c r="I120" s="116">
        <v>39.9</v>
      </c>
    </row>
    <row r="121" spans="1:10">
      <c r="A121" s="420"/>
      <c r="B121" s="423"/>
      <c r="C121" s="426"/>
      <c r="D121" s="115" t="s">
        <v>55</v>
      </c>
      <c r="E121" s="115">
        <v>60</v>
      </c>
      <c r="F121" s="115">
        <v>9.15</v>
      </c>
      <c r="G121" s="115">
        <v>7.0250000000000004</v>
      </c>
      <c r="H121" s="115">
        <v>43.95</v>
      </c>
      <c r="I121" s="116">
        <v>275.8</v>
      </c>
    </row>
    <row r="122" spans="1:10">
      <c r="A122" s="420"/>
      <c r="B122" s="423"/>
      <c r="C122" s="427"/>
      <c r="D122" s="115" t="s">
        <v>56</v>
      </c>
      <c r="E122" s="115">
        <v>60</v>
      </c>
      <c r="F122" s="115">
        <v>10</v>
      </c>
      <c r="G122" s="115">
        <v>25</v>
      </c>
      <c r="H122" s="115">
        <v>54</v>
      </c>
      <c r="I122" s="116">
        <v>480</v>
      </c>
    </row>
    <row r="123" spans="1:10">
      <c r="A123" s="420"/>
      <c r="B123" s="423"/>
      <c r="C123" s="428" t="s">
        <v>57</v>
      </c>
      <c r="D123" s="117" t="s">
        <v>61</v>
      </c>
      <c r="E123" s="117">
        <v>250</v>
      </c>
      <c r="F123" s="117">
        <v>2.5</v>
      </c>
      <c r="G123" s="117">
        <v>8.1999999999999993</v>
      </c>
      <c r="H123" s="117">
        <v>25.7</v>
      </c>
      <c r="I123" s="118">
        <v>120.9</v>
      </c>
    </row>
    <row r="124" spans="1:10">
      <c r="A124" s="420"/>
      <c r="B124" s="423"/>
      <c r="C124" s="429"/>
      <c r="D124" s="117" t="s">
        <v>62</v>
      </c>
      <c r="E124" s="117">
        <v>250</v>
      </c>
      <c r="F124" s="117">
        <v>5.5</v>
      </c>
      <c r="G124" s="117">
        <v>5.8</v>
      </c>
      <c r="H124" s="117">
        <v>29.2</v>
      </c>
      <c r="I124" s="118">
        <v>191.6</v>
      </c>
    </row>
    <row r="125" spans="1:10">
      <c r="A125" s="420"/>
      <c r="B125" s="423"/>
      <c r="C125" s="429"/>
      <c r="D125" s="117" t="s">
        <v>26</v>
      </c>
      <c r="E125" s="117">
        <v>100</v>
      </c>
      <c r="F125" s="117">
        <v>11.2</v>
      </c>
      <c r="G125" s="117">
        <v>8.6999999999999993</v>
      </c>
      <c r="H125" s="117">
        <v>11.7</v>
      </c>
      <c r="I125" s="118">
        <v>180.2</v>
      </c>
    </row>
    <row r="126" spans="1:10" ht="13.5" thickBot="1">
      <c r="A126" s="420"/>
      <c r="B126" s="423"/>
      <c r="C126" s="429"/>
      <c r="D126" s="117" t="s">
        <v>54</v>
      </c>
      <c r="E126" s="117">
        <v>250</v>
      </c>
      <c r="F126" s="117">
        <v>0.1</v>
      </c>
      <c r="G126" s="117">
        <v>0</v>
      </c>
      <c r="H126" s="117">
        <v>10</v>
      </c>
      <c r="I126" s="118">
        <v>39.9</v>
      </c>
    </row>
    <row r="127" spans="1:10" ht="14.25" thickTop="1" thickBot="1">
      <c r="A127" s="431"/>
      <c r="B127" s="424"/>
      <c r="C127" s="430"/>
      <c r="D127" s="119" t="s">
        <v>60</v>
      </c>
      <c r="E127" s="119">
        <v>100</v>
      </c>
      <c r="F127" s="119">
        <v>1.2</v>
      </c>
      <c r="G127" s="119">
        <v>6</v>
      </c>
      <c r="H127" s="119">
        <v>4.7</v>
      </c>
      <c r="I127" s="120">
        <v>7.82</v>
      </c>
      <c r="J127" s="122">
        <f>SUM(I119:I127)</f>
        <v>1453.1200000000001</v>
      </c>
    </row>
    <row r="128" spans="1:10" ht="13.5" customHeight="1" thickTop="1">
      <c r="A128" s="419">
        <v>15</v>
      </c>
      <c r="B128" s="422">
        <f>выдача!AC1</f>
        <v>45827</v>
      </c>
      <c r="C128" s="425" t="s">
        <v>53</v>
      </c>
      <c r="D128" s="113" t="s">
        <v>77</v>
      </c>
      <c r="E128" s="113">
        <v>250</v>
      </c>
      <c r="F128" s="113">
        <v>4.32</v>
      </c>
      <c r="G128" s="113">
        <v>4.97</v>
      </c>
      <c r="H128" s="113">
        <v>13.71</v>
      </c>
      <c r="I128" s="114">
        <v>117</v>
      </c>
    </row>
    <row r="129" spans="1:10">
      <c r="A129" s="420"/>
      <c r="B129" s="423"/>
      <c r="C129" s="426"/>
      <c r="D129" s="115" t="s">
        <v>54</v>
      </c>
      <c r="E129" s="115">
        <v>250</v>
      </c>
      <c r="F129" s="115">
        <v>0.1</v>
      </c>
      <c r="G129" s="115">
        <v>0</v>
      </c>
      <c r="H129" s="115">
        <v>10</v>
      </c>
      <c r="I129" s="116">
        <v>39.9</v>
      </c>
    </row>
    <row r="130" spans="1:10">
      <c r="A130" s="420"/>
      <c r="B130" s="423"/>
      <c r="C130" s="426"/>
      <c r="D130" s="115" t="s">
        <v>55</v>
      </c>
      <c r="E130" s="115">
        <v>60</v>
      </c>
      <c r="F130" s="115">
        <v>9.15</v>
      </c>
      <c r="G130" s="115">
        <v>7.0250000000000004</v>
      </c>
      <c r="H130" s="115">
        <v>43.95</v>
      </c>
      <c r="I130" s="116">
        <v>275.8</v>
      </c>
    </row>
    <row r="131" spans="1:10">
      <c r="A131" s="420"/>
      <c r="B131" s="423"/>
      <c r="C131" s="427"/>
      <c r="D131" s="115" t="s">
        <v>56</v>
      </c>
      <c r="E131" s="115">
        <v>60</v>
      </c>
      <c r="F131" s="115">
        <v>10</v>
      </c>
      <c r="G131" s="115">
        <v>25</v>
      </c>
      <c r="H131" s="115">
        <v>54</v>
      </c>
      <c r="I131" s="116">
        <v>480</v>
      </c>
    </row>
    <row r="132" spans="1:10">
      <c r="A132" s="420"/>
      <c r="B132" s="423"/>
      <c r="C132" s="428" t="s">
        <v>57</v>
      </c>
      <c r="D132" s="117" t="s">
        <v>58</v>
      </c>
      <c r="E132" s="117">
        <v>250</v>
      </c>
      <c r="F132" s="117">
        <v>5.5</v>
      </c>
      <c r="G132" s="117">
        <v>4</v>
      </c>
      <c r="H132" s="117">
        <v>14.2</v>
      </c>
      <c r="I132" s="118">
        <v>143.69999999999999</v>
      </c>
    </row>
    <row r="133" spans="1:10">
      <c r="A133" s="420"/>
      <c r="B133" s="423"/>
      <c r="C133" s="429"/>
      <c r="D133" s="117" t="s">
        <v>67</v>
      </c>
      <c r="E133" s="117">
        <v>250</v>
      </c>
      <c r="F133" s="117">
        <v>4.97</v>
      </c>
      <c r="G133" s="117">
        <v>6.19</v>
      </c>
      <c r="H133" s="117">
        <v>21.3</v>
      </c>
      <c r="I133" s="118">
        <v>152.84</v>
      </c>
    </row>
    <row r="134" spans="1:10">
      <c r="A134" s="420"/>
      <c r="B134" s="423"/>
      <c r="C134" s="429"/>
      <c r="D134" s="117" t="s">
        <v>36</v>
      </c>
      <c r="E134" s="117">
        <v>100</v>
      </c>
      <c r="F134" s="117">
        <v>17.899999999999999</v>
      </c>
      <c r="G134" s="117">
        <v>0.8</v>
      </c>
      <c r="H134" s="117">
        <v>0.1</v>
      </c>
      <c r="I134" s="118">
        <v>92</v>
      </c>
    </row>
    <row r="135" spans="1:10" ht="13.5" thickBot="1">
      <c r="A135" s="420"/>
      <c r="B135" s="423"/>
      <c r="C135" s="429"/>
      <c r="D135" s="117" t="s">
        <v>18</v>
      </c>
      <c r="E135" s="117">
        <v>250</v>
      </c>
      <c r="F135" s="117">
        <v>0</v>
      </c>
      <c r="G135" s="117">
        <v>0</v>
      </c>
      <c r="H135" s="117">
        <v>19.600000000000001</v>
      </c>
      <c r="I135" s="118">
        <v>80</v>
      </c>
    </row>
    <row r="136" spans="1:10" ht="14.25" thickTop="1" thickBot="1">
      <c r="A136" s="431"/>
      <c r="B136" s="424"/>
      <c r="C136" s="430"/>
      <c r="D136" s="119" t="s">
        <v>60</v>
      </c>
      <c r="E136" s="119">
        <v>100</v>
      </c>
      <c r="F136" s="119">
        <v>1.2</v>
      </c>
      <c r="G136" s="119">
        <v>6</v>
      </c>
      <c r="H136" s="119">
        <v>4.7</v>
      </c>
      <c r="I136" s="120">
        <v>7.82</v>
      </c>
      <c r="J136" s="122">
        <f>SUM(I128:I136)</f>
        <v>1389.06</v>
      </c>
    </row>
    <row r="137" spans="1:10" ht="13.5" customHeight="1" thickTop="1">
      <c r="A137" s="419">
        <v>16</v>
      </c>
      <c r="B137" s="422">
        <f>выдача!AD1</f>
        <v>45828</v>
      </c>
      <c r="C137" s="425" t="s">
        <v>53</v>
      </c>
      <c r="D137" s="113" t="s">
        <v>70</v>
      </c>
      <c r="E137" s="113">
        <v>250</v>
      </c>
      <c r="F137" s="113">
        <v>4.32</v>
      </c>
      <c r="G137" s="113">
        <v>4.97</v>
      </c>
      <c r="H137" s="113">
        <v>13.71</v>
      </c>
      <c r="I137" s="114">
        <v>117</v>
      </c>
    </row>
    <row r="138" spans="1:10">
      <c r="A138" s="420"/>
      <c r="B138" s="423"/>
      <c r="C138" s="426"/>
      <c r="D138" s="115" t="s">
        <v>54</v>
      </c>
      <c r="E138" s="115">
        <v>250</v>
      </c>
      <c r="F138" s="115">
        <v>0.1</v>
      </c>
      <c r="G138" s="115">
        <v>0</v>
      </c>
      <c r="H138" s="115">
        <v>10</v>
      </c>
      <c r="I138" s="116">
        <v>39.9</v>
      </c>
    </row>
    <row r="139" spans="1:10">
      <c r="A139" s="420"/>
      <c r="B139" s="423"/>
      <c r="C139" s="426"/>
      <c r="D139" s="115" t="s">
        <v>55</v>
      </c>
      <c r="E139" s="115">
        <v>60</v>
      </c>
      <c r="F139" s="115">
        <v>9.15</v>
      </c>
      <c r="G139" s="115">
        <v>7.0250000000000004</v>
      </c>
      <c r="H139" s="115">
        <v>43.95</v>
      </c>
      <c r="I139" s="116">
        <v>275.8</v>
      </c>
    </row>
    <row r="140" spans="1:10">
      <c r="A140" s="420"/>
      <c r="B140" s="423"/>
      <c r="C140" s="427"/>
      <c r="D140" s="115" t="s">
        <v>56</v>
      </c>
      <c r="E140" s="115">
        <v>60</v>
      </c>
      <c r="F140" s="115">
        <v>10</v>
      </c>
      <c r="G140" s="115">
        <v>25</v>
      </c>
      <c r="H140" s="115">
        <v>54</v>
      </c>
      <c r="I140" s="116">
        <v>480</v>
      </c>
    </row>
    <row r="141" spans="1:10">
      <c r="A141" s="420"/>
      <c r="B141" s="423"/>
      <c r="C141" s="428" t="s">
        <v>57</v>
      </c>
      <c r="D141" s="117" t="s">
        <v>73</v>
      </c>
      <c r="E141" s="117">
        <v>250</v>
      </c>
      <c r="F141" s="117">
        <v>4.97</v>
      </c>
      <c r="G141" s="117">
        <v>6.19</v>
      </c>
      <c r="H141" s="117">
        <v>21.3</v>
      </c>
      <c r="I141" s="118">
        <v>152</v>
      </c>
    </row>
    <row r="142" spans="1:10">
      <c r="A142" s="420"/>
      <c r="B142" s="423"/>
      <c r="C142" s="429"/>
      <c r="D142" s="117" t="s">
        <v>80</v>
      </c>
      <c r="E142" s="117">
        <v>200</v>
      </c>
      <c r="F142" s="117">
        <v>5</v>
      </c>
      <c r="G142" s="117">
        <v>10</v>
      </c>
      <c r="H142" s="117">
        <v>40.75</v>
      </c>
      <c r="I142" s="118">
        <v>192.5</v>
      </c>
    </row>
    <row r="143" spans="1:10">
      <c r="A143" s="420"/>
      <c r="B143" s="423"/>
      <c r="C143" s="429"/>
      <c r="D143" s="117" t="s">
        <v>26</v>
      </c>
      <c r="E143" s="117">
        <v>100</v>
      </c>
      <c r="F143" s="117">
        <v>11.2</v>
      </c>
      <c r="G143" s="117">
        <v>8.6999999999999993</v>
      </c>
      <c r="H143" s="117">
        <v>11.7</v>
      </c>
      <c r="I143" s="118">
        <v>180.2</v>
      </c>
    </row>
    <row r="144" spans="1:10" ht="13.5" thickBot="1">
      <c r="A144" s="420"/>
      <c r="B144" s="423"/>
      <c r="C144" s="429"/>
      <c r="D144" s="117" t="s">
        <v>54</v>
      </c>
      <c r="E144" s="117">
        <v>250</v>
      </c>
      <c r="F144" s="117">
        <v>0.1</v>
      </c>
      <c r="G144" s="117">
        <v>0</v>
      </c>
      <c r="H144" s="117">
        <v>10</v>
      </c>
      <c r="I144" s="118">
        <v>39.9</v>
      </c>
    </row>
    <row r="145" spans="1:10" ht="14.25" thickTop="1" thickBot="1">
      <c r="A145" s="431"/>
      <c r="B145" s="424"/>
      <c r="C145" s="430"/>
      <c r="D145" s="119" t="s">
        <v>60</v>
      </c>
      <c r="E145" s="119">
        <v>100</v>
      </c>
      <c r="F145" s="119">
        <v>1.2</v>
      </c>
      <c r="G145" s="119">
        <v>6</v>
      </c>
      <c r="H145" s="119">
        <v>4.7</v>
      </c>
      <c r="I145" s="120">
        <v>7.82</v>
      </c>
      <c r="J145" s="122">
        <f>SUM(I137:I145)</f>
        <v>1485.1200000000001</v>
      </c>
    </row>
    <row r="146" spans="1:10" ht="13.5" customHeight="1" thickTop="1">
      <c r="A146" s="419">
        <v>17</v>
      </c>
      <c r="B146" s="422">
        <f>выдача!AE1</f>
        <v>45831</v>
      </c>
      <c r="C146" s="425" t="s">
        <v>53</v>
      </c>
      <c r="D146" s="113" t="s">
        <v>65</v>
      </c>
      <c r="E146" s="113">
        <v>250</v>
      </c>
      <c r="F146" s="113">
        <v>4.32</v>
      </c>
      <c r="G146" s="113">
        <v>4.97</v>
      </c>
      <c r="H146" s="113">
        <v>13.71</v>
      </c>
      <c r="I146" s="114">
        <v>117</v>
      </c>
    </row>
    <row r="147" spans="1:10">
      <c r="A147" s="420"/>
      <c r="B147" s="423"/>
      <c r="C147" s="426"/>
      <c r="D147" s="115" t="s">
        <v>54</v>
      </c>
      <c r="E147" s="115">
        <v>250</v>
      </c>
      <c r="F147" s="115">
        <v>0.1</v>
      </c>
      <c r="G147" s="115">
        <v>0</v>
      </c>
      <c r="H147" s="115">
        <v>10</v>
      </c>
      <c r="I147" s="116">
        <v>39.9</v>
      </c>
    </row>
    <row r="148" spans="1:10">
      <c r="A148" s="420"/>
      <c r="B148" s="423"/>
      <c r="C148" s="426"/>
      <c r="D148" s="115" t="s">
        <v>55</v>
      </c>
      <c r="E148" s="115">
        <v>60</v>
      </c>
      <c r="F148" s="115">
        <v>9.15</v>
      </c>
      <c r="G148" s="115">
        <v>7.0250000000000004</v>
      </c>
      <c r="H148" s="115">
        <v>43.95</v>
      </c>
      <c r="I148" s="116">
        <v>275.8</v>
      </c>
    </row>
    <row r="149" spans="1:10">
      <c r="A149" s="420"/>
      <c r="B149" s="423"/>
      <c r="C149" s="427"/>
      <c r="D149" s="115" t="s">
        <v>56</v>
      </c>
      <c r="E149" s="115">
        <v>60</v>
      </c>
      <c r="F149" s="115">
        <v>10</v>
      </c>
      <c r="G149" s="115">
        <v>25</v>
      </c>
      <c r="H149" s="115">
        <v>54</v>
      </c>
      <c r="I149" s="116">
        <v>480</v>
      </c>
    </row>
    <row r="150" spans="1:10">
      <c r="A150" s="420"/>
      <c r="B150" s="423"/>
      <c r="C150" s="428" t="s">
        <v>57</v>
      </c>
      <c r="D150" s="117" t="s">
        <v>69</v>
      </c>
      <c r="E150" s="117">
        <v>250</v>
      </c>
      <c r="F150" s="117">
        <v>3.5</v>
      </c>
      <c r="G150" s="117">
        <v>4</v>
      </c>
      <c r="H150" s="117">
        <v>14</v>
      </c>
      <c r="I150" s="118">
        <v>118.2</v>
      </c>
    </row>
    <row r="151" spans="1:10">
      <c r="A151" s="420"/>
      <c r="B151" s="423"/>
      <c r="C151" s="429"/>
      <c r="D151" s="117" t="s">
        <v>75</v>
      </c>
      <c r="E151" s="117">
        <v>250</v>
      </c>
      <c r="F151" s="117">
        <v>16.899999999999999</v>
      </c>
      <c r="G151" s="117">
        <v>12</v>
      </c>
      <c r="H151" s="117">
        <v>0.62</v>
      </c>
      <c r="I151" s="118">
        <v>117</v>
      </c>
    </row>
    <row r="152" spans="1:10">
      <c r="A152" s="420"/>
      <c r="B152" s="423"/>
      <c r="C152" s="429"/>
      <c r="D152" s="117" t="s">
        <v>15</v>
      </c>
      <c r="E152" s="117">
        <v>100</v>
      </c>
      <c r="F152" s="117">
        <v>11.7</v>
      </c>
      <c r="G152" s="117">
        <v>8.6999999999999993</v>
      </c>
      <c r="H152" s="117">
        <v>11.7</v>
      </c>
      <c r="I152" s="118">
        <v>180</v>
      </c>
    </row>
    <row r="153" spans="1:10" ht="13.5" thickBot="1">
      <c r="A153" s="420"/>
      <c r="B153" s="423"/>
      <c r="C153" s="429"/>
      <c r="D153" s="117" t="s">
        <v>54</v>
      </c>
      <c r="E153" s="117">
        <v>250</v>
      </c>
      <c r="F153" s="117">
        <v>0.1</v>
      </c>
      <c r="G153" s="117">
        <v>0</v>
      </c>
      <c r="H153" s="117">
        <v>10</v>
      </c>
      <c r="I153" s="118">
        <v>39.9</v>
      </c>
    </row>
    <row r="154" spans="1:10" ht="14.25" thickTop="1" thickBot="1">
      <c r="A154" s="431"/>
      <c r="B154" s="424"/>
      <c r="C154" s="430"/>
      <c r="D154" s="119" t="s">
        <v>60</v>
      </c>
      <c r="E154" s="119">
        <v>100</v>
      </c>
      <c r="F154" s="119">
        <v>1.2</v>
      </c>
      <c r="G154" s="119">
        <v>6</v>
      </c>
      <c r="H154" s="119">
        <v>4.7</v>
      </c>
      <c r="I154" s="120">
        <v>7.82</v>
      </c>
      <c r="J154" s="122">
        <f>SUM(I146:I154)</f>
        <v>1375.6200000000001</v>
      </c>
    </row>
    <row r="155" spans="1:10" ht="13.5" customHeight="1" thickTop="1">
      <c r="A155" s="419">
        <v>18</v>
      </c>
      <c r="B155" s="422">
        <f>выдача!AF1</f>
        <v>45832</v>
      </c>
      <c r="C155" s="425" t="s">
        <v>53</v>
      </c>
      <c r="D155" s="113" t="s">
        <v>74</v>
      </c>
      <c r="E155" s="113">
        <v>250</v>
      </c>
      <c r="F155" s="113">
        <v>4.32</v>
      </c>
      <c r="G155" s="113">
        <v>4.97</v>
      </c>
      <c r="H155" s="113">
        <v>13.71</v>
      </c>
      <c r="I155" s="114">
        <v>117</v>
      </c>
    </row>
    <row r="156" spans="1:10">
      <c r="A156" s="420"/>
      <c r="B156" s="423"/>
      <c r="C156" s="426"/>
      <c r="D156" s="115" t="s">
        <v>54</v>
      </c>
      <c r="E156" s="115">
        <v>250</v>
      </c>
      <c r="F156" s="115">
        <v>0.1</v>
      </c>
      <c r="G156" s="115">
        <v>0</v>
      </c>
      <c r="H156" s="115">
        <v>10</v>
      </c>
      <c r="I156" s="116">
        <v>39.9</v>
      </c>
    </row>
    <row r="157" spans="1:10">
      <c r="A157" s="420"/>
      <c r="B157" s="423"/>
      <c r="C157" s="426"/>
      <c r="D157" s="115" t="s">
        <v>55</v>
      </c>
      <c r="E157" s="115">
        <v>60</v>
      </c>
      <c r="F157" s="115">
        <v>9.15</v>
      </c>
      <c r="G157" s="115">
        <v>7.0250000000000004</v>
      </c>
      <c r="H157" s="115">
        <v>43.95</v>
      </c>
      <c r="I157" s="116">
        <v>275.8</v>
      </c>
    </row>
    <row r="158" spans="1:10">
      <c r="A158" s="420"/>
      <c r="B158" s="423"/>
      <c r="C158" s="427"/>
      <c r="D158" s="115" t="s">
        <v>56</v>
      </c>
      <c r="E158" s="115">
        <v>60</v>
      </c>
      <c r="F158" s="115">
        <v>10</v>
      </c>
      <c r="G158" s="115">
        <v>25</v>
      </c>
      <c r="H158" s="115">
        <v>54</v>
      </c>
      <c r="I158" s="116">
        <v>480</v>
      </c>
    </row>
    <row r="159" spans="1:10">
      <c r="A159" s="420"/>
      <c r="B159" s="423"/>
      <c r="C159" s="428" t="s">
        <v>57</v>
      </c>
      <c r="D159" s="117" t="s">
        <v>76</v>
      </c>
      <c r="E159" s="117">
        <v>250</v>
      </c>
      <c r="F159" s="117">
        <v>5.5</v>
      </c>
      <c r="G159" s="117">
        <v>4</v>
      </c>
      <c r="H159" s="117">
        <v>14.2</v>
      </c>
      <c r="I159" s="118">
        <v>143.69999999999999</v>
      </c>
    </row>
    <row r="160" spans="1:10">
      <c r="A160" s="420"/>
      <c r="B160" s="423"/>
      <c r="C160" s="429"/>
      <c r="D160" s="117" t="s">
        <v>62</v>
      </c>
      <c r="E160" s="117">
        <v>250</v>
      </c>
      <c r="F160" s="117">
        <v>5.5</v>
      </c>
      <c r="G160" s="117">
        <v>5.8</v>
      </c>
      <c r="H160" s="117">
        <v>29.2</v>
      </c>
      <c r="I160" s="118">
        <v>191.6</v>
      </c>
    </row>
    <row r="161" spans="1:10">
      <c r="A161" s="420"/>
      <c r="B161" s="423"/>
      <c r="C161" s="429"/>
      <c r="D161" s="117" t="s">
        <v>36</v>
      </c>
      <c r="E161" s="117">
        <v>100</v>
      </c>
      <c r="F161" s="117">
        <v>17.899999999999999</v>
      </c>
      <c r="G161" s="117">
        <v>0.8</v>
      </c>
      <c r="H161" s="117">
        <v>0.1</v>
      </c>
      <c r="I161" s="118">
        <v>92</v>
      </c>
    </row>
    <row r="162" spans="1:10" ht="13.5" thickBot="1">
      <c r="A162" s="420"/>
      <c r="B162" s="423"/>
      <c r="C162" s="429"/>
      <c r="D162" s="117" t="s">
        <v>18</v>
      </c>
      <c r="E162" s="117">
        <v>250</v>
      </c>
      <c r="F162" s="117">
        <v>0</v>
      </c>
      <c r="G162" s="117">
        <v>0</v>
      </c>
      <c r="H162" s="117">
        <v>19.600000000000001</v>
      </c>
      <c r="I162" s="118">
        <v>80</v>
      </c>
    </row>
    <row r="163" spans="1:10" ht="14.25" thickTop="1" thickBot="1">
      <c r="A163" s="431"/>
      <c r="B163" s="424"/>
      <c r="C163" s="430"/>
      <c r="D163" s="119" t="s">
        <v>60</v>
      </c>
      <c r="E163" s="119">
        <v>100</v>
      </c>
      <c r="F163" s="119">
        <v>1.2</v>
      </c>
      <c r="G163" s="119">
        <v>6</v>
      </c>
      <c r="H163" s="119">
        <v>4.7</v>
      </c>
      <c r="I163" s="120">
        <v>7.82</v>
      </c>
      <c r="J163" s="122">
        <f>SUM(I155:I163)</f>
        <v>1427.82</v>
      </c>
    </row>
    <row r="164" spans="1:10" ht="13.5" customHeight="1" thickTop="1">
      <c r="A164" s="419">
        <v>19</v>
      </c>
      <c r="B164" s="422">
        <f>выдача!AG1</f>
        <v>45833</v>
      </c>
      <c r="C164" s="425" t="s">
        <v>53</v>
      </c>
      <c r="D164" s="113" t="s">
        <v>77</v>
      </c>
      <c r="E164" s="113">
        <v>250</v>
      </c>
      <c r="F164" s="113">
        <v>4.32</v>
      </c>
      <c r="G164" s="113">
        <v>4.97</v>
      </c>
      <c r="H164" s="113">
        <v>13.71</v>
      </c>
      <c r="I164" s="114">
        <v>117</v>
      </c>
    </row>
    <row r="165" spans="1:10">
      <c r="A165" s="420"/>
      <c r="B165" s="423"/>
      <c r="C165" s="426"/>
      <c r="D165" s="115" t="s">
        <v>54</v>
      </c>
      <c r="E165" s="115">
        <v>250</v>
      </c>
      <c r="F165" s="115">
        <v>0.1</v>
      </c>
      <c r="G165" s="115">
        <v>0</v>
      </c>
      <c r="H165" s="115">
        <v>10</v>
      </c>
      <c r="I165" s="116">
        <v>39.9</v>
      </c>
    </row>
    <row r="166" spans="1:10">
      <c r="A166" s="420"/>
      <c r="B166" s="423"/>
      <c r="C166" s="426"/>
      <c r="D166" s="115" t="s">
        <v>55</v>
      </c>
      <c r="E166" s="115">
        <v>60</v>
      </c>
      <c r="F166" s="115">
        <v>9.15</v>
      </c>
      <c r="G166" s="115">
        <v>7.0250000000000004</v>
      </c>
      <c r="H166" s="115">
        <v>43.95</v>
      </c>
      <c r="I166" s="116">
        <v>275.8</v>
      </c>
    </row>
    <row r="167" spans="1:10">
      <c r="A167" s="420"/>
      <c r="B167" s="423"/>
      <c r="C167" s="427"/>
      <c r="D167" s="115" t="s">
        <v>56</v>
      </c>
      <c r="E167" s="115">
        <v>60</v>
      </c>
      <c r="F167" s="115">
        <v>10</v>
      </c>
      <c r="G167" s="115">
        <v>25</v>
      </c>
      <c r="H167" s="115">
        <v>54</v>
      </c>
      <c r="I167" s="116">
        <v>480</v>
      </c>
    </row>
    <row r="168" spans="1:10">
      <c r="A168" s="420"/>
      <c r="B168" s="423"/>
      <c r="C168" s="428" t="s">
        <v>57</v>
      </c>
      <c r="D168" s="117" t="s">
        <v>73</v>
      </c>
      <c r="E168" s="117">
        <v>250</v>
      </c>
      <c r="F168" s="117">
        <v>4.97</v>
      </c>
      <c r="G168" s="117">
        <v>6.19</v>
      </c>
      <c r="H168" s="117">
        <v>21.3</v>
      </c>
      <c r="I168" s="118">
        <v>152</v>
      </c>
    </row>
    <row r="169" spans="1:10">
      <c r="A169" s="420"/>
      <c r="B169" s="423"/>
      <c r="C169" s="429"/>
      <c r="D169" s="117" t="s">
        <v>80</v>
      </c>
      <c r="E169" s="117">
        <v>200</v>
      </c>
      <c r="F169" s="117">
        <v>5</v>
      </c>
      <c r="G169" s="117">
        <v>10</v>
      </c>
      <c r="H169" s="117">
        <v>40.75</v>
      </c>
      <c r="I169" s="118">
        <v>192.5</v>
      </c>
    </row>
    <row r="170" spans="1:10">
      <c r="A170" s="420"/>
      <c r="B170" s="423"/>
      <c r="C170" s="429"/>
      <c r="D170" s="117" t="s">
        <v>26</v>
      </c>
      <c r="E170" s="117">
        <v>100</v>
      </c>
      <c r="F170" s="117">
        <v>11.2</v>
      </c>
      <c r="G170" s="117">
        <v>8.6999999999999993</v>
      </c>
      <c r="H170" s="117">
        <v>11.7</v>
      </c>
      <c r="I170" s="118">
        <v>180.2</v>
      </c>
    </row>
    <row r="171" spans="1:10" ht="13.5" thickBot="1">
      <c r="A171" s="420"/>
      <c r="B171" s="423"/>
      <c r="C171" s="429"/>
      <c r="D171" s="117" t="s">
        <v>54</v>
      </c>
      <c r="E171" s="117">
        <v>250</v>
      </c>
      <c r="F171" s="117">
        <v>0.1</v>
      </c>
      <c r="G171" s="117">
        <v>0</v>
      </c>
      <c r="H171" s="117">
        <v>10</v>
      </c>
      <c r="I171" s="118">
        <v>39.9</v>
      </c>
    </row>
    <row r="172" spans="1:10" ht="14.25" thickTop="1" thickBot="1">
      <c r="A172" s="431"/>
      <c r="B172" s="424"/>
      <c r="C172" s="430"/>
      <c r="D172" s="119" t="s">
        <v>60</v>
      </c>
      <c r="E172" s="119">
        <v>100</v>
      </c>
      <c r="F172" s="119">
        <v>1.2</v>
      </c>
      <c r="G172" s="119">
        <v>6</v>
      </c>
      <c r="H172" s="119">
        <v>4.7</v>
      </c>
      <c r="I172" s="120">
        <v>7.82</v>
      </c>
      <c r="J172" s="122">
        <f>SUM(I164:I172)</f>
        <v>1485.1200000000001</v>
      </c>
    </row>
    <row r="173" spans="1:10" ht="13.5" customHeight="1" thickTop="1">
      <c r="A173" s="419">
        <v>20</v>
      </c>
      <c r="B173" s="422">
        <f>выдача!AH1</f>
        <v>45834</v>
      </c>
      <c r="C173" s="425" t="s">
        <v>53</v>
      </c>
      <c r="D173" s="113" t="s">
        <v>70</v>
      </c>
      <c r="E173" s="113">
        <v>250</v>
      </c>
      <c r="F173" s="113">
        <v>4.32</v>
      </c>
      <c r="G173" s="113">
        <v>4.97</v>
      </c>
      <c r="H173" s="113">
        <v>13.71</v>
      </c>
      <c r="I173" s="114">
        <v>117</v>
      </c>
    </row>
    <row r="174" spans="1:10">
      <c r="A174" s="420"/>
      <c r="B174" s="423"/>
      <c r="C174" s="426"/>
      <c r="D174" s="115" t="s">
        <v>54</v>
      </c>
      <c r="E174" s="115">
        <v>250</v>
      </c>
      <c r="F174" s="115">
        <v>0.1</v>
      </c>
      <c r="G174" s="115">
        <v>0</v>
      </c>
      <c r="H174" s="115">
        <v>10</v>
      </c>
      <c r="I174" s="116">
        <v>39.9</v>
      </c>
    </row>
    <row r="175" spans="1:10">
      <c r="A175" s="420"/>
      <c r="B175" s="423"/>
      <c r="C175" s="426"/>
      <c r="D175" s="115" t="s">
        <v>55</v>
      </c>
      <c r="E175" s="115">
        <v>60</v>
      </c>
      <c r="F175" s="115">
        <v>9.15</v>
      </c>
      <c r="G175" s="115">
        <v>7.0250000000000004</v>
      </c>
      <c r="H175" s="115">
        <v>43.95</v>
      </c>
      <c r="I175" s="116">
        <v>275.8</v>
      </c>
    </row>
    <row r="176" spans="1:10">
      <c r="A176" s="420"/>
      <c r="B176" s="423"/>
      <c r="C176" s="427"/>
      <c r="D176" s="115" t="s">
        <v>56</v>
      </c>
      <c r="E176" s="115">
        <v>60</v>
      </c>
      <c r="F176" s="115">
        <v>10</v>
      </c>
      <c r="G176" s="115">
        <v>25</v>
      </c>
      <c r="H176" s="115">
        <v>54</v>
      </c>
      <c r="I176" s="116">
        <v>480</v>
      </c>
    </row>
    <row r="177" spans="1:10">
      <c r="A177" s="420"/>
      <c r="B177" s="423"/>
      <c r="C177" s="428" t="s">
        <v>57</v>
      </c>
      <c r="D177" s="117" t="s">
        <v>78</v>
      </c>
      <c r="E177" s="117">
        <v>250</v>
      </c>
      <c r="F177" s="117">
        <v>4.32</v>
      </c>
      <c r="G177" s="117">
        <v>4.97</v>
      </c>
      <c r="H177" s="117">
        <v>13.71</v>
      </c>
      <c r="I177" s="117">
        <v>117</v>
      </c>
    </row>
    <row r="178" spans="1:10">
      <c r="A178" s="420"/>
      <c r="B178" s="423"/>
      <c r="C178" s="429"/>
      <c r="D178" s="117" t="s">
        <v>62</v>
      </c>
      <c r="E178" s="117">
        <v>250</v>
      </c>
      <c r="F178" s="117">
        <v>5.5</v>
      </c>
      <c r="G178" s="117">
        <v>5.8</v>
      </c>
      <c r="H178" s="117">
        <v>29.2</v>
      </c>
      <c r="I178" s="118">
        <v>191.6</v>
      </c>
    </row>
    <row r="179" spans="1:10">
      <c r="A179" s="420"/>
      <c r="B179" s="423"/>
      <c r="C179" s="429"/>
      <c r="D179" s="117" t="s">
        <v>15</v>
      </c>
      <c r="E179" s="117">
        <v>100</v>
      </c>
      <c r="F179" s="117">
        <v>11.7</v>
      </c>
      <c r="G179" s="117">
        <v>8.6999999999999993</v>
      </c>
      <c r="H179" s="117">
        <v>11.7</v>
      </c>
      <c r="I179" s="118">
        <v>180</v>
      </c>
    </row>
    <row r="180" spans="1:10" ht="13.5" thickBot="1">
      <c r="A180" s="420"/>
      <c r="B180" s="423"/>
      <c r="C180" s="429"/>
      <c r="D180" s="117" t="s">
        <v>54</v>
      </c>
      <c r="E180" s="117">
        <v>250</v>
      </c>
      <c r="F180" s="117">
        <v>0.1</v>
      </c>
      <c r="G180" s="117">
        <v>0</v>
      </c>
      <c r="H180" s="117">
        <v>10</v>
      </c>
      <c r="I180" s="118">
        <v>39.9</v>
      </c>
    </row>
    <row r="181" spans="1:10" ht="14.25" thickTop="1" thickBot="1">
      <c r="A181" s="431"/>
      <c r="B181" s="424"/>
      <c r="C181" s="430"/>
      <c r="D181" s="119" t="s">
        <v>60</v>
      </c>
      <c r="E181" s="119">
        <v>100</v>
      </c>
      <c r="F181" s="119">
        <v>1.2</v>
      </c>
      <c r="G181" s="119">
        <v>6</v>
      </c>
      <c r="H181" s="119">
        <v>4.7</v>
      </c>
      <c r="I181" s="120">
        <v>7.82</v>
      </c>
      <c r="J181" s="122">
        <f>SUM(I173:I181)</f>
        <v>1449.02</v>
      </c>
    </row>
    <row r="182" spans="1:10" ht="13.5" customHeight="1" thickTop="1">
      <c r="A182" s="419">
        <v>21</v>
      </c>
      <c r="B182" s="422">
        <f>выдача!AI1</f>
        <v>45835</v>
      </c>
      <c r="C182" s="425" t="s">
        <v>53</v>
      </c>
      <c r="D182" s="113" t="s">
        <v>66</v>
      </c>
      <c r="E182" s="113">
        <v>250</v>
      </c>
      <c r="F182" s="113">
        <v>4.32</v>
      </c>
      <c r="G182" s="113">
        <v>4.97</v>
      </c>
      <c r="H182" s="113">
        <v>13.71</v>
      </c>
      <c r="I182" s="114">
        <v>117</v>
      </c>
    </row>
    <row r="183" spans="1:10">
      <c r="A183" s="420"/>
      <c r="B183" s="423"/>
      <c r="C183" s="426"/>
      <c r="D183" s="115" t="s">
        <v>54</v>
      </c>
      <c r="E183" s="115">
        <v>250</v>
      </c>
      <c r="F183" s="115">
        <v>0.1</v>
      </c>
      <c r="G183" s="115">
        <v>0</v>
      </c>
      <c r="H183" s="115">
        <v>10</v>
      </c>
      <c r="I183" s="116">
        <v>39.9</v>
      </c>
    </row>
    <row r="184" spans="1:10">
      <c r="A184" s="420"/>
      <c r="B184" s="423"/>
      <c r="C184" s="426"/>
      <c r="D184" s="115" t="s">
        <v>55</v>
      </c>
      <c r="E184" s="115">
        <v>60</v>
      </c>
      <c r="F184" s="115">
        <v>9.15</v>
      </c>
      <c r="G184" s="115">
        <v>7.0250000000000004</v>
      </c>
      <c r="H184" s="115">
        <v>43.95</v>
      </c>
      <c r="I184" s="116">
        <v>275.8</v>
      </c>
    </row>
    <row r="185" spans="1:10">
      <c r="A185" s="420"/>
      <c r="B185" s="423"/>
      <c r="C185" s="427"/>
      <c r="D185" s="115" t="s">
        <v>56</v>
      </c>
      <c r="E185" s="115">
        <v>60</v>
      </c>
      <c r="F185" s="115">
        <v>10</v>
      </c>
      <c r="G185" s="115">
        <v>25</v>
      </c>
      <c r="H185" s="115">
        <v>54</v>
      </c>
      <c r="I185" s="116">
        <v>480</v>
      </c>
    </row>
    <row r="186" spans="1:10">
      <c r="A186" s="420"/>
      <c r="B186" s="423"/>
      <c r="C186" s="428" t="s">
        <v>57</v>
      </c>
      <c r="D186" s="117" t="s">
        <v>76</v>
      </c>
      <c r="E186" s="117">
        <v>250</v>
      </c>
      <c r="F186" s="117">
        <v>5.5</v>
      </c>
      <c r="G186" s="117">
        <v>4</v>
      </c>
      <c r="H186" s="117">
        <v>14.2</v>
      </c>
      <c r="I186" s="118">
        <v>143.69999999999999</v>
      </c>
    </row>
    <row r="187" spans="1:10">
      <c r="A187" s="420"/>
      <c r="B187" s="423"/>
      <c r="C187" s="429"/>
      <c r="D187" s="117" t="s">
        <v>79</v>
      </c>
      <c r="E187" s="117">
        <v>250</v>
      </c>
      <c r="F187" s="117">
        <v>4.97</v>
      </c>
      <c r="G187" s="117">
        <v>6.19</v>
      </c>
      <c r="H187" s="117">
        <v>21.3</v>
      </c>
      <c r="I187" s="118">
        <v>152.84</v>
      </c>
    </row>
    <row r="188" spans="1:10">
      <c r="A188" s="420"/>
      <c r="B188" s="423"/>
      <c r="C188" s="429"/>
      <c r="D188" s="117" t="s">
        <v>26</v>
      </c>
      <c r="E188" s="117">
        <v>100</v>
      </c>
      <c r="F188" s="117">
        <v>11.2</v>
      </c>
      <c r="G188" s="117">
        <v>8.6999999999999993</v>
      </c>
      <c r="H188" s="117">
        <v>11.7</v>
      </c>
      <c r="I188" s="118">
        <v>180.2</v>
      </c>
    </row>
    <row r="189" spans="1:10" ht="13.5" thickBot="1">
      <c r="A189" s="420"/>
      <c r="B189" s="423"/>
      <c r="C189" s="429"/>
      <c r="D189" s="117" t="s">
        <v>18</v>
      </c>
      <c r="E189" s="117">
        <v>250</v>
      </c>
      <c r="F189" s="117">
        <v>0</v>
      </c>
      <c r="G189" s="117">
        <v>0</v>
      </c>
      <c r="H189" s="117">
        <v>19.600000000000001</v>
      </c>
      <c r="I189" s="118">
        <v>80</v>
      </c>
    </row>
    <row r="190" spans="1:10" ht="14.25" thickTop="1" thickBot="1">
      <c r="A190" s="421"/>
      <c r="B190" s="424"/>
      <c r="C190" s="430"/>
      <c r="D190" s="119" t="s">
        <v>60</v>
      </c>
      <c r="E190" s="119">
        <v>100</v>
      </c>
      <c r="F190" s="119">
        <v>1.2</v>
      </c>
      <c r="G190" s="119">
        <v>6</v>
      </c>
      <c r="H190" s="119">
        <v>4.7</v>
      </c>
      <c r="I190" s="120">
        <v>7.82</v>
      </c>
      <c r="J190" s="122">
        <f>SUM(I182:I190)</f>
        <v>1477.26</v>
      </c>
    </row>
    <row r="191" spans="1:10" ht="13.5" thickTop="1"/>
  </sheetData>
  <mergeCells count="84">
    <mergeCell ref="A2:A10"/>
    <mergeCell ref="B2:B10"/>
    <mergeCell ref="C2:C5"/>
    <mergeCell ref="C6:C10"/>
    <mergeCell ref="A11:A19"/>
    <mergeCell ref="B11:B19"/>
    <mergeCell ref="C11:C14"/>
    <mergeCell ref="C15:C19"/>
    <mergeCell ref="A20:A28"/>
    <mergeCell ref="B20:B28"/>
    <mergeCell ref="C20:C23"/>
    <mergeCell ref="C24:C28"/>
    <mergeCell ref="A29:A37"/>
    <mergeCell ref="B29:B37"/>
    <mergeCell ref="C29:C32"/>
    <mergeCell ref="C33:C37"/>
    <mergeCell ref="A38:A46"/>
    <mergeCell ref="B38:B46"/>
    <mergeCell ref="C38:C41"/>
    <mergeCell ref="C42:C46"/>
    <mergeCell ref="A47:A55"/>
    <mergeCell ref="B47:B55"/>
    <mergeCell ref="C47:C50"/>
    <mergeCell ref="C51:C55"/>
    <mergeCell ref="A56:A64"/>
    <mergeCell ref="B56:B64"/>
    <mergeCell ref="C56:C59"/>
    <mergeCell ref="C60:C64"/>
    <mergeCell ref="A65:A73"/>
    <mergeCell ref="B65:B73"/>
    <mergeCell ref="C65:C68"/>
    <mergeCell ref="C69:C73"/>
    <mergeCell ref="A74:A82"/>
    <mergeCell ref="B74:B82"/>
    <mergeCell ref="C74:C77"/>
    <mergeCell ref="C78:C82"/>
    <mergeCell ref="A83:A91"/>
    <mergeCell ref="B83:B91"/>
    <mergeCell ref="C83:C86"/>
    <mergeCell ref="C87:C91"/>
    <mergeCell ref="A92:A100"/>
    <mergeCell ref="B92:B100"/>
    <mergeCell ref="C92:C95"/>
    <mergeCell ref="C96:C100"/>
    <mergeCell ref="A101:A109"/>
    <mergeCell ref="B101:B109"/>
    <mergeCell ref="C101:C104"/>
    <mergeCell ref="C105:C109"/>
    <mergeCell ref="A110:A118"/>
    <mergeCell ref="B110:B118"/>
    <mergeCell ref="C110:C113"/>
    <mergeCell ref="C114:C118"/>
    <mergeCell ref="A119:A127"/>
    <mergeCell ref="B119:B127"/>
    <mergeCell ref="C119:C122"/>
    <mergeCell ref="C123:C127"/>
    <mergeCell ref="A128:A136"/>
    <mergeCell ref="B128:B136"/>
    <mergeCell ref="C128:C131"/>
    <mergeCell ref="C132:C136"/>
    <mergeCell ref="A137:A145"/>
    <mergeCell ref="B137:B145"/>
    <mergeCell ref="C137:C140"/>
    <mergeCell ref="C141:C145"/>
    <mergeCell ref="A146:A154"/>
    <mergeCell ref="B146:B154"/>
    <mergeCell ref="C146:C149"/>
    <mergeCell ref="C150:C154"/>
    <mergeCell ref="A155:A163"/>
    <mergeCell ref="B155:B163"/>
    <mergeCell ref="C155:C158"/>
    <mergeCell ref="C159:C163"/>
    <mergeCell ref="A182:A190"/>
    <mergeCell ref="B182:B190"/>
    <mergeCell ref="C182:C185"/>
    <mergeCell ref="C186:C190"/>
    <mergeCell ref="A164:A172"/>
    <mergeCell ref="B164:B172"/>
    <mergeCell ref="C164:C167"/>
    <mergeCell ref="C168:C172"/>
    <mergeCell ref="A173:A181"/>
    <mergeCell ref="B173:B181"/>
    <mergeCell ref="C173:C176"/>
    <mergeCell ref="C177:C18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9EE99"/>
    <pageSetUpPr fitToPage="1"/>
  </sheetPr>
  <dimension ref="A1:BE199"/>
  <sheetViews>
    <sheetView zoomScale="90" zoomScaleNormal="90" workbookViewId="0">
      <pane xSplit="1" ySplit="2" topLeftCell="B60" activePane="bottomRight" state="frozen"/>
      <selection activeCell="A8" sqref="A8"/>
      <selection pane="topRight" activeCell="A8" sqref="A8"/>
      <selection pane="bottomLeft" activeCell="A8" sqref="A8"/>
      <selection pane="bottomRight" activeCell="K45" sqref="K45"/>
    </sheetView>
  </sheetViews>
  <sheetFormatPr defaultRowHeight="12.75"/>
  <cols>
    <col min="1" max="1" width="27.5703125" style="134" bestFit="1" customWidth="1"/>
    <col min="2" max="2" width="11" style="134" bestFit="1" customWidth="1"/>
    <col min="3" max="3" width="17.7109375" style="134" bestFit="1" customWidth="1"/>
    <col min="4" max="4" width="16.28515625" style="134" bestFit="1" customWidth="1"/>
    <col min="5" max="5" width="19.5703125" style="134" bestFit="1" customWidth="1"/>
    <col min="6" max="6" width="16.28515625" style="134" bestFit="1" customWidth="1"/>
    <col min="7" max="7" width="17.7109375" style="134" bestFit="1" customWidth="1"/>
    <col min="8" max="8" width="11.85546875" style="134" customWidth="1"/>
    <col min="9" max="9" width="17.85546875" style="134" customWidth="1"/>
    <col min="10" max="10" width="12.28515625" style="134" customWidth="1"/>
    <col min="11" max="11" width="17.7109375" style="134" customWidth="1"/>
    <col min="12" max="12" width="11.85546875" style="134" customWidth="1"/>
    <col min="13" max="13" width="17.85546875" style="134" customWidth="1"/>
    <col min="14" max="14" width="11.85546875" style="134" customWidth="1"/>
    <col min="15" max="15" width="16.5703125" style="134" customWidth="1"/>
    <col min="16" max="16" width="12.140625" style="134" customWidth="1"/>
    <col min="17" max="17" width="17.85546875" style="134" customWidth="1"/>
    <col min="18" max="18" width="13.140625" style="134" customWidth="1"/>
    <col min="19" max="19" width="17.7109375" style="134" customWidth="1"/>
    <col min="20" max="20" width="11.5703125" style="134" customWidth="1"/>
    <col min="21" max="29" width="17.7109375" style="134" customWidth="1"/>
    <col min="30" max="30" width="15.42578125" style="134" bestFit="1" customWidth="1"/>
    <col min="31" max="31" width="13.5703125" style="134" customWidth="1"/>
    <col min="32" max="32" width="11.28515625" style="134" customWidth="1"/>
    <col min="33" max="33" width="26.85546875" style="134" bestFit="1" customWidth="1"/>
    <col min="34" max="34" width="14.28515625" style="134" hidden="1" customWidth="1"/>
    <col min="35" max="55" width="14.140625" style="134" hidden="1" customWidth="1"/>
    <col min="56" max="56" width="10" style="134" bestFit="1" customWidth="1"/>
    <col min="57" max="57" width="13.42578125" style="134" bestFit="1" customWidth="1"/>
    <col min="58" max="58" width="10.140625" style="134" bestFit="1" customWidth="1"/>
    <col min="59" max="59" width="11.5703125" style="134" bestFit="1" customWidth="1"/>
    <col min="60" max="60" width="12.7109375" style="134" bestFit="1" customWidth="1"/>
    <col min="61" max="16384" width="9.140625" style="134"/>
  </cols>
  <sheetData>
    <row r="1" spans="1:57" ht="19.5" thickTop="1" thickBot="1">
      <c r="A1" s="143">
        <f ca="1">TODAY()</f>
        <v>45833</v>
      </c>
      <c r="B1" s="144">
        <v>45805</v>
      </c>
      <c r="C1" s="145"/>
      <c r="D1" s="146"/>
      <c r="E1" s="147"/>
      <c r="F1" s="144"/>
      <c r="G1" s="145"/>
      <c r="H1" s="146"/>
      <c r="I1" s="147"/>
      <c r="J1" s="144"/>
      <c r="K1" s="145"/>
      <c r="L1" s="146"/>
      <c r="M1" s="147"/>
      <c r="N1" s="144"/>
      <c r="O1" s="145"/>
      <c r="P1" s="146"/>
      <c r="Q1" s="147"/>
      <c r="R1" s="144"/>
      <c r="S1" s="145"/>
      <c r="T1" s="146"/>
      <c r="U1" s="147"/>
      <c r="V1" s="146"/>
      <c r="W1" s="147"/>
      <c r="X1" s="146"/>
      <c r="Y1" s="147"/>
      <c r="Z1" s="146"/>
      <c r="AA1" s="147"/>
      <c r="AB1" s="146"/>
      <c r="AC1" s="147"/>
      <c r="AD1" s="340"/>
      <c r="AE1" s="340"/>
      <c r="AF1" s="341"/>
      <c r="AG1" s="342"/>
      <c r="AH1" s="343"/>
      <c r="AI1" s="344">
        <f>Всего!D1</f>
        <v>45805</v>
      </c>
      <c r="AJ1" s="344">
        <f>Всего!E1</f>
        <v>45806</v>
      </c>
      <c r="AK1" s="344">
        <f>Всего!F1</f>
        <v>45807</v>
      </c>
      <c r="AL1" s="344">
        <f>Всего!G1</f>
        <v>45810</v>
      </c>
      <c r="AM1" s="344">
        <f>Всего!H1</f>
        <v>45811</v>
      </c>
      <c r="AN1" s="344">
        <f>Всего!I1</f>
        <v>45812</v>
      </c>
      <c r="AO1" s="344">
        <f>Всего!J1</f>
        <v>45813</v>
      </c>
      <c r="AP1" s="344">
        <f>Всего!K1</f>
        <v>45814</v>
      </c>
      <c r="AQ1" s="344">
        <f>Всего!L1</f>
        <v>45817</v>
      </c>
      <c r="AR1" s="344">
        <f>Всего!M1</f>
        <v>45818</v>
      </c>
      <c r="AS1" s="344">
        <f>Всего!N1</f>
        <v>45819</v>
      </c>
      <c r="AT1" s="344">
        <f>Всего!O1</f>
        <v>45824</v>
      </c>
      <c r="AU1" s="344">
        <f>Всего!P1</f>
        <v>45825</v>
      </c>
      <c r="AV1" s="344">
        <f>Всего!Q1</f>
        <v>45826</v>
      </c>
      <c r="AW1" s="344">
        <f>Всего!R1</f>
        <v>45827</v>
      </c>
      <c r="AX1" s="344">
        <f>Всего!S1</f>
        <v>45828</v>
      </c>
      <c r="AY1" s="344">
        <f>Всего!T1</f>
        <v>45831</v>
      </c>
      <c r="AZ1" s="344">
        <f>Всего!U1</f>
        <v>45832</v>
      </c>
      <c r="BA1" s="344">
        <f>Всего!V1</f>
        <v>45833</v>
      </c>
      <c r="BB1" s="344">
        <f>Всего!W1</f>
        <v>45834</v>
      </c>
      <c r="BC1" s="344">
        <f>Всего!X1</f>
        <v>45835</v>
      </c>
      <c r="BD1" s="345"/>
      <c r="BE1" s="310"/>
    </row>
    <row r="2" spans="1:57" ht="15.75">
      <c r="B2" s="148" t="s">
        <v>6</v>
      </c>
      <c r="C2" s="149" t="s">
        <v>7</v>
      </c>
      <c r="D2" s="148" t="s">
        <v>6</v>
      </c>
      <c r="E2" s="149" t="s">
        <v>7</v>
      </c>
      <c r="F2" s="148" t="s">
        <v>6</v>
      </c>
      <c r="G2" s="149" t="s">
        <v>7</v>
      </c>
      <c r="H2" s="148" t="s">
        <v>6</v>
      </c>
      <c r="I2" s="149" t="s">
        <v>7</v>
      </c>
      <c r="J2" s="150" t="s">
        <v>6</v>
      </c>
      <c r="K2" s="149" t="s">
        <v>7</v>
      </c>
      <c r="L2" s="148" t="s">
        <v>6</v>
      </c>
      <c r="M2" s="149" t="s">
        <v>7</v>
      </c>
      <c r="N2" s="148" t="s">
        <v>6</v>
      </c>
      <c r="O2" s="149" t="s">
        <v>7</v>
      </c>
      <c r="P2" s="148" t="s">
        <v>6</v>
      </c>
      <c r="Q2" s="149" t="s">
        <v>7</v>
      </c>
      <c r="R2" s="148" t="s">
        <v>6</v>
      </c>
      <c r="S2" s="149" t="s">
        <v>7</v>
      </c>
      <c r="T2" s="148" t="s">
        <v>6</v>
      </c>
      <c r="U2" s="149" t="s">
        <v>7</v>
      </c>
      <c r="V2" s="148" t="s">
        <v>6</v>
      </c>
      <c r="W2" s="149" t="s">
        <v>7</v>
      </c>
      <c r="X2" s="148" t="s">
        <v>6</v>
      </c>
      <c r="Y2" s="149" t="s">
        <v>7</v>
      </c>
      <c r="Z2" s="148" t="s">
        <v>6</v>
      </c>
      <c r="AA2" s="149" t="s">
        <v>7</v>
      </c>
      <c r="AB2" s="148" t="s">
        <v>6</v>
      </c>
      <c r="AC2" s="149" t="s">
        <v>7</v>
      </c>
      <c r="AD2" s="346" t="s">
        <v>4</v>
      </c>
      <c r="AE2" s="346" t="s">
        <v>5</v>
      </c>
      <c r="AF2" s="347" t="s">
        <v>8</v>
      </c>
      <c r="AG2" s="348"/>
      <c r="AH2" s="349" t="s">
        <v>5</v>
      </c>
      <c r="AI2" s="348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45"/>
      <c r="BE2" s="310"/>
    </row>
    <row r="3" spans="1:57" ht="15.75">
      <c r="A3" s="151" t="s">
        <v>146</v>
      </c>
      <c r="B3" s="276">
        <v>12.920999999999999</v>
      </c>
      <c r="C3" s="277">
        <v>287</v>
      </c>
      <c r="D3" s="276">
        <v>7.0810000000000004</v>
      </c>
      <c r="E3" s="277">
        <v>287</v>
      </c>
      <c r="F3" s="276"/>
      <c r="G3" s="277"/>
      <c r="H3" s="276"/>
      <c r="I3" s="278"/>
      <c r="J3" s="279"/>
      <c r="K3" s="278"/>
      <c r="L3" s="279"/>
      <c r="M3" s="280"/>
      <c r="N3" s="279"/>
      <c r="O3" s="280"/>
      <c r="P3" s="279"/>
      <c r="Q3" s="280"/>
      <c r="R3" s="279"/>
      <c r="S3" s="280"/>
      <c r="T3" s="279"/>
      <c r="U3" s="280"/>
      <c r="V3" s="279"/>
      <c r="W3" s="280"/>
      <c r="X3" s="279"/>
      <c r="Y3" s="280"/>
      <c r="Z3" s="279"/>
      <c r="AA3" s="280"/>
      <c r="AB3" s="279"/>
      <c r="AC3" s="280"/>
      <c r="AD3" s="351">
        <f>B3*C3+D3*E3+F3*G3+H3*I3+J3*K3+L3*M3+N3*O3+P3*Q3+R3*S3+T3*U3+V3*W3+X3*Y3+Z3*AA3+AB3*AC3</f>
        <v>5740.5739999999996</v>
      </c>
      <c r="AE3" s="351">
        <f>AD3-(SUM(Всего!D3:'Всего'!X3))</f>
        <v>0</v>
      </c>
      <c r="AF3" s="352">
        <f>B3+D3+F3+H3+J3+L3+N3+P3+R3+T3+V3+X3+Z3+AB3</f>
        <v>20.001999999999999</v>
      </c>
      <c r="AG3" s="353" t="str">
        <f t="shared" ref="AG3:AG66" si="0">A3</f>
        <v>мясо птицы</v>
      </c>
      <c r="AH3" s="353">
        <f>выдача!B3</f>
        <v>0</v>
      </c>
      <c r="AI3" s="354">
        <f>IF(((SUM(выдача!$O3:O3)&lt;=$B3)),$C3,IF((SUM(выдача!$O3:O3)&lt;=($B3+$D3)),$E3,IF((SUM(выдача!$O3:O3)&lt;=($B3+$D3+$F3)),$G3,IF((SUM(выдача!$O3:O3)&lt;=($B3+$D3+$F3+$H3)),$I3,IF((SUM(выдача!$O3:O3)&lt;=($B3+$D3+$F3+$H3+$J3)),$K3,IF((SUM(выдача!$O3:O3)&lt;=($B3+$D3+$F3+$H3+$J3+$L3)),$M3,IF((SUM(выдача!$O3:O3)&lt;=($B3+$D3+$F3+$H3+$J3+$L3+$N3)),$O3,IF((SUM(выдача!$O3:O3)&lt;=($B3+$D3+$F3+$H3+$J3+$L3+$N3+$P3)),$Q3,IF((SUM(выдача!$O3:O3)&lt;=($B3+$D3+$F3+$H3+$J3+$L3+$N3+$P3+$R3)),$S3,IF((SUM(выдача!$O3:O3)&lt;=($B3+$D3+$F3+$H3+$J3+$L3+$N3+$P3+$R3+$T3)),$U3,IF((SUM(выдача!$O3:O3)&lt;=($B3+$D3+$F3+$H3+$J3+$L3+$N3+$P3+$R3+$T3+$V3)),$W3,IF((SUM(выдача!$O3:O3)&lt;=($B3+$D3+$F3+$H3+$J3+$L3+$N3+$P3+$R3+$T3+$V3+$X3)),$Y3,IF((SUM(выдача!$O3:O3)&lt;=($B3+$D3+$F3+$H3+$J3+$L3+$N3+$P3+$R3+$T3+$V3+$X3+$Z3)),$AA3,IF((SUM(выдача!$O3:O3)&lt;=($B3+$D3+$F3+$H3+$J3+$L3+$N3+$P3+$R3+$T3+$V3+$X3+$Z3+$AB3)),$AC3,0))))))))))))))</f>
        <v>287</v>
      </c>
      <c r="AJ3" s="354">
        <f>IF(((SUM(выдача!$O3:P3)&lt;=$B3)),$C3,IF((SUM(выдача!$O3:P3)&lt;=($B3+$D3)),$E3,IF((SUM(выдача!$O3:P3)&lt;=($B3+$D3+$F3)),$G3,IF((SUM(выдача!$O3:P3)&lt;=($B3+$D3+$F3+$H3)),$I3,IF((SUM(выдача!$O3:P3)&lt;=($B3+$D3+$F3+$H3+$J3)),$K3,IF((SUM(выдача!$O3:P3)&lt;=($B3+$D3+$F3+$H3+$J3+$L3)),$M3,IF((SUM(выдача!$O3:P3)&lt;=($B3+$D3+$F3+$H3+$J3+$L3+$N3)),$O3,IF((SUM(выдача!$O3:P3)&lt;=($B3+$D3+$F3+$H3+$J3+$L3+$N3+$P3)),$Q3,IF((SUM(выдача!$O3:P3)&lt;=($B3+$D3+$F3+$H3+$J3+$L3+$N3+$P3+$R3)),$S3,IF((SUM(выдача!$O3:P3)&lt;=($B3+$D3+$F3+$H3+$J3+$L3+$N3+$P3+$R3+$T3)),$U3,IF((SUM(выдача!$O3:P3)&lt;=($B3+$D3+$F3+$H3+$J3+$L3+$N3+$P3+$R3+$T3+$V3)),$W3,IF((SUM(выдача!$O3:P3)&lt;=($B3+$D3+$F3+$H3+$J3+$L3+$N3+$P3+$R3+$T3+$V3+$X3)),$Y3,IF((SUM(выдача!$O3:P3)&lt;=($B3+$D3+$F3+$H3+$J3+$L3+$N3+$P3+$R3+$T3+$V3+$X3+$Z3)),$AA3,IF((SUM(выдача!$O3:P3)&lt;=($B3+$D3+$F3+$H3+$J3+$L3+$N3+$P3+$R3+$T3+$V3+$X3+$Z3+$AB3)),$AC3,0))))))))))))))</f>
        <v>287</v>
      </c>
      <c r="AK3" s="354">
        <f>IF(((SUM(выдача!$O3:Q3)&lt;=$B3)),$C3,IF((SUM(выдача!$O3:Q3)&lt;=($B3+$D3)),$E3,IF((SUM(выдача!$O3:Q3)&lt;=($B3+$D3+$F3)),$G3,IF((SUM(выдача!$O3:Q3)&lt;=($B3+$D3+$F3+$H3)),$I3,IF((SUM(выдача!$O3:Q3)&lt;=($B3+$D3+$F3+$H3+$J3)),$K3,IF((SUM(выдача!$O3:Q3)&lt;=($B3+$D3+$F3+$H3+$J3+$L3)),$M3,IF((SUM(выдача!$O3:Q3)&lt;=($B3+$D3+$F3+$H3+$J3+$L3+$N3)),$O3,IF((SUM(выдача!$O3:Q3)&lt;=($B3+$D3+$F3+$H3+$J3+$L3+$N3+$P3)),$Q3,IF((SUM(выдача!$O3:Q3)&lt;=($B3+$D3+$F3+$H3+$J3+$L3+$N3+$P3+$R3)),$S3,IF((SUM(выдача!$O3:Q3)&lt;=($B3+$D3+$F3+$H3+$J3+$L3+$N3+$P3+$R3+$T3)),$U3,IF((SUM(выдача!$O3:Q3)&lt;=($B3+$D3+$F3+$H3+$J3+$L3+$N3+$P3+$R3+$T3+$V3)),$W3,IF((SUM(выдача!$O3:Q3)&lt;=($B3+$D3+$F3+$H3+$J3+$L3+$N3+$P3+$R3+$T3+$V3+$X3)),$Y3,IF((SUM(выдача!$O3:Q3)&lt;=($B3+$D3+$F3+$H3+$J3+$L3+$N3+$P3+$R3+$T3+$V3+$X3+$Z3)),$AA3,IF((SUM(выдача!$O3:Q3)&lt;=($B3+$D3+$F3+$H3+$J3+$L3+$N3+$P3+$R3+$T3+$V3+$X3+$Z3+$AB3)),$AC3,0))))))))))))))</f>
        <v>287</v>
      </c>
      <c r="AL3" s="354">
        <f>IF(((SUM(выдача!$O3:R3)&lt;=$B3)),$C3,IF((SUM(выдача!$O3:R3)&lt;=($B3+$D3)),$E3,IF((SUM(выдача!$O3:R3)&lt;=($B3+$D3+$F3)),$G3,IF((SUM(выдача!$O3:R3)&lt;=($B3+$D3+$F3+$H3)),$I3,IF((SUM(выдача!$O3:R3)&lt;=($B3+$D3+$F3+$H3+$J3)),$K3,IF((SUM(выдача!$O3:R3)&lt;=($B3+$D3+$F3+$H3+$J3+$L3)),$M3,IF((SUM(выдача!$O3:R3)&lt;=($B3+$D3+$F3+$H3+$J3+$L3+$N3)),$O3,IF((SUM(выдача!$O3:R3)&lt;=($B3+$D3+$F3+$H3+$J3+$L3+$N3+$P3)),$Q3,IF((SUM(выдача!$O3:R3)&lt;=($B3+$D3+$F3+$H3+$J3+$L3+$N3+$P3+$R3)),$S3,IF((SUM(выдача!$O3:R3)&lt;=($B3+$D3+$F3+$H3+$J3+$L3+$N3+$P3+$R3+$T3)),$U3,IF((SUM(выдача!$O3:R3)&lt;=($B3+$D3+$F3+$H3+$J3+$L3+$N3+$P3+$R3+$T3+$V3)),$W3,IF((SUM(выдача!$O3:R3)&lt;=($B3+$D3+$F3+$H3+$J3+$L3+$N3+$P3+$R3+$T3+$V3+$X3)),$Y3,IF((SUM(выдача!$O3:R3)&lt;=($B3+$D3+$F3+$H3+$J3+$L3+$N3+$P3+$R3+$T3+$V3+$X3+$Z3)),$AA3,IF((SUM(выдача!$O3:R3)&lt;=($B3+$D3+$F3+$H3+$J3+$L3+$N3+$P3+$R3+$T3+$V3+$X3+$Z3+$AB3)),$AC3,0))))))))))))))</f>
        <v>287</v>
      </c>
      <c r="AM3" s="354">
        <f>IF(((SUM(выдача!$O3:S3)&lt;=$B3)),$C3,IF((SUM(выдача!$O3:S3)&lt;=($B3+$D3)),$E3,IF((SUM(выдача!$O3:S3)&lt;=($B3+$D3+$F3)),$G3,IF((SUM(выдача!$O3:S3)&lt;=($B3+$D3+$F3+$H3)),$I3,IF((SUM(выдача!$O3:S3)&lt;=($B3+$D3+$F3+$H3+$J3)),$K3,IF((SUM(выдача!$O3:S3)&lt;=($B3+$D3+$F3+$H3+$J3+$L3)),$M3,IF((SUM(выдача!$O3:S3)&lt;=($B3+$D3+$F3+$H3+$J3+$L3+$N3)),$O3,IF((SUM(выдача!$O3:S3)&lt;=($B3+$D3+$F3+$H3+$J3+$L3+$N3+$P3)),$Q3,IF((SUM(выдача!$O3:S3)&lt;=($B3+$D3+$F3+$H3+$J3+$L3+$N3+$P3+$R3)),$S3,IF((SUM(выдача!$O3:S3)&lt;=($B3+$D3+$F3+$H3+$J3+$L3+$N3+$P3+$R3+$T3)),$U3,IF((SUM(выдача!$O3:S3)&lt;=($B3+$D3+$F3+$H3+$J3+$L3+$N3+$P3+$R3+$T3+$V3)),$W3,IF((SUM(выдача!$O3:S3)&lt;=($B3+$D3+$F3+$H3+$J3+$L3+$N3+$P3+$R3+$T3+$V3+$X3)),$Y3,IF((SUM(выдача!$O3:S3)&lt;=($B3+$D3+$F3+$H3+$J3+$L3+$N3+$P3+$R3+$T3+$V3+$X3+$Z3)),$AA3,IF((SUM(выдача!$O3:S3)&lt;=($B3+$D3+$F3+$H3+$J3+$L3+$N3+$P3+$R3+$T3+$V3+$X3+$Z3+$AB3)),$AC3,0))))))))))))))</f>
        <v>287</v>
      </c>
      <c r="AN3" s="354">
        <f>IF(((SUM(выдача!$O3:T3)&lt;=$B3)),$C3,IF((SUM(выдача!$O3:T3)&lt;=($B3+$D3)),$E3,IF((SUM(выдача!$O3:T3)&lt;=($B3+$D3+$F3)),$G3,IF((SUM(выдача!$O3:T3)&lt;=($B3+$D3+$F3+$H3)),$I3,IF((SUM(выдача!$O3:T3)&lt;=($B3+$D3+$F3+$H3+$J3)),$K3,IF((SUM(выдача!$O3:T3)&lt;=($B3+$D3+$F3+$H3+$J3+$L3)),$M3,IF((SUM(выдача!$O3:T3)&lt;=($B3+$D3+$F3+$H3+$J3+$L3+$N3)),$O3,IF((SUM(выдача!$O3:T3)&lt;=($B3+$D3+$F3+$H3+$J3+$L3+$N3+$P3)),$Q3,IF((SUM(выдача!$O3:T3)&lt;=($B3+$D3+$F3+$H3+$J3+$L3+$N3+$P3+$R3)),$S3,IF((SUM(выдача!$O3:T3)&lt;=($B3+$D3+$F3+$H3+$J3+$L3+$N3+$P3+$R3+$T3)),$U3,IF((SUM(выдача!$O3:T3)&lt;=($B3+$D3+$F3+$H3+$J3+$L3+$N3+$P3+$R3+$T3+$V3)),$W3,IF((SUM(выдача!$O3:T3)&lt;=($B3+$D3+$F3+$H3+$J3+$L3+$N3+$P3+$R3+$T3+$V3+$X3)),$Y3,IF((SUM(выдача!$O3:T3)&lt;=($B3+$D3+$F3+$H3+$J3+$L3+$N3+$P3+$R3+$T3+$V3+$X3+$Z3)),$AA3,IF((SUM(выдача!$O3:T3)&lt;=($B3+$D3+$F3+$H3+$J3+$L3+$N3+$P3+$R3+$T3+$V3+$X3+$Z3+$AB3)),$AC3,0))))))))))))))</f>
        <v>287</v>
      </c>
      <c r="AO3" s="354">
        <f>IF(((SUM(выдача!$O3:U3)&lt;=$B3)),$C3,IF((SUM(выдача!$O3:U3)&lt;=($B3+$D3)),$E3,IF((SUM(выдача!$O3:U3)&lt;=($B3+$D3+$F3)),$G3,IF((SUM(выдача!$O3:U3)&lt;=($B3+$D3+$F3+$H3)),$I3,IF((SUM(выдача!$O3:U3)&lt;=($B3+$D3+$F3+$H3+$J3)),$K3,IF((SUM(выдача!$O3:U3)&lt;=($B3+$D3+$F3+$H3+$J3+$L3)),$M3,IF((SUM(выдача!$O3:U3)&lt;=($B3+$D3+$F3+$H3+$J3+$L3+$N3)),$O3,IF((SUM(выдача!$O3:U3)&lt;=($B3+$D3+$F3+$H3+$J3+$L3+$N3+$P3)),$Q3,IF((SUM(выдача!$O3:U3)&lt;=($B3+$D3+$F3+$H3+$J3+$L3+$N3+$P3+$R3)),$S3,IF((SUM(выдача!$O3:U3)&lt;=($B3+$D3+$F3+$H3+$J3+$L3+$N3+$P3+$R3+$T3)),$U3,IF((SUM(выдача!$O3:U3)&lt;=($B3+$D3+$F3+$H3+$J3+$L3+$N3+$P3+$R3+$T3+$V3)),$W3,IF((SUM(выдача!$O3:U3)&lt;=($B3+$D3+$F3+$H3+$J3+$L3+$N3+$P3+$R3+$T3+$V3+$X3)),$Y3,IF((SUM(выдача!$O3:U3)&lt;=($B3+$D3+$F3+$H3+$J3+$L3+$N3+$P3+$R3+$T3+$V3+$X3+$Z3)),$AA3,IF((SUM(выдача!$O3:U3)&lt;=($B3+$D3+$F3+$H3+$J3+$L3+$N3+$P3+$R3+$T3+$V3+$X3+$Z3+$AB3)),$AC3,0))))))))))))))</f>
        <v>287</v>
      </c>
      <c r="AP3" s="354">
        <f>IF(((SUM(выдача!$O3:V3)&lt;=$B3)),$C3,IF((SUM(выдача!$O3:V3)&lt;=($B3+$D3)),$E3,IF((SUM(выдача!$O3:V3)&lt;=($B3+$D3+$F3)),$G3,IF((SUM(выдача!$O3:V3)&lt;=($B3+$D3+$F3+$H3)),$I3,IF((SUM(выдача!$O3:V3)&lt;=($B3+$D3+$F3+$H3+$J3)),$K3,IF((SUM(выдача!$O3:V3)&lt;=($B3+$D3+$F3+$H3+$J3+$L3)),$M3,IF((SUM(выдача!$O3:V3)&lt;=($B3+$D3+$F3+$H3+$J3+$L3+$N3)),$O3,IF((SUM(выдача!$O3:V3)&lt;=($B3+$D3+$F3+$H3+$J3+$L3+$N3+$P3)),$Q3,IF((SUM(выдача!$O3:V3)&lt;=($B3+$D3+$F3+$H3+$J3+$L3+$N3+$P3+$R3)),$S3,IF((SUM(выдача!$O3:V3)&lt;=($B3+$D3+$F3+$H3+$J3+$L3+$N3+$P3+$R3+$T3)),$U3,IF((SUM(выдача!$O3:V3)&lt;=($B3+$D3+$F3+$H3+$J3+$L3+$N3+$P3+$R3+$T3+$V3)),$W3,IF((SUM(выдача!$O3:V3)&lt;=($B3+$D3+$F3+$H3+$J3+$L3+$N3+$P3+$R3+$T3+$V3+$X3)),$Y3,IF((SUM(выдача!$O3:V3)&lt;=($B3+$D3+$F3+$H3+$J3+$L3+$N3+$P3+$R3+$T3+$V3+$X3+$Z3)),$AA3,IF((SUM(выдача!$O3:V3)&lt;=($B3+$D3+$F3+$H3+$J3+$L3+$N3+$P3+$R3+$T3+$V3+$X3+$Z3+$AB3)),$AC3,0))))))))))))))</f>
        <v>287</v>
      </c>
      <c r="AQ3" s="354">
        <f>IF(((SUM(выдача!$O3:W3)&lt;=$B3)),$C3,IF((SUM(выдача!$O3:W3)&lt;=($B3+$D3)),$E3,IF((SUM(выдача!$O3:W3)&lt;=($B3+$D3+$F3)),$G3,IF((SUM(выдача!$O3:W3)&lt;=($B3+$D3+$F3+$H3)),$I3,IF((SUM(выдача!$O3:W3)&lt;=($B3+$D3+$F3+$H3+$J3)),$K3,IF((SUM(выдача!$O3:W3)&lt;=($B3+$D3+$F3+$H3+$J3+$L3)),$M3,IF((SUM(выдача!$O3:W3)&lt;=($B3+$D3+$F3+$H3+$J3+$L3+$N3)),$O3,IF((SUM(выдача!$O3:W3)&lt;=($B3+$D3+$F3+$H3+$J3+$L3+$N3+$P3)),$Q3,IF((SUM(выдача!$O3:W3)&lt;=($B3+$D3+$F3+$H3+$J3+$L3+$N3+$P3+$R3)),$S3,IF((SUM(выдача!$O3:W3)&lt;=($B3+$D3+$F3+$H3+$J3+$L3+$N3+$P3+$R3+$T3)),$U3,IF((SUM(выдача!$O3:W3)&lt;=($B3+$D3+$F3+$H3+$J3+$L3+$N3+$P3+$R3+$T3+$V3)),$W3,IF((SUM(выдача!$O3:W3)&lt;=($B3+$D3+$F3+$H3+$J3+$L3+$N3+$P3+$R3+$T3+$V3+$X3)),$Y3,IF((SUM(выдача!$O3:W3)&lt;=($B3+$D3+$F3+$H3+$J3+$L3+$N3+$P3+$R3+$T3+$V3+$X3+$Z3)),$AA3,IF((SUM(выдача!$O3:W3)&lt;=($B3+$D3+$F3+$H3+$J3+$L3+$N3+$P3+$R3+$T3+$V3+$X3+$Z3+$AB3)),$AC3,0))))))))))))))</f>
        <v>287</v>
      </c>
      <c r="AR3" s="354">
        <f>IF(((SUM(выдача!$O3:X3)&lt;=$B3)),$C3,IF((SUM(выдача!$O3:X3)&lt;=($B3+$D3)),$E3,IF((SUM(выдача!$O3:X3)&lt;=($B3+$D3+$F3)),$G3,IF((SUM(выдача!$O3:X3)&lt;=($B3+$D3+$F3+$H3)),$I3,IF((SUM(выдача!$O3:X3)&lt;=($B3+$D3+$F3+$H3+$J3)),$K3,IF((SUM(выдача!$O3:X3)&lt;=($B3+$D3+$F3+$H3+$J3+$L3)),$M3,IF((SUM(выдача!$O3:X3)&lt;=($B3+$D3+$F3+$H3+$J3+$L3+$N3)),$O3,IF((SUM(выдача!$O3:X3)&lt;=($B3+$D3+$F3+$H3+$J3+$L3+$N3+$P3)),$Q3,IF((SUM(выдача!$O3:X3)&lt;=($B3+$D3+$F3+$H3+$J3+$L3+$N3+$P3+$R3)),$S3,IF((SUM(выдача!$O3:X3)&lt;=($B3+$D3+$F3+$H3+$J3+$L3+$N3+$P3+$R3+$T3)),$U3,IF((SUM(выдача!$O3:X3)&lt;=($B3+$D3+$F3+$H3+$J3+$L3+$N3+$P3+$R3+$T3+$V3)),$W3,IF((SUM(выдача!$O3:X3)&lt;=($B3+$D3+$F3+$H3+$J3+$L3+$N3+$P3+$R3+$T3+$V3+$X3)),$Y3,IF((SUM(выдача!$O3:X3)&lt;=($B3+$D3+$F3+$H3+$J3+$L3+$N3+$P3+$R3+$T3+$V3+$X3+$Z3)),$AA3,IF((SUM(выдача!$O3:X3)&lt;=($B3+$D3+$F3+$H3+$J3+$L3+$N3+$P3+$R3+$T3+$V3+$X3+$Z3+$AB3)),$AC3,0))))))))))))))</f>
        <v>287</v>
      </c>
      <c r="AS3" s="354">
        <f>IF(((SUM(выдача!$O3:Y3)&lt;=$B3)),$C3,IF((SUM(выдача!$O3:Y3)&lt;=($B3+$D3)),$E3,IF((SUM(выдача!$O3:Y3)&lt;=($B3+$D3+$F3)),$G3,IF((SUM(выдача!$O3:Y3)&lt;=($B3+$D3+$F3+$H3)),$I3,IF((SUM(выдача!$O3:Y3)&lt;=($B3+$D3+$F3+$H3+$J3)),$K3,IF((SUM(выдача!$O3:Y3)&lt;=($B3+$D3+$F3+$H3+$J3+$L3)),$M3,IF((SUM(выдача!$O3:Y3)&lt;=($B3+$D3+$F3+$H3+$J3+$L3+$N3)),$O3,IF((SUM(выдача!$O3:Y3)&lt;=($B3+$D3+$F3+$H3+$J3+$L3+$N3+$P3)),$Q3,IF((SUM(выдача!$O3:Y3)&lt;=($B3+$D3+$F3+$H3+$J3+$L3+$N3+$P3+$R3)),$S3,IF((SUM(выдача!$O3:Y3)&lt;=($B3+$D3+$F3+$H3+$J3+$L3+$N3+$P3+$R3+$T3)),$U3,IF((SUM(выдача!$O3:Y3)&lt;=($B3+$D3+$F3+$H3+$J3+$L3+$N3+$P3+$R3+$T3+$V3)),$W3,IF((SUM(выдача!$O3:Y3)&lt;=($B3+$D3+$F3+$H3+$J3+$L3+$N3+$P3+$R3+$T3+$V3+$X3)),$Y3,IF((SUM(выдача!$O3:Y3)&lt;=($B3+$D3+$F3+$H3+$J3+$L3+$N3+$P3+$R3+$T3+$V3+$X3+$Z3)),$AA3,IF((SUM(выдача!$O3:Y3)&lt;=($B3+$D3+$F3+$H3+$J3+$L3+$N3+$P3+$R3+$T3+$V3+$X3+$Z3+$AB3)),$AC3,0))))))))))))))</f>
        <v>287</v>
      </c>
      <c r="AT3" s="354">
        <f>IF(((SUM(выдача!$O3:Z3)&lt;=$B3)),$C3,IF((SUM(выдача!$O3:Z3)&lt;=($B3+$D3)),$E3,IF((SUM(выдача!$O3:Z3)&lt;=($B3+$D3+$F3)),$G3,IF((SUM(выдача!$O3:Z3)&lt;=($B3+$D3+$F3+$H3)),$I3,IF((SUM(выдача!$O3:Z3)&lt;=($B3+$D3+$F3+$H3+$J3)),$K3,IF((SUM(выдача!$O3:Z3)&lt;=($B3+$D3+$F3+$H3+$J3+$L3)),$M3,IF((SUM(выдача!$O3:Z3)&lt;=($B3+$D3+$F3+$H3+$J3+$L3+$N3)),$O3,IF((SUM(выдача!$O3:Z3)&lt;=($B3+$D3+$F3+$H3+$J3+$L3+$N3+$P3)),$Q3,IF((SUM(выдача!$O3:Z3)&lt;=($B3+$D3+$F3+$H3+$J3+$L3+$N3+$P3+$R3)),$S3,IF((SUM(выдача!$O3:Z3)&lt;=($B3+$D3+$F3+$H3+$J3+$L3+$N3+$P3+$R3+$T3)),$U3,IF((SUM(выдача!$O3:Z3)&lt;=($B3+$D3+$F3+$H3+$J3+$L3+$N3+$P3+$R3+$T3+$V3)),$W3,IF((SUM(выдача!$O3:Z3)&lt;=($B3+$D3+$F3+$H3+$J3+$L3+$N3+$P3+$R3+$T3+$V3+$X3)),$Y3,IF((SUM(выдача!$O3:Z3)&lt;=($B3+$D3+$F3+$H3+$J3+$L3+$N3+$P3+$R3+$T3+$V3+$X3+$Z3)),$AA3,IF((SUM(выдача!$O3:Z3)&lt;=($B3+$D3+$F3+$H3+$J3+$L3+$N3+$P3+$R3+$T3+$V3+$X3+$Z3+$AB3)),$AC3,0))))))))))))))</f>
        <v>287</v>
      </c>
      <c r="AU3" s="354">
        <f>IF(((SUM(выдача!$O3:AA3)&lt;=$B3)),$C3,IF((SUM(выдача!$O3:AA3)&lt;=($B3+$D3)),$E3,IF((SUM(выдача!$O3:AA3)&lt;=($B3+$D3+$F3)),$G3,IF((SUM(выдача!$O3:AA3)&lt;=($B3+$D3+$F3+$H3)),$I3,IF((SUM(выдача!$O3:AA3)&lt;=($B3+$D3+$F3+$H3+$J3)),$K3,IF((SUM(выдача!$O3:AA3)&lt;=($B3+$D3+$F3+$H3+$J3+$L3)),$M3,IF((SUM(выдача!$O3:AA3)&lt;=($B3+$D3+$F3+$H3+$J3+$L3+$N3)),$O3,IF((SUM(выдача!$O3:AA3)&lt;=($B3+$D3+$F3+$H3+$J3+$L3+$N3+$P3)),$Q3,IF((SUM(выдача!$O3:AA3)&lt;=($B3+$D3+$F3+$H3+$J3+$L3+$N3+$P3+$R3)),$S3,IF((SUM(выдача!$O3:AA3)&lt;=($B3+$D3+$F3+$H3+$J3+$L3+$N3+$P3+$R3+$T3)),$U3,IF((SUM(выдача!$O3:AA3)&lt;=($B3+$D3+$F3+$H3+$J3+$L3+$N3+$P3+$R3+$T3+$V3)),$W3,IF((SUM(выдача!$O3:AA3)&lt;=($B3+$D3+$F3+$H3+$J3+$L3+$N3+$P3+$R3+$T3+$V3+$X3)),$Y3,IF((SUM(выдача!$O3:AA3)&lt;=($B3+$D3+$F3+$H3+$J3+$L3+$N3+$P3+$R3+$T3+$V3+$X3+$Z3)),$AA3,IF((SUM(выдача!$O3:AA3)&lt;=($B3+$D3+$F3+$H3+$J3+$L3+$N3+$P3+$R3+$T3+$V3+$X3+$Z3+$AB3)),$AC3,0))))))))))))))</f>
        <v>287</v>
      </c>
      <c r="AV3" s="354">
        <f>IF(((SUM(выдача!$O3:AB3)&lt;=$B3)),$C3,IF((SUM(выдача!$O3:AB3)&lt;=($B3+$D3)),$E3,IF((SUM(выдача!$O3:AB3)&lt;=($B3+$D3+$F3)),$G3,IF((SUM(выдача!$O3:AB3)&lt;=($B3+$D3+$F3+$H3)),$I3,IF((SUM(выдача!$O3:AB3)&lt;=($B3+$D3+$F3+$H3+$J3)),$K3,IF((SUM(выдача!$O3:AB3)&lt;=($B3+$D3+$F3+$H3+$J3+$L3)),$M3,IF((SUM(выдача!$O3:AB3)&lt;=($B3+$D3+$F3+$H3+$J3+$L3+$N3)),$O3,IF((SUM(выдача!$O3:AB3)&lt;=($B3+$D3+$F3+$H3+$J3+$L3+$N3+$P3)),$Q3,IF((SUM(выдача!$O3:AB3)&lt;=($B3+$D3+$F3+$H3+$J3+$L3+$N3+$P3+$R3)),$S3,IF((SUM(выдача!$O3:AB3)&lt;=($B3+$D3+$F3+$H3+$J3+$L3+$N3+$P3+$R3+$T3)),$U3,IF((SUM(выдача!$O3:AB3)&lt;=($B3+$D3+$F3+$H3+$J3+$L3+$N3+$P3+$R3+$T3+$V3)),$W3,IF((SUM(выдача!$O3:AB3)&lt;=($B3+$D3+$F3+$H3+$J3+$L3+$N3+$P3+$R3+$T3+$V3+$X3)),$Y3,IF((SUM(выдача!$O3:AB3)&lt;=($B3+$D3+$F3+$H3+$J3+$L3+$N3+$P3+$R3+$T3+$V3+$X3+$Z3)),$AA3,IF((SUM(выдача!$O3:AB3)&lt;=($B3+$D3+$F3+$H3+$J3+$L3+$N3+$P3+$R3+$T3+$V3+$X3+$Z3+$AB3)),$AC3,0))))))))))))))</f>
        <v>287</v>
      </c>
      <c r="AW3" s="354">
        <f>IF(((SUM(выдача!$O3:AC3)&lt;=$B3)),$C3,IF((SUM(выдача!$O3:AC3)&lt;=($B3+$D3)),$E3,IF((SUM(выдача!$O3:AC3)&lt;=($B3+$D3+$F3)),$G3,IF((SUM(выдача!$O3:AC3)&lt;=($B3+$D3+$F3+$H3)),$I3,IF((SUM(выдача!$O3:AC3)&lt;=($B3+$D3+$F3+$H3+$J3)),$K3,IF((SUM(выдача!$O3:AC3)&lt;=($B3+$D3+$F3+$H3+$J3+$L3)),$M3,IF((SUM(выдача!$O3:AC3)&lt;=($B3+$D3+$F3+$H3+$J3+$L3+$N3)),$O3,IF((SUM(выдача!$O3:AC3)&lt;=($B3+$D3+$F3+$H3+$J3+$L3+$N3+$P3)),$Q3,IF((SUM(выдача!$O3:AC3)&lt;=($B3+$D3+$F3+$H3+$J3+$L3+$N3+$P3+$R3)),$S3,IF((SUM(выдача!$O3:AC3)&lt;=($B3+$D3+$F3+$H3+$J3+$L3+$N3+$P3+$R3+$T3)),$U3,IF((SUM(выдача!$O3:AC3)&lt;=($B3+$D3+$F3+$H3+$J3+$L3+$N3+$P3+$R3+$T3+$V3)),$W3,IF((SUM(выдача!$O3:AC3)&lt;=($B3+$D3+$F3+$H3+$J3+$L3+$N3+$P3+$R3+$T3+$V3+$X3)),$Y3,IF((SUM(выдача!$O3:AC3)&lt;=($B3+$D3+$F3+$H3+$J3+$L3+$N3+$P3+$R3+$T3+$V3+$X3+$Z3)),$AA3,IF((SUM(выдача!$O3:AC3)&lt;=($B3+$D3+$F3+$H3+$J3+$L3+$N3+$P3+$R3+$T3+$V3+$X3+$Z3+$AB3)),$AC3,0))))))))))))))</f>
        <v>287</v>
      </c>
      <c r="AX3" s="354">
        <f>IF(((SUM(выдача!$O3:AD3)&lt;=$B3)),$C3,IF((SUM(выдача!$O3:AD3)&lt;=($B3+$D3)),$E3,IF((SUM(выдача!$O3:AD3)&lt;=($B3+$D3+$F3)),$G3,IF((SUM(выдача!$O3:AD3)&lt;=($B3+$D3+$F3+$H3)),$I3,IF((SUM(выдача!$O3:AD3)&lt;=($B3+$D3+$F3+$H3+$J3)),$K3,IF((SUM(выдача!$O3:AD3)&lt;=($B3+$D3+$F3+$H3+$J3+$L3)),$M3,IF((SUM(выдача!$O3:AD3)&lt;=($B3+$D3+$F3+$H3+$J3+$L3+$N3)),$O3,IF((SUM(выдача!$O3:AD3)&lt;=($B3+$D3+$F3+$H3+$J3+$L3+$N3+$P3)),$Q3,IF((SUM(выдача!$O3:AD3)&lt;=($B3+$D3+$F3+$H3+$J3+$L3+$N3+$P3+$R3)),$S3,IF((SUM(выдача!$O3:AD3)&lt;=($B3+$D3+$F3+$H3+$J3+$L3+$N3+$P3+$R3+$T3)),$U3,IF((SUM(выдача!$O3:AD3)&lt;=($B3+$D3+$F3+$H3+$J3+$L3+$N3+$P3+$R3+$T3+$V3)),$W3,IF((SUM(выдача!$O3:AD3)&lt;=($B3+$D3+$F3+$H3+$J3+$L3+$N3+$P3+$R3+$T3+$V3+$X3)),$Y3,IF((SUM(выдача!$O3:AD3)&lt;=($B3+$D3+$F3+$H3+$J3+$L3+$N3+$P3+$R3+$T3+$V3+$X3+$Z3)),$AA3,IF((SUM(выдача!$O3:AD3)&lt;=($B3+$D3+$F3+$H3+$J3+$L3+$N3+$P3+$R3+$T3+$V3+$X3+$Z3+$AB3)),$AC3,0))))))))))))))</f>
        <v>287</v>
      </c>
      <c r="AY3" s="354">
        <f>IF(((SUM(выдача!$O3:AE3)&lt;=$B3)),$C3,IF((SUM(выдача!$O3:AE3)&lt;=($B3+$D3)),$E3,IF((SUM(выдача!$O3:AE3)&lt;=($B3+$D3+$F3)),$G3,IF((SUM(выдача!$O3:AE3)&lt;=($B3+$D3+$F3+$H3)),$I3,IF((SUM(выдача!$O3:AE3)&lt;=($B3+$D3+$F3+$H3+$J3)),$K3,IF((SUM(выдача!$O3:AE3)&lt;=($B3+$D3+$F3+$H3+$J3+$L3)),$M3,IF((SUM(выдача!$O3:AE3)&lt;=($B3+$D3+$F3+$H3+$J3+$L3+$N3)),$O3,IF((SUM(выдача!$O3:AE3)&lt;=($B3+$D3+$F3+$H3+$J3+$L3+$N3+$P3)),$Q3,IF((SUM(выдача!$O3:AE3)&lt;=($B3+$D3+$F3+$H3+$J3+$L3+$N3+$P3+$R3)),$S3,IF((SUM(выдача!$O3:AE3)&lt;=($B3+$D3+$F3+$H3+$J3+$L3+$N3+$P3+$R3+$T3)),$U3,IF((SUM(выдача!$O3:AE3)&lt;=($B3+$D3+$F3+$H3+$J3+$L3+$N3+$P3+$R3+$T3+$V3)),$W3,IF((SUM(выдача!$O3:AE3)&lt;=($B3+$D3+$F3+$H3+$J3+$L3+$N3+$P3+$R3+$T3+$V3+$X3)),$Y3,IF((SUM(выдача!$O3:AE3)&lt;=($B3+$D3+$F3+$H3+$J3+$L3+$N3+$P3+$R3+$T3+$V3+$X3+$Z3)),$AA3,IF((SUM(выдача!$O3:AE3)&lt;=($B3+$D3+$F3+$H3+$J3+$L3+$N3+$P3+$R3+$T3+$V3+$X3+$Z3+$AB3)),$AC3,0))))))))))))))</f>
        <v>287</v>
      </c>
      <c r="AZ3" s="354">
        <f>IF(((SUM(выдача!$O3:AF3)&lt;=$B3)),$C3,IF((SUM(выдача!$O3:AF3)&lt;=($B3+$D3)),$E3,IF((SUM(выдача!$O3:AF3)&lt;=($B3+$D3+$F3)),$G3,IF((SUM(выдача!$O3:AF3)&lt;=($B3+$D3+$F3+$H3)),$I3,IF((SUM(выдача!$O3:AF3)&lt;=($B3+$D3+$F3+$H3+$J3)),$K3,IF((SUM(выдача!$O3:AF3)&lt;=($B3+$D3+$F3+$H3+$J3+$L3)),$M3,IF((SUM(выдача!$O3:AF3)&lt;=($B3+$D3+$F3+$H3+$J3+$L3+$N3)),$O3,IF((SUM(выдача!$O3:AF3)&lt;=($B3+$D3+$F3+$H3+$J3+$L3+$N3+$P3)),$Q3,IF((SUM(выдача!$O3:AF3)&lt;=($B3+$D3+$F3+$H3+$J3+$L3+$N3+$P3+$R3)),$S3,IF((SUM(выдача!$O3:AF3)&lt;=($B3+$D3+$F3+$H3+$J3+$L3+$N3+$P3+$R3+$T3)),$U3,IF((SUM(выдача!$O3:AF3)&lt;=($B3+$D3+$F3+$H3+$J3+$L3+$N3+$P3+$R3+$T3+$V3)),$W3,IF((SUM(выдача!$O3:AF3)&lt;=($B3+$D3+$F3+$H3+$J3+$L3+$N3+$P3+$R3+$T3+$V3+$X3)),$Y3,IF((SUM(выдача!$O3:AF3)&lt;=($B3+$D3+$F3+$H3+$J3+$L3+$N3+$P3+$R3+$T3+$V3+$X3+$Z3)),$AA3,IF((SUM(выдача!$O3:AF3)&lt;=($B3+$D3+$F3+$H3+$J3+$L3+$N3+$P3+$R3+$T3+$V3+$X3+$Z3+$AB3)),$AC3,0))))))))))))))</f>
        <v>287</v>
      </c>
      <c r="BA3" s="354">
        <f>IF(((SUM(выдача!$O3:AG3)&lt;=$B3)),$C3,IF((SUM(выдача!$O3:AG3)&lt;=($B3+$D3)),$E3,IF((SUM(выдача!$O3:AG3)&lt;=($B3+$D3+$F3)),$G3,IF((SUM(выдача!$O3:AG3)&lt;=($B3+$D3+$F3+$H3)),$I3,IF((SUM(выдача!$O3:AG3)&lt;=($B3+$D3+$F3+$H3+$J3)),$K3,IF((SUM(выдача!$O3:AG3)&lt;=($B3+$D3+$F3+$H3+$J3+$L3)),$M3,IF((SUM(выдача!$O3:AG3)&lt;=($B3+$D3+$F3+$H3+$J3+$L3+$N3)),$O3,IF((SUM(выдача!$O3:AG3)&lt;=($B3+$D3+$F3+$H3+$J3+$L3+$N3+$P3)),$Q3,IF((SUM(выдача!$O3:AG3)&lt;=($B3+$D3+$F3+$H3+$J3+$L3+$N3+$P3+$R3)),$S3,IF((SUM(выдача!$O3:AG3)&lt;=($B3+$D3+$F3+$H3+$J3+$L3+$N3+$P3+$R3+$T3)),$U3,IF((SUM(выдача!$O3:AG3)&lt;=($B3+$D3+$F3+$H3+$J3+$L3+$N3+$P3+$R3+$T3+$V3)),$W3,IF((SUM(выдача!$O3:AG3)&lt;=($B3+$D3+$F3+$H3+$J3+$L3+$N3+$P3+$R3+$T3+$V3+$X3)),$Y3,IF((SUM(выдача!$O3:AG3)&lt;=($B3+$D3+$F3+$H3+$J3+$L3+$N3+$P3+$R3+$T3+$V3+$X3+$Z3)),$AA3,IF((SUM(выдача!$O3:AG3)&lt;=($B3+$D3+$F3+$H3+$J3+$L3+$N3+$P3+$R3+$T3+$V3+$X3+$Z3+$AB3)),$AC3,0))))))))))))))</f>
        <v>287</v>
      </c>
      <c r="BB3" s="354">
        <f>IF(((SUM(выдача!$O3:AH3)&lt;=$B3)),$C3,IF((SUM(выдача!$O3:AH3)&lt;=($B3+$D3)),$E3,IF((SUM(выдача!$O3:AH3)&lt;=($B3+$D3+$F3)),$G3,IF((SUM(выдача!$O3:AH3)&lt;=($B3+$D3+$F3+$H3)),$I3,IF((SUM(выдача!$O3:AH3)&lt;=($B3+$D3+$F3+$H3+$J3)),$K3,IF((SUM(выдача!$O3:AH3)&lt;=($B3+$D3+$F3+$H3+$J3+$L3)),$M3,IF((SUM(выдача!$O3:AH3)&lt;=($B3+$D3+$F3+$H3+$J3+$L3+$N3)),$O3,IF((SUM(выдача!$O3:AH3)&lt;=($B3+$D3+$F3+$H3+$J3+$L3+$N3+$P3)),$Q3,IF((SUM(выдача!$O3:AH3)&lt;=($B3+$D3+$F3+$H3+$J3+$L3+$N3+$P3+$R3)),$S3,IF((SUM(выдача!$O3:AH3)&lt;=($B3+$D3+$F3+$H3+$J3+$L3+$N3+$P3+$R3+$T3)),$U3,IF((SUM(выдача!$O3:AH3)&lt;=($B3+$D3+$F3+$H3+$J3+$L3+$N3+$P3+$R3+$T3+$V3)),$W3,IF((SUM(выдача!$O3:AH3)&lt;=($B3+$D3+$F3+$H3+$J3+$L3+$N3+$P3+$R3+$T3+$V3+$X3)),$Y3,IF((SUM(выдача!$O3:AH3)&lt;=($B3+$D3+$F3+$H3+$J3+$L3+$N3+$P3+$R3+$T3+$V3+$X3+$Z3)),$AA3,IF((SUM(выдача!$O3:AH3)&lt;=($B3+$D3+$F3+$H3+$J3+$L3+$N3+$P3+$R3+$T3+$V3+$X3+$Z3+$AB3)),$AC3,0))))))))))))))</f>
        <v>287</v>
      </c>
      <c r="BC3" s="354">
        <f>IF(((SUM(выдача!$O3:AI3)&lt;=$B3)),$C3,IF((SUM(выдача!$O3:AI3)&lt;=($B3+$D3)),$E3,IF((SUM(выдача!$O3:AI3)&lt;=($B3+$D3+$F3)),$G3,IF((SUM(выдача!$O3:AI3)&lt;=($B3+$D3+$F3+$H3)),$I3,IF((SUM(выдача!$O3:AI3)&lt;=($B3+$D3+$F3+$H3+$J3)),$K3,IF((SUM(выдача!$O3:AI3)&lt;=($B3+$D3+$F3+$H3+$J3+$L3)),$M3,IF((SUM(выдача!$O3:AI3)&lt;=($B3+$D3+$F3+$H3+$J3+$L3+$N3)),$O3,IF((SUM(выдача!$O3:AI3)&lt;=($B3+$D3+$F3+$H3+$J3+$L3+$N3+$P3)),$Q3,IF((SUM(выдача!$O3:AI3)&lt;=($B3+$D3+$F3+$H3+$J3+$L3+$N3+$P3+$R3)),$S3,IF((SUM(выдача!$O3:AI3)&lt;=($B3+$D3+$F3+$H3+$J3+$L3+$N3+$P3+$R3+$T3)),$U3,IF((SUM(выдача!$O3:AI3)&lt;=($B3+$D3+$F3+$H3+$J3+$L3+$N3+$P3+$R3+$T3+$V3)),$W3,IF((SUM(выдача!$O3:AI3)&lt;=($B3+$D3+$F3+$H3+$J3+$L3+$N3+$P3+$R3+$T3+$V3+$X3)),$Y3,IF((SUM(выдача!$O3:AI3)&lt;=($B3+$D3+$F3+$H3+$J3+$L3+$N3+$P3+$R3+$T3+$V3+$X3+$Z3)),$AA3,IF((SUM(выдача!$O3:AI3)&lt;=($B3+$D3+$F3+$H3+$J3+$L3+$N3+$P3+$R3+$T3+$V3+$X3+$Z3+$AB3)),$AC3,0))))))))))))))</f>
        <v>287</v>
      </c>
      <c r="BD3" s="355">
        <f t="shared" ref="BD3:BD58" si="1">AH3*C3</f>
        <v>0</v>
      </c>
      <c r="BE3" s="356">
        <f>IF(BD3&lt;0,ABS(BD3),0)</f>
        <v>0</v>
      </c>
    </row>
    <row r="4" spans="1:57" ht="15.75">
      <c r="A4" s="151" t="s">
        <v>26</v>
      </c>
      <c r="B4" s="276">
        <v>4.2430000000000003</v>
      </c>
      <c r="C4" s="277">
        <v>346</v>
      </c>
      <c r="D4" s="276">
        <v>4.2320000000000002</v>
      </c>
      <c r="E4" s="277">
        <v>346</v>
      </c>
      <c r="F4" s="276"/>
      <c r="G4" s="280"/>
      <c r="H4" s="276"/>
      <c r="I4" s="278"/>
      <c r="J4" s="279">
        <v>2.1269999999999998</v>
      </c>
      <c r="K4" s="278">
        <v>346</v>
      </c>
      <c r="L4" s="279"/>
      <c r="M4" s="280"/>
      <c r="N4" s="279"/>
      <c r="O4" s="280"/>
      <c r="P4" s="279"/>
      <c r="Q4" s="280"/>
      <c r="R4" s="279"/>
      <c r="S4" s="280"/>
      <c r="T4" s="279"/>
      <c r="U4" s="280"/>
      <c r="V4" s="279"/>
      <c r="W4" s="280"/>
      <c r="X4" s="279"/>
      <c r="Y4" s="280"/>
      <c r="Z4" s="279"/>
      <c r="AA4" s="280"/>
      <c r="AB4" s="279"/>
      <c r="AC4" s="280"/>
      <c r="AD4" s="351">
        <f t="shared" ref="AD4:AD67" si="2">B4*C4+D4*E4+F4*G4+H4*I4+J4*K4+L4*M4+N4*O4+P4*Q4+R4*S4+T4*U4+V4*W4+X4*Y4+Z4*AA4+AB4*AC4</f>
        <v>3668.2920000000004</v>
      </c>
      <c r="AE4" s="351">
        <f>AD4-(SUM(Всего!D4:'Всего'!X4))</f>
        <v>0</v>
      </c>
      <c r="AF4" s="352">
        <f t="shared" ref="AF4:AF67" si="3">B4+D4+F4+H4+J4+L4+N4+P4+R4+T4+V4+X4+Z4+AB4</f>
        <v>10.602</v>
      </c>
      <c r="AG4" s="353" t="str">
        <f t="shared" si="0"/>
        <v>сосиски</v>
      </c>
      <c r="AH4" s="353">
        <f>выдача!B4</f>
        <v>0</v>
      </c>
      <c r="AI4" s="354">
        <f>IF(((SUM(выдача!$O4:O4)&lt;=$B4)),$C4,IF((SUM(выдача!$O4:O4)&lt;=($B4+$D4)),$E4,IF((SUM(выдача!$O4:O4)&lt;=($B4+$D4+$F4)),$G4,IF((SUM(выдача!$O4:O4)&lt;=($B4+$D4+$F4+$H4)),$I4,IF((SUM(выдача!$O4:O4)&lt;=($B4+$D4+$F4+$H4+$J4)),$K4,IF((SUM(выдача!$O4:O4)&lt;=($B4+$D4+$F4+$H4+$J4+$L4)),$M4,IF((SUM(выдача!$O4:O4)&lt;=($B4+$D4+$F4+$H4+$J4+$L4+$N4)),$O4,IF((SUM(выдача!$O4:O4)&lt;=($B4+$D4+$F4+$H4+$J4+$L4+$N4+$P4)),$Q4,IF((SUM(выдача!$O4:O4)&lt;=($B4+$D4+$F4+$H4+$J4+$L4+$N4+$P4+$R4)),$S4,IF((SUM(выдача!$O4:O4)&lt;=($B4+$D4+$F4+$H4+$J4+$L4+$N4+$P4+$R4+$T4)),$U4,IF((SUM(выдача!$O4:O4)&lt;=($B4+$D4+$F4+$H4+$J4+$L4+$N4+$P4+$R4+$T4+$V4)),$W4,IF((SUM(выдача!$O4:O4)&lt;=($B4+$D4+$F4+$H4+$J4+$L4+$N4+$P4+$R4+$T4+$V4+$X4)),$Y4,IF((SUM(выдача!$O4:O4)&lt;=($B4+$D4+$F4+$H4+$J4+$L4+$N4+$P4+$R4+$T4+$V4+$X4+$Z4)),$AA4,IF((SUM(выдача!$O4:O4)&lt;=($B4+$D4+$F4+$H4+$J4+$L4+$N4+$P4+$R4+$T4+$V4+$X4+$Z4+$AB4)),$AC4,0))))))))))))))</f>
        <v>346</v>
      </c>
      <c r="AJ4" s="354">
        <f>IF(((SUM(выдача!$O4:P4)&lt;=$B4)),$C4,IF((SUM(выдача!$O4:P4)&lt;=($B4+$D4)),$E4,IF((SUM(выдача!$O4:P4)&lt;=($B4+$D4+$F4)),$G4,IF((SUM(выдача!$O4:P4)&lt;=($B4+$D4+$F4+$H4)),$I4,IF((SUM(выдача!$O4:P4)&lt;=($B4+$D4+$F4+$H4+$J4)),$K4,IF((SUM(выдача!$O4:P4)&lt;=($B4+$D4+$F4+$H4+$J4+$L4)),$M4,IF((SUM(выдача!$O4:P4)&lt;=($B4+$D4+$F4+$H4+$J4+$L4+$N4)),$O4,IF((SUM(выдача!$O4:P4)&lt;=($B4+$D4+$F4+$H4+$J4+$L4+$N4+$P4)),$Q4,IF((SUM(выдача!$O4:P4)&lt;=($B4+$D4+$F4+$H4+$J4+$L4+$N4+$P4+$R4)),$S4,IF((SUM(выдача!$O4:P4)&lt;=($B4+$D4+$F4+$H4+$J4+$L4+$N4+$P4+$R4+$T4)),$U4,IF((SUM(выдача!$O4:P4)&lt;=($B4+$D4+$F4+$H4+$J4+$L4+$N4+$P4+$R4+$T4+$V4)),$W4,IF((SUM(выдача!$O4:P4)&lt;=($B4+$D4+$F4+$H4+$J4+$L4+$N4+$P4+$R4+$T4+$V4+$X4)),$Y4,IF((SUM(выдача!$O4:P4)&lt;=($B4+$D4+$F4+$H4+$J4+$L4+$N4+$P4+$R4+$T4+$V4+$X4+$Z4)),$AA4,IF((SUM(выдача!$O4:P4)&lt;=($B4+$D4+$F4+$H4+$J4+$L4+$N4+$P4+$R4+$T4+$V4+$X4+$Z4+$AB4)),$AC4,0))))))))))))))</f>
        <v>346</v>
      </c>
      <c r="AK4" s="354">
        <f>IF(((SUM(выдача!$O4:Q4)&lt;=$B4)),$C4,IF((SUM(выдача!$O4:Q4)&lt;=($B4+$D4)),$E4,IF((SUM(выдача!$O4:Q4)&lt;=($B4+$D4+$F4)),$G4,IF((SUM(выдача!$O4:Q4)&lt;=($B4+$D4+$F4+$H4)),$I4,IF((SUM(выдача!$O4:Q4)&lt;=($B4+$D4+$F4+$H4+$J4)),$K4,IF((SUM(выдача!$O4:Q4)&lt;=($B4+$D4+$F4+$H4+$J4+$L4)),$M4,IF((SUM(выдача!$O4:Q4)&lt;=($B4+$D4+$F4+$H4+$J4+$L4+$N4)),$O4,IF((SUM(выдача!$O4:Q4)&lt;=($B4+$D4+$F4+$H4+$J4+$L4+$N4+$P4)),$Q4,IF((SUM(выдача!$O4:Q4)&lt;=($B4+$D4+$F4+$H4+$J4+$L4+$N4+$P4+$R4)),$S4,IF((SUM(выдача!$O4:Q4)&lt;=($B4+$D4+$F4+$H4+$J4+$L4+$N4+$P4+$R4+$T4)),$U4,IF((SUM(выдача!$O4:Q4)&lt;=($B4+$D4+$F4+$H4+$J4+$L4+$N4+$P4+$R4+$T4+$V4)),$W4,IF((SUM(выдача!$O4:Q4)&lt;=($B4+$D4+$F4+$H4+$J4+$L4+$N4+$P4+$R4+$T4+$V4+$X4)),$Y4,IF((SUM(выдача!$O4:Q4)&lt;=($B4+$D4+$F4+$H4+$J4+$L4+$N4+$P4+$R4+$T4+$V4+$X4+$Z4)),$AA4,IF((SUM(выдача!$O4:Q4)&lt;=($B4+$D4+$F4+$H4+$J4+$L4+$N4+$P4+$R4+$T4+$V4+$X4+$Z4+$AB4)),$AC4,0))))))))))))))</f>
        <v>346</v>
      </c>
      <c r="AL4" s="354">
        <f>IF(((SUM(выдача!$O4:R4)&lt;=$B4)),$C4,IF((SUM(выдача!$O4:R4)&lt;=($B4+$D4)),$E4,IF((SUM(выдача!$O4:R4)&lt;=($B4+$D4+$F4)),$G4,IF((SUM(выдача!$O4:R4)&lt;=($B4+$D4+$F4+$H4)),$I4,IF((SUM(выдача!$O4:R4)&lt;=($B4+$D4+$F4+$H4+$J4)),$K4,IF((SUM(выдача!$O4:R4)&lt;=($B4+$D4+$F4+$H4+$J4+$L4)),$M4,IF((SUM(выдача!$O4:R4)&lt;=($B4+$D4+$F4+$H4+$J4+$L4+$N4)),$O4,IF((SUM(выдача!$O4:R4)&lt;=($B4+$D4+$F4+$H4+$J4+$L4+$N4+$P4)),$Q4,IF((SUM(выдача!$O4:R4)&lt;=($B4+$D4+$F4+$H4+$J4+$L4+$N4+$P4+$R4)),$S4,IF((SUM(выдача!$O4:R4)&lt;=($B4+$D4+$F4+$H4+$J4+$L4+$N4+$P4+$R4+$T4)),$U4,IF((SUM(выдача!$O4:R4)&lt;=($B4+$D4+$F4+$H4+$J4+$L4+$N4+$P4+$R4+$T4+$V4)),$W4,IF((SUM(выдача!$O4:R4)&lt;=($B4+$D4+$F4+$H4+$J4+$L4+$N4+$P4+$R4+$T4+$V4+$X4)),$Y4,IF((SUM(выдача!$O4:R4)&lt;=($B4+$D4+$F4+$H4+$J4+$L4+$N4+$P4+$R4+$T4+$V4+$X4+$Z4)),$AA4,IF((SUM(выдача!$O4:R4)&lt;=($B4+$D4+$F4+$H4+$J4+$L4+$N4+$P4+$R4+$T4+$V4+$X4+$Z4+$AB4)),$AC4,0))))))))))))))</f>
        <v>346</v>
      </c>
      <c r="AM4" s="354">
        <f>IF(((SUM(выдача!$O4:S4)&lt;=$B4)),$C4,IF((SUM(выдача!$O4:S4)&lt;=($B4+$D4)),$E4,IF((SUM(выдача!$O4:S4)&lt;=($B4+$D4+$F4)),$G4,IF((SUM(выдача!$O4:S4)&lt;=($B4+$D4+$F4+$H4)),$I4,IF((SUM(выдача!$O4:S4)&lt;=($B4+$D4+$F4+$H4+$J4)),$K4,IF((SUM(выдача!$O4:S4)&lt;=($B4+$D4+$F4+$H4+$J4+$L4)),$M4,IF((SUM(выдача!$O4:S4)&lt;=($B4+$D4+$F4+$H4+$J4+$L4+$N4)),$O4,IF((SUM(выдача!$O4:S4)&lt;=($B4+$D4+$F4+$H4+$J4+$L4+$N4+$P4)),$Q4,IF((SUM(выдача!$O4:S4)&lt;=($B4+$D4+$F4+$H4+$J4+$L4+$N4+$P4+$R4)),$S4,IF((SUM(выдача!$O4:S4)&lt;=($B4+$D4+$F4+$H4+$J4+$L4+$N4+$P4+$R4+$T4)),$U4,IF((SUM(выдача!$O4:S4)&lt;=($B4+$D4+$F4+$H4+$J4+$L4+$N4+$P4+$R4+$T4+$V4)),$W4,IF((SUM(выдача!$O4:S4)&lt;=($B4+$D4+$F4+$H4+$J4+$L4+$N4+$P4+$R4+$T4+$V4+$X4)),$Y4,IF((SUM(выдача!$O4:S4)&lt;=($B4+$D4+$F4+$H4+$J4+$L4+$N4+$P4+$R4+$T4+$V4+$X4+$Z4)),$AA4,IF((SUM(выдача!$O4:S4)&lt;=($B4+$D4+$F4+$H4+$J4+$L4+$N4+$P4+$R4+$T4+$V4+$X4+$Z4+$AB4)),$AC4,0))))))))))))))</f>
        <v>346</v>
      </c>
      <c r="AN4" s="354">
        <f>IF(((SUM(выдача!$O4:T4)&lt;=$B4)),$C4,IF((SUM(выдача!$O4:T4)&lt;=($B4+$D4)),$E4,IF((SUM(выдача!$O4:T4)&lt;=($B4+$D4+$F4)),$G4,IF((SUM(выдача!$O4:T4)&lt;=($B4+$D4+$F4+$H4)),$I4,IF((SUM(выдача!$O4:T4)&lt;=($B4+$D4+$F4+$H4+$J4)),$K4,IF((SUM(выдача!$O4:T4)&lt;=($B4+$D4+$F4+$H4+$J4+$L4)),$M4,IF((SUM(выдача!$O4:T4)&lt;=($B4+$D4+$F4+$H4+$J4+$L4+$N4)),$O4,IF((SUM(выдача!$O4:T4)&lt;=($B4+$D4+$F4+$H4+$J4+$L4+$N4+$P4)),$Q4,IF((SUM(выдача!$O4:T4)&lt;=($B4+$D4+$F4+$H4+$J4+$L4+$N4+$P4+$R4)),$S4,IF((SUM(выдача!$O4:T4)&lt;=($B4+$D4+$F4+$H4+$J4+$L4+$N4+$P4+$R4+$T4)),$U4,IF((SUM(выдача!$O4:T4)&lt;=($B4+$D4+$F4+$H4+$J4+$L4+$N4+$P4+$R4+$T4+$V4)),$W4,IF((SUM(выдача!$O4:T4)&lt;=($B4+$D4+$F4+$H4+$J4+$L4+$N4+$P4+$R4+$T4+$V4+$X4)),$Y4,IF((SUM(выдача!$O4:T4)&lt;=($B4+$D4+$F4+$H4+$J4+$L4+$N4+$P4+$R4+$T4+$V4+$X4+$Z4)),$AA4,IF((SUM(выдача!$O4:T4)&lt;=($B4+$D4+$F4+$H4+$J4+$L4+$N4+$P4+$R4+$T4+$V4+$X4+$Z4+$AB4)),$AC4,0))))))))))))))</f>
        <v>346</v>
      </c>
      <c r="AO4" s="354">
        <f>IF(((SUM(выдача!$O4:U4)&lt;=$B4)),$C4,IF((SUM(выдача!$O4:U4)&lt;=($B4+$D4)),$E4,IF((SUM(выдача!$O4:U4)&lt;=($B4+$D4+$F4)),$G4,IF((SUM(выдача!$O4:U4)&lt;=($B4+$D4+$F4+$H4)),$I4,IF((SUM(выдача!$O4:U4)&lt;=($B4+$D4+$F4+$H4+$J4)),$K4,IF((SUM(выдача!$O4:U4)&lt;=($B4+$D4+$F4+$H4+$J4+$L4)),$M4,IF((SUM(выдача!$O4:U4)&lt;=($B4+$D4+$F4+$H4+$J4+$L4+$N4)),$O4,IF((SUM(выдача!$O4:U4)&lt;=($B4+$D4+$F4+$H4+$J4+$L4+$N4+$P4)),$Q4,IF((SUM(выдача!$O4:U4)&lt;=($B4+$D4+$F4+$H4+$J4+$L4+$N4+$P4+$R4)),$S4,IF((SUM(выдача!$O4:U4)&lt;=($B4+$D4+$F4+$H4+$J4+$L4+$N4+$P4+$R4+$T4)),$U4,IF((SUM(выдача!$O4:U4)&lt;=($B4+$D4+$F4+$H4+$J4+$L4+$N4+$P4+$R4+$T4+$V4)),$W4,IF((SUM(выдача!$O4:U4)&lt;=($B4+$D4+$F4+$H4+$J4+$L4+$N4+$P4+$R4+$T4+$V4+$X4)),$Y4,IF((SUM(выдача!$O4:U4)&lt;=($B4+$D4+$F4+$H4+$J4+$L4+$N4+$P4+$R4+$T4+$V4+$X4+$Z4)),$AA4,IF((SUM(выдача!$O4:U4)&lt;=($B4+$D4+$F4+$H4+$J4+$L4+$N4+$P4+$R4+$T4+$V4+$X4+$Z4+$AB4)),$AC4,0))))))))))))))</f>
        <v>346</v>
      </c>
      <c r="AP4" s="354">
        <f>IF(((SUM(выдача!$O4:V4)&lt;=$B4)),$C4,IF((SUM(выдача!$O4:V4)&lt;=($B4+$D4)),$E4,IF((SUM(выдача!$O4:V4)&lt;=($B4+$D4+$F4)),$G4,IF((SUM(выдача!$O4:V4)&lt;=($B4+$D4+$F4+$H4)),$I4,IF((SUM(выдача!$O4:V4)&lt;=($B4+$D4+$F4+$H4+$J4)),$K4,IF((SUM(выдача!$O4:V4)&lt;=($B4+$D4+$F4+$H4+$J4+$L4)),$M4,IF((SUM(выдача!$O4:V4)&lt;=($B4+$D4+$F4+$H4+$J4+$L4+$N4)),$O4,IF((SUM(выдача!$O4:V4)&lt;=($B4+$D4+$F4+$H4+$J4+$L4+$N4+$P4)),$Q4,IF((SUM(выдача!$O4:V4)&lt;=($B4+$D4+$F4+$H4+$J4+$L4+$N4+$P4+$R4)),$S4,IF((SUM(выдача!$O4:V4)&lt;=($B4+$D4+$F4+$H4+$J4+$L4+$N4+$P4+$R4+$T4)),$U4,IF((SUM(выдача!$O4:V4)&lt;=($B4+$D4+$F4+$H4+$J4+$L4+$N4+$P4+$R4+$T4+$V4)),$W4,IF((SUM(выдача!$O4:V4)&lt;=($B4+$D4+$F4+$H4+$J4+$L4+$N4+$P4+$R4+$T4+$V4+$X4)),$Y4,IF((SUM(выдача!$O4:V4)&lt;=($B4+$D4+$F4+$H4+$J4+$L4+$N4+$P4+$R4+$T4+$V4+$X4+$Z4)),$AA4,IF((SUM(выдача!$O4:V4)&lt;=($B4+$D4+$F4+$H4+$J4+$L4+$N4+$P4+$R4+$T4+$V4+$X4+$Z4+$AB4)),$AC4,0))))))))))))))</f>
        <v>346</v>
      </c>
      <c r="AQ4" s="354">
        <f>IF(((SUM(выдача!$O4:W4)&lt;=$B4)),$C4,IF((SUM(выдача!$O4:W4)&lt;=($B4+$D4)),$E4,IF((SUM(выдача!$O4:W4)&lt;=($B4+$D4+$F4)),$G4,IF((SUM(выдача!$O4:W4)&lt;=($B4+$D4+$F4+$H4)),$I4,IF((SUM(выдача!$O4:W4)&lt;=($B4+$D4+$F4+$H4+$J4)),$K4,IF((SUM(выдача!$O4:W4)&lt;=($B4+$D4+$F4+$H4+$J4+$L4)),$M4,IF((SUM(выдача!$O4:W4)&lt;=($B4+$D4+$F4+$H4+$J4+$L4+$N4)),$O4,IF((SUM(выдача!$O4:W4)&lt;=($B4+$D4+$F4+$H4+$J4+$L4+$N4+$P4)),$Q4,IF((SUM(выдача!$O4:W4)&lt;=($B4+$D4+$F4+$H4+$J4+$L4+$N4+$P4+$R4)),$S4,IF((SUM(выдача!$O4:W4)&lt;=($B4+$D4+$F4+$H4+$J4+$L4+$N4+$P4+$R4+$T4)),$U4,IF((SUM(выдача!$O4:W4)&lt;=($B4+$D4+$F4+$H4+$J4+$L4+$N4+$P4+$R4+$T4+$V4)),$W4,IF((SUM(выдача!$O4:W4)&lt;=($B4+$D4+$F4+$H4+$J4+$L4+$N4+$P4+$R4+$T4+$V4+$X4)),$Y4,IF((SUM(выдача!$O4:W4)&lt;=($B4+$D4+$F4+$H4+$J4+$L4+$N4+$P4+$R4+$T4+$V4+$X4+$Z4)),$AA4,IF((SUM(выдача!$O4:W4)&lt;=($B4+$D4+$F4+$H4+$J4+$L4+$N4+$P4+$R4+$T4+$V4+$X4+$Z4+$AB4)),$AC4,0))))))))))))))</f>
        <v>346</v>
      </c>
      <c r="AR4" s="354">
        <f>IF(((SUM(выдача!$O4:X4)&lt;=$B4)),$C4,IF((SUM(выдача!$O4:X4)&lt;=($B4+$D4)),$E4,IF((SUM(выдача!$O4:X4)&lt;=($B4+$D4+$F4)),$G4,IF((SUM(выдача!$O4:X4)&lt;=($B4+$D4+$F4+$H4)),$I4,IF((SUM(выдача!$O4:X4)&lt;=($B4+$D4+$F4+$H4+$J4)),$K4,IF((SUM(выдача!$O4:X4)&lt;=($B4+$D4+$F4+$H4+$J4+$L4)),$M4,IF((SUM(выдача!$O4:X4)&lt;=($B4+$D4+$F4+$H4+$J4+$L4+$N4)),$O4,IF((SUM(выдача!$O4:X4)&lt;=($B4+$D4+$F4+$H4+$J4+$L4+$N4+$P4)),$Q4,IF((SUM(выдача!$O4:X4)&lt;=($B4+$D4+$F4+$H4+$J4+$L4+$N4+$P4+$R4)),$S4,IF((SUM(выдача!$O4:X4)&lt;=($B4+$D4+$F4+$H4+$J4+$L4+$N4+$P4+$R4+$T4)),$U4,IF((SUM(выдача!$O4:X4)&lt;=($B4+$D4+$F4+$H4+$J4+$L4+$N4+$P4+$R4+$T4+$V4)),$W4,IF((SUM(выдача!$O4:X4)&lt;=($B4+$D4+$F4+$H4+$J4+$L4+$N4+$P4+$R4+$T4+$V4+$X4)),$Y4,IF((SUM(выдача!$O4:X4)&lt;=($B4+$D4+$F4+$H4+$J4+$L4+$N4+$P4+$R4+$T4+$V4+$X4+$Z4)),$AA4,IF((SUM(выдача!$O4:X4)&lt;=($B4+$D4+$F4+$H4+$J4+$L4+$N4+$P4+$R4+$T4+$V4+$X4+$Z4+$AB4)),$AC4,0))))))))))))))</f>
        <v>346</v>
      </c>
      <c r="AS4" s="354">
        <f>IF(((SUM(выдача!$O4:Y4)&lt;=$B4)),$C4,IF((SUM(выдача!$O4:Y4)&lt;=($B4+$D4)),$E4,IF((SUM(выдача!$O4:Y4)&lt;=($B4+$D4+$F4)),$G4,IF((SUM(выдача!$O4:Y4)&lt;=($B4+$D4+$F4+$H4)),$I4,IF((SUM(выдача!$O4:Y4)&lt;=($B4+$D4+$F4+$H4+$J4)),$K4,IF((SUM(выдача!$O4:Y4)&lt;=($B4+$D4+$F4+$H4+$J4+$L4)),$M4,IF((SUM(выдача!$O4:Y4)&lt;=($B4+$D4+$F4+$H4+$J4+$L4+$N4)),$O4,IF((SUM(выдача!$O4:Y4)&lt;=($B4+$D4+$F4+$H4+$J4+$L4+$N4+$P4)),$Q4,IF((SUM(выдача!$O4:Y4)&lt;=($B4+$D4+$F4+$H4+$J4+$L4+$N4+$P4+$R4)),$S4,IF((SUM(выдача!$O4:Y4)&lt;=($B4+$D4+$F4+$H4+$J4+$L4+$N4+$P4+$R4+$T4)),$U4,IF((SUM(выдача!$O4:Y4)&lt;=($B4+$D4+$F4+$H4+$J4+$L4+$N4+$P4+$R4+$T4+$V4)),$W4,IF((SUM(выдача!$O4:Y4)&lt;=($B4+$D4+$F4+$H4+$J4+$L4+$N4+$P4+$R4+$T4+$V4+$X4)),$Y4,IF((SUM(выдача!$O4:Y4)&lt;=($B4+$D4+$F4+$H4+$J4+$L4+$N4+$P4+$R4+$T4+$V4+$X4+$Z4)),$AA4,IF((SUM(выдача!$O4:Y4)&lt;=($B4+$D4+$F4+$H4+$J4+$L4+$N4+$P4+$R4+$T4+$V4+$X4+$Z4+$AB4)),$AC4,0))))))))))))))</f>
        <v>346</v>
      </c>
      <c r="AT4" s="354">
        <f>IF(((SUM(выдача!$O4:Z4)&lt;=$B4)),$C4,IF((SUM(выдача!$O4:Z4)&lt;=($B4+$D4)),$E4,IF((SUM(выдача!$O4:Z4)&lt;=($B4+$D4+$F4)),$G4,IF((SUM(выдача!$O4:Z4)&lt;=($B4+$D4+$F4+$H4)),$I4,IF((SUM(выдача!$O4:Z4)&lt;=($B4+$D4+$F4+$H4+$J4)),$K4,IF((SUM(выдача!$O4:Z4)&lt;=($B4+$D4+$F4+$H4+$J4+$L4)),$M4,IF((SUM(выдача!$O4:Z4)&lt;=($B4+$D4+$F4+$H4+$J4+$L4+$N4)),$O4,IF((SUM(выдача!$O4:Z4)&lt;=($B4+$D4+$F4+$H4+$J4+$L4+$N4+$P4)),$Q4,IF((SUM(выдача!$O4:Z4)&lt;=($B4+$D4+$F4+$H4+$J4+$L4+$N4+$P4+$R4)),$S4,IF((SUM(выдача!$O4:Z4)&lt;=($B4+$D4+$F4+$H4+$J4+$L4+$N4+$P4+$R4+$T4)),$U4,IF((SUM(выдача!$O4:Z4)&lt;=($B4+$D4+$F4+$H4+$J4+$L4+$N4+$P4+$R4+$T4+$V4)),$W4,IF((SUM(выдача!$O4:Z4)&lt;=($B4+$D4+$F4+$H4+$J4+$L4+$N4+$P4+$R4+$T4+$V4+$X4)),$Y4,IF((SUM(выдача!$O4:Z4)&lt;=($B4+$D4+$F4+$H4+$J4+$L4+$N4+$P4+$R4+$T4+$V4+$X4+$Z4)),$AA4,IF((SUM(выдача!$O4:Z4)&lt;=($B4+$D4+$F4+$H4+$J4+$L4+$N4+$P4+$R4+$T4+$V4+$X4+$Z4+$AB4)),$AC4,0))))))))))))))</f>
        <v>346</v>
      </c>
      <c r="AU4" s="354">
        <f>IF(((SUM(выдача!$O4:AA4)&lt;=$B4)),$C4,IF((SUM(выдача!$O4:AA4)&lt;=($B4+$D4)),$E4,IF((SUM(выдача!$O4:AA4)&lt;=($B4+$D4+$F4)),$G4,IF((SUM(выдача!$O4:AA4)&lt;=($B4+$D4+$F4+$H4)),$I4,IF((SUM(выдача!$O4:AA4)&lt;=($B4+$D4+$F4+$H4+$J4)),$K4,IF((SUM(выдача!$O4:AA4)&lt;=($B4+$D4+$F4+$H4+$J4+$L4)),$M4,IF((SUM(выдача!$O4:AA4)&lt;=($B4+$D4+$F4+$H4+$J4+$L4+$N4)),$O4,IF((SUM(выдача!$O4:AA4)&lt;=($B4+$D4+$F4+$H4+$J4+$L4+$N4+$P4)),$Q4,IF((SUM(выдача!$O4:AA4)&lt;=($B4+$D4+$F4+$H4+$J4+$L4+$N4+$P4+$R4)),$S4,IF((SUM(выдача!$O4:AA4)&lt;=($B4+$D4+$F4+$H4+$J4+$L4+$N4+$P4+$R4+$T4)),$U4,IF((SUM(выдача!$O4:AA4)&lt;=($B4+$D4+$F4+$H4+$J4+$L4+$N4+$P4+$R4+$T4+$V4)),$W4,IF((SUM(выдача!$O4:AA4)&lt;=($B4+$D4+$F4+$H4+$J4+$L4+$N4+$P4+$R4+$T4+$V4+$X4)),$Y4,IF((SUM(выдача!$O4:AA4)&lt;=($B4+$D4+$F4+$H4+$J4+$L4+$N4+$P4+$R4+$T4+$V4+$X4+$Z4)),$AA4,IF((SUM(выдача!$O4:AA4)&lt;=($B4+$D4+$F4+$H4+$J4+$L4+$N4+$P4+$R4+$T4+$V4+$X4+$Z4+$AB4)),$AC4,0))))))))))))))</f>
        <v>346</v>
      </c>
      <c r="AV4" s="354">
        <f>IF(((SUM(выдача!$O4:AB4)&lt;=$B4)),$C4,IF((SUM(выдача!$O4:AB4)&lt;=($B4+$D4)),$E4,IF((SUM(выдача!$O4:AB4)&lt;=($B4+$D4+$F4)),$G4,IF((SUM(выдача!$O4:AB4)&lt;=($B4+$D4+$F4+$H4)),$I4,IF((SUM(выдача!$O4:AB4)&lt;=($B4+$D4+$F4+$H4+$J4)),$K4,IF((SUM(выдача!$O4:AB4)&lt;=($B4+$D4+$F4+$H4+$J4+$L4)),$M4,IF((SUM(выдача!$O4:AB4)&lt;=($B4+$D4+$F4+$H4+$J4+$L4+$N4)),$O4,IF((SUM(выдача!$O4:AB4)&lt;=($B4+$D4+$F4+$H4+$J4+$L4+$N4+$P4)),$Q4,IF((SUM(выдача!$O4:AB4)&lt;=($B4+$D4+$F4+$H4+$J4+$L4+$N4+$P4+$R4)),$S4,IF((SUM(выдача!$O4:AB4)&lt;=($B4+$D4+$F4+$H4+$J4+$L4+$N4+$P4+$R4+$T4)),$U4,IF((SUM(выдача!$O4:AB4)&lt;=($B4+$D4+$F4+$H4+$J4+$L4+$N4+$P4+$R4+$T4+$V4)),$W4,IF((SUM(выдача!$O4:AB4)&lt;=($B4+$D4+$F4+$H4+$J4+$L4+$N4+$P4+$R4+$T4+$V4+$X4)),$Y4,IF((SUM(выдача!$O4:AB4)&lt;=($B4+$D4+$F4+$H4+$J4+$L4+$N4+$P4+$R4+$T4+$V4+$X4+$Z4)),$AA4,IF((SUM(выдача!$O4:AB4)&lt;=($B4+$D4+$F4+$H4+$J4+$L4+$N4+$P4+$R4+$T4+$V4+$X4+$Z4+$AB4)),$AC4,0))))))))))))))</f>
        <v>346</v>
      </c>
      <c r="AW4" s="354">
        <f>IF(((SUM(выдача!$O4:AC4)&lt;=$B4)),$C4,IF((SUM(выдача!$O4:AC4)&lt;=($B4+$D4)),$E4,IF((SUM(выдача!$O4:AC4)&lt;=($B4+$D4+$F4)),$G4,IF((SUM(выдача!$O4:AC4)&lt;=($B4+$D4+$F4+$H4)),$I4,IF((SUM(выдача!$O4:AC4)&lt;=($B4+$D4+$F4+$H4+$J4)),$K4,IF((SUM(выдача!$O4:AC4)&lt;=($B4+$D4+$F4+$H4+$J4+$L4)),$M4,IF((SUM(выдача!$O4:AC4)&lt;=($B4+$D4+$F4+$H4+$J4+$L4+$N4)),$O4,IF((SUM(выдача!$O4:AC4)&lt;=($B4+$D4+$F4+$H4+$J4+$L4+$N4+$P4)),$Q4,IF((SUM(выдача!$O4:AC4)&lt;=($B4+$D4+$F4+$H4+$J4+$L4+$N4+$P4+$R4)),$S4,IF((SUM(выдача!$O4:AC4)&lt;=($B4+$D4+$F4+$H4+$J4+$L4+$N4+$P4+$R4+$T4)),$U4,IF((SUM(выдача!$O4:AC4)&lt;=($B4+$D4+$F4+$H4+$J4+$L4+$N4+$P4+$R4+$T4+$V4)),$W4,IF((SUM(выдача!$O4:AC4)&lt;=($B4+$D4+$F4+$H4+$J4+$L4+$N4+$P4+$R4+$T4+$V4+$X4)),$Y4,IF((SUM(выдача!$O4:AC4)&lt;=($B4+$D4+$F4+$H4+$J4+$L4+$N4+$P4+$R4+$T4+$V4+$X4+$Z4)),$AA4,IF((SUM(выдача!$O4:AC4)&lt;=($B4+$D4+$F4+$H4+$J4+$L4+$N4+$P4+$R4+$T4+$V4+$X4+$Z4+$AB4)),$AC4,0))))))))))))))</f>
        <v>346</v>
      </c>
      <c r="AX4" s="354">
        <f>IF(((SUM(выдача!$O4:AD4)&lt;=$B4)),$C4,IF((SUM(выдача!$O4:AD4)&lt;=($B4+$D4)),$E4,IF((SUM(выдача!$O4:AD4)&lt;=($B4+$D4+$F4)),$G4,IF((SUM(выдача!$O4:AD4)&lt;=($B4+$D4+$F4+$H4)),$I4,IF((SUM(выдача!$O4:AD4)&lt;=($B4+$D4+$F4+$H4+$J4)),$K4,IF((SUM(выдача!$O4:AD4)&lt;=($B4+$D4+$F4+$H4+$J4+$L4)),$M4,IF((SUM(выдача!$O4:AD4)&lt;=($B4+$D4+$F4+$H4+$J4+$L4+$N4)),$O4,IF((SUM(выдача!$O4:AD4)&lt;=($B4+$D4+$F4+$H4+$J4+$L4+$N4+$P4)),$Q4,IF((SUM(выдача!$O4:AD4)&lt;=($B4+$D4+$F4+$H4+$J4+$L4+$N4+$P4+$R4)),$S4,IF((SUM(выдача!$O4:AD4)&lt;=($B4+$D4+$F4+$H4+$J4+$L4+$N4+$P4+$R4+$T4)),$U4,IF((SUM(выдача!$O4:AD4)&lt;=($B4+$D4+$F4+$H4+$J4+$L4+$N4+$P4+$R4+$T4+$V4)),$W4,IF((SUM(выдача!$O4:AD4)&lt;=($B4+$D4+$F4+$H4+$J4+$L4+$N4+$P4+$R4+$T4+$V4+$X4)),$Y4,IF((SUM(выдача!$O4:AD4)&lt;=($B4+$D4+$F4+$H4+$J4+$L4+$N4+$P4+$R4+$T4+$V4+$X4+$Z4)),$AA4,IF((SUM(выдача!$O4:AD4)&lt;=($B4+$D4+$F4+$H4+$J4+$L4+$N4+$P4+$R4+$T4+$V4+$X4+$Z4+$AB4)),$AC4,0))))))))))))))</f>
        <v>346</v>
      </c>
      <c r="AY4" s="354">
        <f>IF(((SUM(выдача!$O4:AE4)&lt;=$B4)),$C4,IF((SUM(выдача!$O4:AE4)&lt;=($B4+$D4)),$E4,IF((SUM(выдача!$O4:AE4)&lt;=($B4+$D4+$F4)),$G4,IF((SUM(выдача!$O4:AE4)&lt;=($B4+$D4+$F4+$H4)),$I4,IF((SUM(выдача!$O4:AE4)&lt;=($B4+$D4+$F4+$H4+$J4)),$K4,IF((SUM(выдача!$O4:AE4)&lt;=($B4+$D4+$F4+$H4+$J4+$L4)),$M4,IF((SUM(выдача!$O4:AE4)&lt;=($B4+$D4+$F4+$H4+$J4+$L4+$N4)),$O4,IF((SUM(выдача!$O4:AE4)&lt;=($B4+$D4+$F4+$H4+$J4+$L4+$N4+$P4)),$Q4,IF((SUM(выдача!$O4:AE4)&lt;=($B4+$D4+$F4+$H4+$J4+$L4+$N4+$P4+$R4)),$S4,IF((SUM(выдача!$O4:AE4)&lt;=($B4+$D4+$F4+$H4+$J4+$L4+$N4+$P4+$R4+$T4)),$U4,IF((SUM(выдача!$O4:AE4)&lt;=($B4+$D4+$F4+$H4+$J4+$L4+$N4+$P4+$R4+$T4+$V4)),$W4,IF((SUM(выдача!$O4:AE4)&lt;=($B4+$D4+$F4+$H4+$J4+$L4+$N4+$P4+$R4+$T4+$V4+$X4)),$Y4,IF((SUM(выдача!$O4:AE4)&lt;=($B4+$D4+$F4+$H4+$J4+$L4+$N4+$P4+$R4+$T4+$V4+$X4+$Z4)),$AA4,IF((SUM(выдача!$O4:AE4)&lt;=($B4+$D4+$F4+$H4+$J4+$L4+$N4+$P4+$R4+$T4+$V4+$X4+$Z4+$AB4)),$AC4,0))))))))))))))</f>
        <v>346</v>
      </c>
      <c r="AZ4" s="354">
        <f>IF(((SUM(выдача!$O4:AF4)&lt;=$B4)),$C4,IF((SUM(выдача!$O4:AF4)&lt;=($B4+$D4)),$E4,IF((SUM(выдача!$O4:AF4)&lt;=($B4+$D4+$F4)),$G4,IF((SUM(выдача!$O4:AF4)&lt;=($B4+$D4+$F4+$H4)),$I4,IF((SUM(выдача!$O4:AF4)&lt;=($B4+$D4+$F4+$H4+$J4)),$K4,IF((SUM(выдача!$O4:AF4)&lt;=($B4+$D4+$F4+$H4+$J4+$L4)),$M4,IF((SUM(выдача!$O4:AF4)&lt;=($B4+$D4+$F4+$H4+$J4+$L4+$N4)),$O4,IF((SUM(выдача!$O4:AF4)&lt;=($B4+$D4+$F4+$H4+$J4+$L4+$N4+$P4)),$Q4,IF((SUM(выдача!$O4:AF4)&lt;=($B4+$D4+$F4+$H4+$J4+$L4+$N4+$P4+$R4)),$S4,IF((SUM(выдача!$O4:AF4)&lt;=($B4+$D4+$F4+$H4+$J4+$L4+$N4+$P4+$R4+$T4)),$U4,IF((SUM(выдача!$O4:AF4)&lt;=($B4+$D4+$F4+$H4+$J4+$L4+$N4+$P4+$R4+$T4+$V4)),$W4,IF((SUM(выдача!$O4:AF4)&lt;=($B4+$D4+$F4+$H4+$J4+$L4+$N4+$P4+$R4+$T4+$V4+$X4)),$Y4,IF((SUM(выдача!$O4:AF4)&lt;=($B4+$D4+$F4+$H4+$J4+$L4+$N4+$P4+$R4+$T4+$V4+$X4+$Z4)),$AA4,IF((SUM(выдача!$O4:AF4)&lt;=($B4+$D4+$F4+$H4+$J4+$L4+$N4+$P4+$R4+$T4+$V4+$X4+$Z4+$AB4)),$AC4,0))))))))))))))</f>
        <v>346</v>
      </c>
      <c r="BA4" s="354">
        <f>IF(((SUM(выдача!$O4:AG4)&lt;=$B4)),$C4,IF((SUM(выдача!$O4:AG4)&lt;=($B4+$D4)),$E4,IF((SUM(выдача!$O4:AG4)&lt;=($B4+$D4+$F4)),$G4,IF((SUM(выдача!$O4:AG4)&lt;=($B4+$D4+$F4+$H4)),$I4,IF((SUM(выдача!$O4:AG4)&lt;=($B4+$D4+$F4+$H4+$J4)),$K4,IF((SUM(выдача!$O4:AG4)&lt;=($B4+$D4+$F4+$H4+$J4+$L4)),$M4,IF((SUM(выдача!$O4:AG4)&lt;=($B4+$D4+$F4+$H4+$J4+$L4+$N4)),$O4,IF((SUM(выдача!$O4:AG4)&lt;=($B4+$D4+$F4+$H4+$J4+$L4+$N4+$P4)),$Q4,IF((SUM(выдача!$O4:AG4)&lt;=($B4+$D4+$F4+$H4+$J4+$L4+$N4+$P4+$R4)),$S4,IF((SUM(выдача!$O4:AG4)&lt;=($B4+$D4+$F4+$H4+$J4+$L4+$N4+$P4+$R4+$T4)),$U4,IF((SUM(выдача!$O4:AG4)&lt;=($B4+$D4+$F4+$H4+$J4+$L4+$N4+$P4+$R4+$T4+$V4)),$W4,IF((SUM(выдача!$O4:AG4)&lt;=($B4+$D4+$F4+$H4+$J4+$L4+$N4+$P4+$R4+$T4+$V4+$X4)),$Y4,IF((SUM(выдача!$O4:AG4)&lt;=($B4+$D4+$F4+$H4+$J4+$L4+$N4+$P4+$R4+$T4+$V4+$X4+$Z4)),$AA4,IF((SUM(выдача!$O4:AG4)&lt;=($B4+$D4+$F4+$H4+$J4+$L4+$N4+$P4+$R4+$T4+$V4+$X4+$Z4+$AB4)),$AC4,0))))))))))))))</f>
        <v>346</v>
      </c>
      <c r="BB4" s="354">
        <f>IF(((SUM(выдача!$O4:AH4)&lt;=$B4)),$C4,IF((SUM(выдача!$O4:AH4)&lt;=($B4+$D4)),$E4,IF((SUM(выдача!$O4:AH4)&lt;=($B4+$D4+$F4)),$G4,IF((SUM(выдача!$O4:AH4)&lt;=($B4+$D4+$F4+$H4)),$I4,IF((SUM(выдача!$O4:AH4)&lt;=($B4+$D4+$F4+$H4+$J4)),$K4,IF((SUM(выдача!$O4:AH4)&lt;=($B4+$D4+$F4+$H4+$J4+$L4)),$M4,IF((SUM(выдача!$O4:AH4)&lt;=($B4+$D4+$F4+$H4+$J4+$L4+$N4)),$O4,IF((SUM(выдача!$O4:AH4)&lt;=($B4+$D4+$F4+$H4+$J4+$L4+$N4+$P4)),$Q4,IF((SUM(выдача!$O4:AH4)&lt;=($B4+$D4+$F4+$H4+$J4+$L4+$N4+$P4+$R4)),$S4,IF((SUM(выдача!$O4:AH4)&lt;=($B4+$D4+$F4+$H4+$J4+$L4+$N4+$P4+$R4+$T4)),$U4,IF((SUM(выдача!$O4:AH4)&lt;=($B4+$D4+$F4+$H4+$J4+$L4+$N4+$P4+$R4+$T4+$V4)),$W4,IF((SUM(выдача!$O4:AH4)&lt;=($B4+$D4+$F4+$H4+$J4+$L4+$N4+$P4+$R4+$T4+$V4+$X4)),$Y4,IF((SUM(выдача!$O4:AH4)&lt;=($B4+$D4+$F4+$H4+$J4+$L4+$N4+$P4+$R4+$T4+$V4+$X4+$Z4)),$AA4,IF((SUM(выдача!$O4:AH4)&lt;=($B4+$D4+$F4+$H4+$J4+$L4+$N4+$P4+$R4+$T4+$V4+$X4+$Z4+$AB4)),$AC4,0))))))))))))))</f>
        <v>346</v>
      </c>
      <c r="BC4" s="354">
        <f>IF(((SUM(выдача!$O4:AI4)&lt;=$B4)),$C4,IF((SUM(выдача!$O4:AI4)&lt;=($B4+$D4)),$E4,IF((SUM(выдача!$O4:AI4)&lt;=($B4+$D4+$F4)),$G4,IF((SUM(выдача!$O4:AI4)&lt;=($B4+$D4+$F4+$H4)),$I4,IF((SUM(выдача!$O4:AI4)&lt;=($B4+$D4+$F4+$H4+$J4)),$K4,IF((SUM(выдача!$O4:AI4)&lt;=($B4+$D4+$F4+$H4+$J4+$L4)),$M4,IF((SUM(выдача!$O4:AI4)&lt;=($B4+$D4+$F4+$H4+$J4+$L4+$N4)),$O4,IF((SUM(выдача!$O4:AI4)&lt;=($B4+$D4+$F4+$H4+$J4+$L4+$N4+$P4)),$Q4,IF((SUM(выдача!$O4:AI4)&lt;=($B4+$D4+$F4+$H4+$J4+$L4+$N4+$P4+$R4)),$S4,IF((SUM(выдача!$O4:AI4)&lt;=($B4+$D4+$F4+$H4+$J4+$L4+$N4+$P4+$R4+$T4)),$U4,IF((SUM(выдача!$O4:AI4)&lt;=($B4+$D4+$F4+$H4+$J4+$L4+$N4+$P4+$R4+$T4+$V4)),$W4,IF((SUM(выдача!$O4:AI4)&lt;=($B4+$D4+$F4+$H4+$J4+$L4+$N4+$P4+$R4+$T4+$V4+$X4)),$Y4,IF((SUM(выдача!$O4:AI4)&lt;=($B4+$D4+$F4+$H4+$J4+$L4+$N4+$P4+$R4+$T4+$V4+$X4+$Z4)),$AA4,IF((SUM(выдача!$O4:AI4)&lt;=($B4+$D4+$F4+$H4+$J4+$L4+$N4+$P4+$R4+$T4+$V4+$X4+$Z4+$AB4)),$AC4,0))))))))))))))</f>
        <v>346</v>
      </c>
      <c r="BD4" s="355">
        <f t="shared" si="1"/>
        <v>0</v>
      </c>
      <c r="BE4" s="356">
        <f t="shared" ref="BE4:BE58" si="4">IF(BD4&lt;0,ABS(BD4),0)</f>
        <v>0</v>
      </c>
    </row>
    <row r="5" spans="1:57" ht="15.75">
      <c r="A5" s="151" t="s">
        <v>15</v>
      </c>
      <c r="B5" s="276">
        <v>4</v>
      </c>
      <c r="C5" s="277">
        <v>378</v>
      </c>
      <c r="D5" s="276">
        <v>4</v>
      </c>
      <c r="E5" s="280">
        <v>378</v>
      </c>
      <c r="F5" s="276"/>
      <c r="G5" s="280"/>
      <c r="H5" s="276">
        <v>6</v>
      </c>
      <c r="I5" s="278">
        <v>378</v>
      </c>
      <c r="J5" s="279"/>
      <c r="K5" s="278"/>
      <c r="L5" s="279"/>
      <c r="M5" s="280"/>
      <c r="N5" s="279"/>
      <c r="O5" s="280"/>
      <c r="P5" s="279"/>
      <c r="Q5" s="280"/>
      <c r="R5" s="279"/>
      <c r="S5" s="280"/>
      <c r="T5" s="279"/>
      <c r="U5" s="280"/>
      <c r="V5" s="279"/>
      <c r="W5" s="280"/>
      <c r="X5" s="279"/>
      <c r="Y5" s="280"/>
      <c r="Z5" s="279"/>
      <c r="AA5" s="280"/>
      <c r="AB5" s="279"/>
      <c r="AC5" s="280"/>
      <c r="AD5" s="351">
        <f t="shared" si="2"/>
        <v>5292</v>
      </c>
      <c r="AE5" s="351">
        <f>AD5-(SUM(Всего!D5:'Всего'!X5))</f>
        <v>0</v>
      </c>
      <c r="AF5" s="352">
        <f t="shared" si="3"/>
        <v>14</v>
      </c>
      <c r="AG5" s="353" t="str">
        <f t="shared" si="0"/>
        <v>котлеты</v>
      </c>
      <c r="AH5" s="353">
        <f>выдача!B5</f>
        <v>0</v>
      </c>
      <c r="AI5" s="354">
        <f>IF(((SUM(выдача!$O5:O5)&lt;=$B5)),$C5,IF((SUM(выдача!$O5:O5)&lt;=($B5+$D5)),$E5,IF((SUM(выдача!$O5:O5)&lt;=($B5+$D5+$F5)),$G5,IF((SUM(выдача!$O5:O5)&lt;=($B5+$D5+$F5+$H5)),$I5,IF((SUM(выдача!$O5:O5)&lt;=($B5+$D5+$F5+$H5+$J5)),$K5,IF((SUM(выдача!$O5:O5)&lt;=($B5+$D5+$F5+$H5+$J5+$L5)),$M5,IF((SUM(выдача!$O5:O5)&lt;=($B5+$D5+$F5+$H5+$J5+$L5+$N5)),$O5,IF((SUM(выдача!$O5:O5)&lt;=($B5+$D5+$F5+$H5+$J5+$L5+$N5+$P5)),$Q5,IF((SUM(выдача!$O5:O5)&lt;=($B5+$D5+$F5+$H5+$J5+$L5+$N5+$P5+$R5)),$S5,IF((SUM(выдача!$O5:O5)&lt;=($B5+$D5+$F5+$H5+$J5+$L5+$N5+$P5+$R5+$T5)),$U5,IF((SUM(выдача!$O5:O5)&lt;=($B5+$D5+$F5+$H5+$J5+$L5+$N5+$P5+$R5+$T5+$V5)),$W5,IF((SUM(выдача!$O5:O5)&lt;=($B5+$D5+$F5+$H5+$J5+$L5+$N5+$P5+$R5+$T5+$V5+$X5)),$Y5,IF((SUM(выдача!$O5:O5)&lt;=($B5+$D5+$F5+$H5+$J5+$L5+$N5+$P5+$R5+$T5+$V5+$X5+$Z5)),$AA5,IF((SUM(выдача!$O5:O5)&lt;=($B5+$D5+$F5+$H5+$J5+$L5+$N5+$P5+$R5+$T5+$V5+$X5+$Z5+$AB5)),$AC5,0))))))))))))))</f>
        <v>378</v>
      </c>
      <c r="AJ5" s="354">
        <f>IF(((SUM(выдача!$O5:P5)&lt;=$B5)),$C5,IF((SUM(выдача!$O5:P5)&lt;=($B5+$D5)),$E5,IF((SUM(выдача!$O5:P5)&lt;=($B5+$D5+$F5)),$G5,IF((SUM(выдача!$O5:P5)&lt;=($B5+$D5+$F5+$H5)),$I5,IF((SUM(выдача!$O5:P5)&lt;=($B5+$D5+$F5+$H5+$J5)),$K5,IF((SUM(выдача!$O5:P5)&lt;=($B5+$D5+$F5+$H5+$J5+$L5)),$M5,IF((SUM(выдача!$O5:P5)&lt;=($B5+$D5+$F5+$H5+$J5+$L5+$N5)),$O5,IF((SUM(выдача!$O5:P5)&lt;=($B5+$D5+$F5+$H5+$J5+$L5+$N5+$P5)),$Q5,IF((SUM(выдача!$O5:P5)&lt;=($B5+$D5+$F5+$H5+$J5+$L5+$N5+$P5+$R5)),$S5,IF((SUM(выдача!$O5:P5)&lt;=($B5+$D5+$F5+$H5+$J5+$L5+$N5+$P5+$R5+$T5)),$U5,IF((SUM(выдача!$O5:P5)&lt;=($B5+$D5+$F5+$H5+$J5+$L5+$N5+$P5+$R5+$T5+$V5)),$W5,IF((SUM(выдача!$O5:P5)&lt;=($B5+$D5+$F5+$H5+$J5+$L5+$N5+$P5+$R5+$T5+$V5+$X5)),$Y5,IF((SUM(выдача!$O5:P5)&lt;=($B5+$D5+$F5+$H5+$J5+$L5+$N5+$P5+$R5+$T5+$V5+$X5+$Z5)),$AA5,IF((SUM(выдача!$O5:P5)&lt;=($B5+$D5+$F5+$H5+$J5+$L5+$N5+$P5+$R5+$T5+$V5+$X5+$Z5+$AB5)),$AC5,0))))))))))))))</f>
        <v>378</v>
      </c>
      <c r="AK5" s="354">
        <f>IF(((SUM(выдача!$O5:Q5)&lt;=$B5)),$C5,IF((SUM(выдача!$O5:Q5)&lt;=($B5+$D5)),$E5,IF((SUM(выдача!$O5:Q5)&lt;=($B5+$D5+$F5)),$G5,IF((SUM(выдача!$O5:Q5)&lt;=($B5+$D5+$F5+$H5)),$I5,IF((SUM(выдача!$O5:Q5)&lt;=($B5+$D5+$F5+$H5+$J5)),$K5,IF((SUM(выдача!$O5:Q5)&lt;=($B5+$D5+$F5+$H5+$J5+$L5)),$M5,IF((SUM(выдача!$O5:Q5)&lt;=($B5+$D5+$F5+$H5+$J5+$L5+$N5)),$O5,IF((SUM(выдача!$O5:Q5)&lt;=($B5+$D5+$F5+$H5+$J5+$L5+$N5+$P5)),$Q5,IF((SUM(выдача!$O5:Q5)&lt;=($B5+$D5+$F5+$H5+$J5+$L5+$N5+$P5+$R5)),$S5,IF((SUM(выдача!$O5:Q5)&lt;=($B5+$D5+$F5+$H5+$J5+$L5+$N5+$P5+$R5+$T5)),$U5,IF((SUM(выдача!$O5:Q5)&lt;=($B5+$D5+$F5+$H5+$J5+$L5+$N5+$P5+$R5+$T5+$V5)),$W5,IF((SUM(выдача!$O5:Q5)&lt;=($B5+$D5+$F5+$H5+$J5+$L5+$N5+$P5+$R5+$T5+$V5+$X5)),$Y5,IF((SUM(выдача!$O5:Q5)&lt;=($B5+$D5+$F5+$H5+$J5+$L5+$N5+$P5+$R5+$T5+$V5+$X5+$Z5)),$AA5,IF((SUM(выдача!$O5:Q5)&lt;=($B5+$D5+$F5+$H5+$J5+$L5+$N5+$P5+$R5+$T5+$V5+$X5+$Z5+$AB5)),$AC5,0))))))))))))))</f>
        <v>378</v>
      </c>
      <c r="AL5" s="354">
        <f>IF(((SUM(выдача!$O5:R5)&lt;=$B5)),$C5,IF((SUM(выдача!$O5:R5)&lt;=($B5+$D5)),$E5,IF((SUM(выдача!$O5:R5)&lt;=($B5+$D5+$F5)),$G5,IF((SUM(выдача!$O5:R5)&lt;=($B5+$D5+$F5+$H5)),$I5,IF((SUM(выдача!$O5:R5)&lt;=($B5+$D5+$F5+$H5+$J5)),$K5,IF((SUM(выдача!$O5:R5)&lt;=($B5+$D5+$F5+$H5+$J5+$L5)),$M5,IF((SUM(выдача!$O5:R5)&lt;=($B5+$D5+$F5+$H5+$J5+$L5+$N5)),$O5,IF((SUM(выдача!$O5:R5)&lt;=($B5+$D5+$F5+$H5+$J5+$L5+$N5+$P5)),$Q5,IF((SUM(выдача!$O5:R5)&lt;=($B5+$D5+$F5+$H5+$J5+$L5+$N5+$P5+$R5)),$S5,IF((SUM(выдача!$O5:R5)&lt;=($B5+$D5+$F5+$H5+$J5+$L5+$N5+$P5+$R5+$T5)),$U5,IF((SUM(выдача!$O5:R5)&lt;=($B5+$D5+$F5+$H5+$J5+$L5+$N5+$P5+$R5+$T5+$V5)),$W5,IF((SUM(выдача!$O5:R5)&lt;=($B5+$D5+$F5+$H5+$J5+$L5+$N5+$P5+$R5+$T5+$V5+$X5)),$Y5,IF((SUM(выдача!$O5:R5)&lt;=($B5+$D5+$F5+$H5+$J5+$L5+$N5+$P5+$R5+$T5+$V5+$X5+$Z5)),$AA5,IF((SUM(выдача!$O5:R5)&lt;=($B5+$D5+$F5+$H5+$J5+$L5+$N5+$P5+$R5+$T5+$V5+$X5+$Z5+$AB5)),$AC5,0))))))))))))))</f>
        <v>378</v>
      </c>
      <c r="AM5" s="354">
        <f>IF(((SUM(выдача!$O5:S5)&lt;=$B5)),$C5,IF((SUM(выдача!$O5:S5)&lt;=($B5+$D5)),$E5,IF((SUM(выдача!$O5:S5)&lt;=($B5+$D5+$F5)),$G5,IF((SUM(выдача!$O5:S5)&lt;=($B5+$D5+$F5+$H5)),$I5,IF((SUM(выдача!$O5:S5)&lt;=($B5+$D5+$F5+$H5+$J5)),$K5,IF((SUM(выдача!$O5:S5)&lt;=($B5+$D5+$F5+$H5+$J5+$L5)),$M5,IF((SUM(выдача!$O5:S5)&lt;=($B5+$D5+$F5+$H5+$J5+$L5+$N5)),$O5,IF((SUM(выдача!$O5:S5)&lt;=($B5+$D5+$F5+$H5+$J5+$L5+$N5+$P5)),$Q5,IF((SUM(выдача!$O5:S5)&lt;=($B5+$D5+$F5+$H5+$J5+$L5+$N5+$P5+$R5)),$S5,IF((SUM(выдача!$O5:S5)&lt;=($B5+$D5+$F5+$H5+$J5+$L5+$N5+$P5+$R5+$T5)),$U5,IF((SUM(выдача!$O5:S5)&lt;=($B5+$D5+$F5+$H5+$J5+$L5+$N5+$P5+$R5+$T5+$V5)),$W5,IF((SUM(выдача!$O5:S5)&lt;=($B5+$D5+$F5+$H5+$J5+$L5+$N5+$P5+$R5+$T5+$V5+$X5)),$Y5,IF((SUM(выдача!$O5:S5)&lt;=($B5+$D5+$F5+$H5+$J5+$L5+$N5+$P5+$R5+$T5+$V5+$X5+$Z5)),$AA5,IF((SUM(выдача!$O5:S5)&lt;=($B5+$D5+$F5+$H5+$J5+$L5+$N5+$P5+$R5+$T5+$V5+$X5+$Z5+$AB5)),$AC5,0))))))))))))))</f>
        <v>378</v>
      </c>
      <c r="AN5" s="354">
        <f>IF(((SUM(выдача!$O5:T5)&lt;=$B5)),$C5,IF((SUM(выдача!$O5:T5)&lt;=($B5+$D5)),$E5,IF((SUM(выдача!$O5:T5)&lt;=($B5+$D5+$F5)),$G5,IF((SUM(выдача!$O5:T5)&lt;=($B5+$D5+$F5+$H5)),$I5,IF((SUM(выдача!$O5:T5)&lt;=($B5+$D5+$F5+$H5+$J5)),$K5,IF((SUM(выдача!$O5:T5)&lt;=($B5+$D5+$F5+$H5+$J5+$L5)),$M5,IF((SUM(выдача!$O5:T5)&lt;=($B5+$D5+$F5+$H5+$J5+$L5+$N5)),$O5,IF((SUM(выдача!$O5:T5)&lt;=($B5+$D5+$F5+$H5+$J5+$L5+$N5+$P5)),$Q5,IF((SUM(выдача!$O5:T5)&lt;=($B5+$D5+$F5+$H5+$J5+$L5+$N5+$P5+$R5)),$S5,IF((SUM(выдача!$O5:T5)&lt;=($B5+$D5+$F5+$H5+$J5+$L5+$N5+$P5+$R5+$T5)),$U5,IF((SUM(выдача!$O5:T5)&lt;=($B5+$D5+$F5+$H5+$J5+$L5+$N5+$P5+$R5+$T5+$V5)),$W5,IF((SUM(выдача!$O5:T5)&lt;=($B5+$D5+$F5+$H5+$J5+$L5+$N5+$P5+$R5+$T5+$V5+$X5)),$Y5,IF((SUM(выдача!$O5:T5)&lt;=($B5+$D5+$F5+$H5+$J5+$L5+$N5+$P5+$R5+$T5+$V5+$X5+$Z5)),$AA5,IF((SUM(выдача!$O5:T5)&lt;=($B5+$D5+$F5+$H5+$J5+$L5+$N5+$P5+$R5+$T5+$V5+$X5+$Z5+$AB5)),$AC5,0))))))))))))))</f>
        <v>378</v>
      </c>
      <c r="AO5" s="354">
        <f>IF(((SUM(выдача!$O5:U5)&lt;=$B5)),$C5,IF((SUM(выдача!$O5:U5)&lt;=($B5+$D5)),$E5,IF((SUM(выдача!$O5:U5)&lt;=($B5+$D5+$F5)),$G5,IF((SUM(выдача!$O5:U5)&lt;=($B5+$D5+$F5+$H5)),$I5,IF((SUM(выдача!$O5:U5)&lt;=($B5+$D5+$F5+$H5+$J5)),$K5,IF((SUM(выдача!$O5:U5)&lt;=($B5+$D5+$F5+$H5+$J5+$L5)),$M5,IF((SUM(выдача!$O5:U5)&lt;=($B5+$D5+$F5+$H5+$J5+$L5+$N5)),$O5,IF((SUM(выдача!$O5:U5)&lt;=($B5+$D5+$F5+$H5+$J5+$L5+$N5+$P5)),$Q5,IF((SUM(выдача!$O5:U5)&lt;=($B5+$D5+$F5+$H5+$J5+$L5+$N5+$P5+$R5)),$S5,IF((SUM(выдача!$O5:U5)&lt;=($B5+$D5+$F5+$H5+$J5+$L5+$N5+$P5+$R5+$T5)),$U5,IF((SUM(выдача!$O5:U5)&lt;=($B5+$D5+$F5+$H5+$J5+$L5+$N5+$P5+$R5+$T5+$V5)),$W5,IF((SUM(выдача!$O5:U5)&lt;=($B5+$D5+$F5+$H5+$J5+$L5+$N5+$P5+$R5+$T5+$V5+$X5)),$Y5,IF((SUM(выдача!$O5:U5)&lt;=($B5+$D5+$F5+$H5+$J5+$L5+$N5+$P5+$R5+$T5+$V5+$X5+$Z5)),$AA5,IF((SUM(выдача!$O5:U5)&lt;=($B5+$D5+$F5+$H5+$J5+$L5+$N5+$P5+$R5+$T5+$V5+$X5+$Z5+$AB5)),$AC5,0))))))))))))))</f>
        <v>378</v>
      </c>
      <c r="AP5" s="354">
        <f>IF(((SUM(выдача!$O5:V5)&lt;=$B5)),$C5,IF((SUM(выдача!$O5:V5)&lt;=($B5+$D5)),$E5,IF((SUM(выдача!$O5:V5)&lt;=($B5+$D5+$F5)),$G5,IF((SUM(выдача!$O5:V5)&lt;=($B5+$D5+$F5+$H5)),$I5,IF((SUM(выдача!$O5:V5)&lt;=($B5+$D5+$F5+$H5+$J5)),$K5,IF((SUM(выдача!$O5:V5)&lt;=($B5+$D5+$F5+$H5+$J5+$L5)),$M5,IF((SUM(выдача!$O5:V5)&lt;=($B5+$D5+$F5+$H5+$J5+$L5+$N5)),$O5,IF((SUM(выдача!$O5:V5)&lt;=($B5+$D5+$F5+$H5+$J5+$L5+$N5+$P5)),$Q5,IF((SUM(выдача!$O5:V5)&lt;=($B5+$D5+$F5+$H5+$J5+$L5+$N5+$P5+$R5)),$S5,IF((SUM(выдача!$O5:V5)&lt;=($B5+$D5+$F5+$H5+$J5+$L5+$N5+$P5+$R5+$T5)),$U5,IF((SUM(выдача!$O5:V5)&lt;=($B5+$D5+$F5+$H5+$J5+$L5+$N5+$P5+$R5+$T5+$V5)),$W5,IF((SUM(выдача!$O5:V5)&lt;=($B5+$D5+$F5+$H5+$J5+$L5+$N5+$P5+$R5+$T5+$V5+$X5)),$Y5,IF((SUM(выдача!$O5:V5)&lt;=($B5+$D5+$F5+$H5+$J5+$L5+$N5+$P5+$R5+$T5+$V5+$X5+$Z5)),$AA5,IF((SUM(выдача!$O5:V5)&lt;=($B5+$D5+$F5+$H5+$J5+$L5+$N5+$P5+$R5+$T5+$V5+$X5+$Z5+$AB5)),$AC5,0))))))))))))))</f>
        <v>378</v>
      </c>
      <c r="AQ5" s="354">
        <f>IF(((SUM(выдача!$O5:W5)&lt;=$B5)),$C5,IF((SUM(выдача!$O5:W5)&lt;=($B5+$D5)),$E5,IF((SUM(выдача!$O5:W5)&lt;=($B5+$D5+$F5)),$G5,IF((SUM(выдача!$O5:W5)&lt;=($B5+$D5+$F5+$H5)),$I5,IF((SUM(выдача!$O5:W5)&lt;=($B5+$D5+$F5+$H5+$J5)),$K5,IF((SUM(выдача!$O5:W5)&lt;=($B5+$D5+$F5+$H5+$J5+$L5)),$M5,IF((SUM(выдача!$O5:W5)&lt;=($B5+$D5+$F5+$H5+$J5+$L5+$N5)),$O5,IF((SUM(выдача!$O5:W5)&lt;=($B5+$D5+$F5+$H5+$J5+$L5+$N5+$P5)),$Q5,IF((SUM(выдача!$O5:W5)&lt;=($B5+$D5+$F5+$H5+$J5+$L5+$N5+$P5+$R5)),$S5,IF((SUM(выдача!$O5:W5)&lt;=($B5+$D5+$F5+$H5+$J5+$L5+$N5+$P5+$R5+$T5)),$U5,IF((SUM(выдача!$O5:W5)&lt;=($B5+$D5+$F5+$H5+$J5+$L5+$N5+$P5+$R5+$T5+$V5)),$W5,IF((SUM(выдача!$O5:W5)&lt;=($B5+$D5+$F5+$H5+$J5+$L5+$N5+$P5+$R5+$T5+$V5+$X5)),$Y5,IF((SUM(выдача!$O5:W5)&lt;=($B5+$D5+$F5+$H5+$J5+$L5+$N5+$P5+$R5+$T5+$V5+$X5+$Z5)),$AA5,IF((SUM(выдача!$O5:W5)&lt;=($B5+$D5+$F5+$H5+$J5+$L5+$N5+$P5+$R5+$T5+$V5+$X5+$Z5+$AB5)),$AC5,0))))))))))))))</f>
        <v>378</v>
      </c>
      <c r="AR5" s="354">
        <f>IF(((SUM(выдача!$O5:X5)&lt;=$B5)),$C5,IF((SUM(выдача!$O5:X5)&lt;=($B5+$D5)),$E5,IF((SUM(выдача!$O5:X5)&lt;=($B5+$D5+$F5)),$G5,IF((SUM(выдача!$O5:X5)&lt;=($B5+$D5+$F5+$H5)),$I5,IF((SUM(выдача!$O5:X5)&lt;=($B5+$D5+$F5+$H5+$J5)),$K5,IF((SUM(выдача!$O5:X5)&lt;=($B5+$D5+$F5+$H5+$J5+$L5)),$M5,IF((SUM(выдача!$O5:X5)&lt;=($B5+$D5+$F5+$H5+$J5+$L5+$N5)),$O5,IF((SUM(выдача!$O5:X5)&lt;=($B5+$D5+$F5+$H5+$J5+$L5+$N5+$P5)),$Q5,IF((SUM(выдача!$O5:X5)&lt;=($B5+$D5+$F5+$H5+$J5+$L5+$N5+$P5+$R5)),$S5,IF((SUM(выдача!$O5:X5)&lt;=($B5+$D5+$F5+$H5+$J5+$L5+$N5+$P5+$R5+$T5)),$U5,IF((SUM(выдача!$O5:X5)&lt;=($B5+$D5+$F5+$H5+$J5+$L5+$N5+$P5+$R5+$T5+$V5)),$W5,IF((SUM(выдача!$O5:X5)&lt;=($B5+$D5+$F5+$H5+$J5+$L5+$N5+$P5+$R5+$T5+$V5+$X5)),$Y5,IF((SUM(выдача!$O5:X5)&lt;=($B5+$D5+$F5+$H5+$J5+$L5+$N5+$P5+$R5+$T5+$V5+$X5+$Z5)),$AA5,IF((SUM(выдача!$O5:X5)&lt;=($B5+$D5+$F5+$H5+$J5+$L5+$N5+$P5+$R5+$T5+$V5+$X5+$Z5+$AB5)),$AC5,0))))))))))))))</f>
        <v>378</v>
      </c>
      <c r="AS5" s="354">
        <f>IF(((SUM(выдача!$O5:Y5)&lt;=$B5)),$C5,IF((SUM(выдача!$O5:Y5)&lt;=($B5+$D5)),$E5,IF((SUM(выдача!$O5:Y5)&lt;=($B5+$D5+$F5)),$G5,IF((SUM(выдача!$O5:Y5)&lt;=($B5+$D5+$F5+$H5)),$I5,IF((SUM(выдача!$O5:Y5)&lt;=($B5+$D5+$F5+$H5+$J5)),$K5,IF((SUM(выдача!$O5:Y5)&lt;=($B5+$D5+$F5+$H5+$J5+$L5)),$M5,IF((SUM(выдача!$O5:Y5)&lt;=($B5+$D5+$F5+$H5+$J5+$L5+$N5)),$O5,IF((SUM(выдача!$O5:Y5)&lt;=($B5+$D5+$F5+$H5+$J5+$L5+$N5+$P5)),$Q5,IF((SUM(выдача!$O5:Y5)&lt;=($B5+$D5+$F5+$H5+$J5+$L5+$N5+$P5+$R5)),$S5,IF((SUM(выдача!$O5:Y5)&lt;=($B5+$D5+$F5+$H5+$J5+$L5+$N5+$P5+$R5+$T5)),$U5,IF((SUM(выдача!$O5:Y5)&lt;=($B5+$D5+$F5+$H5+$J5+$L5+$N5+$P5+$R5+$T5+$V5)),$W5,IF((SUM(выдача!$O5:Y5)&lt;=($B5+$D5+$F5+$H5+$J5+$L5+$N5+$P5+$R5+$T5+$V5+$X5)),$Y5,IF((SUM(выдача!$O5:Y5)&lt;=($B5+$D5+$F5+$H5+$J5+$L5+$N5+$P5+$R5+$T5+$V5+$X5+$Z5)),$AA5,IF((SUM(выдача!$O5:Y5)&lt;=($B5+$D5+$F5+$H5+$J5+$L5+$N5+$P5+$R5+$T5+$V5+$X5+$Z5+$AB5)),$AC5,0))))))))))))))</f>
        <v>378</v>
      </c>
      <c r="AT5" s="354">
        <f>IF(((SUM(выдача!$O5:Z5)&lt;=$B5)),$C5,IF((SUM(выдача!$O5:Z5)&lt;=($B5+$D5)),$E5,IF((SUM(выдача!$O5:Z5)&lt;=($B5+$D5+$F5)),$G5,IF((SUM(выдача!$O5:Z5)&lt;=($B5+$D5+$F5+$H5)),$I5,IF((SUM(выдача!$O5:Z5)&lt;=($B5+$D5+$F5+$H5+$J5)),$K5,IF((SUM(выдача!$O5:Z5)&lt;=($B5+$D5+$F5+$H5+$J5+$L5)),$M5,IF((SUM(выдача!$O5:Z5)&lt;=($B5+$D5+$F5+$H5+$J5+$L5+$N5)),$O5,IF((SUM(выдача!$O5:Z5)&lt;=($B5+$D5+$F5+$H5+$J5+$L5+$N5+$P5)),$Q5,IF((SUM(выдача!$O5:Z5)&lt;=($B5+$D5+$F5+$H5+$J5+$L5+$N5+$P5+$R5)),$S5,IF((SUM(выдача!$O5:Z5)&lt;=($B5+$D5+$F5+$H5+$J5+$L5+$N5+$P5+$R5+$T5)),$U5,IF((SUM(выдача!$O5:Z5)&lt;=($B5+$D5+$F5+$H5+$J5+$L5+$N5+$P5+$R5+$T5+$V5)),$W5,IF((SUM(выдача!$O5:Z5)&lt;=($B5+$D5+$F5+$H5+$J5+$L5+$N5+$P5+$R5+$T5+$V5+$X5)),$Y5,IF((SUM(выдача!$O5:Z5)&lt;=($B5+$D5+$F5+$H5+$J5+$L5+$N5+$P5+$R5+$T5+$V5+$X5+$Z5)),$AA5,IF((SUM(выдача!$O5:Z5)&lt;=($B5+$D5+$F5+$H5+$J5+$L5+$N5+$P5+$R5+$T5+$V5+$X5+$Z5+$AB5)),$AC5,0))))))))))))))</f>
        <v>378</v>
      </c>
      <c r="AU5" s="354">
        <f>IF(((SUM(выдача!$O5:AA5)&lt;=$B5)),$C5,IF((SUM(выдача!$O5:AA5)&lt;=($B5+$D5)),$E5,IF((SUM(выдача!$O5:AA5)&lt;=($B5+$D5+$F5)),$G5,IF((SUM(выдача!$O5:AA5)&lt;=($B5+$D5+$F5+$H5)),$I5,IF((SUM(выдача!$O5:AA5)&lt;=($B5+$D5+$F5+$H5+$J5)),$K5,IF((SUM(выдача!$O5:AA5)&lt;=($B5+$D5+$F5+$H5+$J5+$L5)),$M5,IF((SUM(выдача!$O5:AA5)&lt;=($B5+$D5+$F5+$H5+$J5+$L5+$N5)),$O5,IF((SUM(выдача!$O5:AA5)&lt;=($B5+$D5+$F5+$H5+$J5+$L5+$N5+$P5)),$Q5,IF((SUM(выдача!$O5:AA5)&lt;=($B5+$D5+$F5+$H5+$J5+$L5+$N5+$P5+$R5)),$S5,IF((SUM(выдача!$O5:AA5)&lt;=($B5+$D5+$F5+$H5+$J5+$L5+$N5+$P5+$R5+$T5)),$U5,IF((SUM(выдача!$O5:AA5)&lt;=($B5+$D5+$F5+$H5+$J5+$L5+$N5+$P5+$R5+$T5+$V5)),$W5,IF((SUM(выдача!$O5:AA5)&lt;=($B5+$D5+$F5+$H5+$J5+$L5+$N5+$P5+$R5+$T5+$V5+$X5)),$Y5,IF((SUM(выдача!$O5:AA5)&lt;=($B5+$D5+$F5+$H5+$J5+$L5+$N5+$P5+$R5+$T5+$V5+$X5+$Z5)),$AA5,IF((SUM(выдача!$O5:AA5)&lt;=($B5+$D5+$F5+$H5+$J5+$L5+$N5+$P5+$R5+$T5+$V5+$X5+$Z5+$AB5)),$AC5,0))))))))))))))</f>
        <v>378</v>
      </c>
      <c r="AV5" s="354">
        <f>IF(((SUM(выдача!$O5:AB5)&lt;=$B5)),$C5,IF((SUM(выдача!$O5:AB5)&lt;=($B5+$D5)),$E5,IF((SUM(выдача!$O5:AB5)&lt;=($B5+$D5+$F5)),$G5,IF((SUM(выдача!$O5:AB5)&lt;=($B5+$D5+$F5+$H5)),$I5,IF((SUM(выдача!$O5:AB5)&lt;=($B5+$D5+$F5+$H5+$J5)),$K5,IF((SUM(выдача!$O5:AB5)&lt;=($B5+$D5+$F5+$H5+$J5+$L5)),$M5,IF((SUM(выдача!$O5:AB5)&lt;=($B5+$D5+$F5+$H5+$J5+$L5+$N5)),$O5,IF((SUM(выдача!$O5:AB5)&lt;=($B5+$D5+$F5+$H5+$J5+$L5+$N5+$P5)),$Q5,IF((SUM(выдача!$O5:AB5)&lt;=($B5+$D5+$F5+$H5+$J5+$L5+$N5+$P5+$R5)),$S5,IF((SUM(выдача!$O5:AB5)&lt;=($B5+$D5+$F5+$H5+$J5+$L5+$N5+$P5+$R5+$T5)),$U5,IF((SUM(выдача!$O5:AB5)&lt;=($B5+$D5+$F5+$H5+$J5+$L5+$N5+$P5+$R5+$T5+$V5)),$W5,IF((SUM(выдача!$O5:AB5)&lt;=($B5+$D5+$F5+$H5+$J5+$L5+$N5+$P5+$R5+$T5+$V5+$X5)),$Y5,IF((SUM(выдача!$O5:AB5)&lt;=($B5+$D5+$F5+$H5+$J5+$L5+$N5+$P5+$R5+$T5+$V5+$X5+$Z5)),$AA5,IF((SUM(выдача!$O5:AB5)&lt;=($B5+$D5+$F5+$H5+$J5+$L5+$N5+$P5+$R5+$T5+$V5+$X5+$Z5+$AB5)),$AC5,0))))))))))))))</f>
        <v>378</v>
      </c>
      <c r="AW5" s="354">
        <f>IF(((SUM(выдача!$O5:AC5)&lt;=$B5)),$C5,IF((SUM(выдача!$O5:AC5)&lt;=($B5+$D5)),$E5,IF((SUM(выдача!$O5:AC5)&lt;=($B5+$D5+$F5)),$G5,IF((SUM(выдача!$O5:AC5)&lt;=($B5+$D5+$F5+$H5)),$I5,IF((SUM(выдача!$O5:AC5)&lt;=($B5+$D5+$F5+$H5+$J5)),$K5,IF((SUM(выдача!$O5:AC5)&lt;=($B5+$D5+$F5+$H5+$J5+$L5)),$M5,IF((SUM(выдача!$O5:AC5)&lt;=($B5+$D5+$F5+$H5+$J5+$L5+$N5)),$O5,IF((SUM(выдача!$O5:AC5)&lt;=($B5+$D5+$F5+$H5+$J5+$L5+$N5+$P5)),$Q5,IF((SUM(выдача!$O5:AC5)&lt;=($B5+$D5+$F5+$H5+$J5+$L5+$N5+$P5+$R5)),$S5,IF((SUM(выдача!$O5:AC5)&lt;=($B5+$D5+$F5+$H5+$J5+$L5+$N5+$P5+$R5+$T5)),$U5,IF((SUM(выдача!$O5:AC5)&lt;=($B5+$D5+$F5+$H5+$J5+$L5+$N5+$P5+$R5+$T5+$V5)),$W5,IF((SUM(выдача!$O5:AC5)&lt;=($B5+$D5+$F5+$H5+$J5+$L5+$N5+$P5+$R5+$T5+$V5+$X5)),$Y5,IF((SUM(выдача!$O5:AC5)&lt;=($B5+$D5+$F5+$H5+$J5+$L5+$N5+$P5+$R5+$T5+$V5+$X5+$Z5)),$AA5,IF((SUM(выдача!$O5:AC5)&lt;=($B5+$D5+$F5+$H5+$J5+$L5+$N5+$P5+$R5+$T5+$V5+$X5+$Z5+$AB5)),$AC5,0))))))))))))))</f>
        <v>378</v>
      </c>
      <c r="AX5" s="354">
        <f>IF(((SUM(выдача!$O5:AD5)&lt;=$B5)),$C5,IF((SUM(выдача!$O5:AD5)&lt;=($B5+$D5)),$E5,IF((SUM(выдача!$O5:AD5)&lt;=($B5+$D5+$F5)),$G5,IF((SUM(выдача!$O5:AD5)&lt;=($B5+$D5+$F5+$H5)),$I5,IF((SUM(выдача!$O5:AD5)&lt;=($B5+$D5+$F5+$H5+$J5)),$K5,IF((SUM(выдача!$O5:AD5)&lt;=($B5+$D5+$F5+$H5+$J5+$L5)),$M5,IF((SUM(выдача!$O5:AD5)&lt;=($B5+$D5+$F5+$H5+$J5+$L5+$N5)),$O5,IF((SUM(выдача!$O5:AD5)&lt;=($B5+$D5+$F5+$H5+$J5+$L5+$N5+$P5)),$Q5,IF((SUM(выдача!$O5:AD5)&lt;=($B5+$D5+$F5+$H5+$J5+$L5+$N5+$P5+$R5)),$S5,IF((SUM(выдача!$O5:AD5)&lt;=($B5+$D5+$F5+$H5+$J5+$L5+$N5+$P5+$R5+$T5)),$U5,IF((SUM(выдача!$O5:AD5)&lt;=($B5+$D5+$F5+$H5+$J5+$L5+$N5+$P5+$R5+$T5+$V5)),$W5,IF((SUM(выдача!$O5:AD5)&lt;=($B5+$D5+$F5+$H5+$J5+$L5+$N5+$P5+$R5+$T5+$V5+$X5)),$Y5,IF((SUM(выдача!$O5:AD5)&lt;=($B5+$D5+$F5+$H5+$J5+$L5+$N5+$P5+$R5+$T5+$V5+$X5+$Z5)),$AA5,IF((SUM(выдача!$O5:AD5)&lt;=($B5+$D5+$F5+$H5+$J5+$L5+$N5+$P5+$R5+$T5+$V5+$X5+$Z5+$AB5)),$AC5,0))))))))))))))</f>
        <v>378</v>
      </c>
      <c r="AY5" s="354">
        <f>IF(((SUM(выдача!$O5:AE5)&lt;=$B5)),$C5,IF((SUM(выдача!$O5:AE5)&lt;=($B5+$D5)),$E5,IF((SUM(выдача!$O5:AE5)&lt;=($B5+$D5+$F5)),$G5,IF((SUM(выдача!$O5:AE5)&lt;=($B5+$D5+$F5+$H5)),$I5,IF((SUM(выдача!$O5:AE5)&lt;=($B5+$D5+$F5+$H5+$J5)),$K5,IF((SUM(выдача!$O5:AE5)&lt;=($B5+$D5+$F5+$H5+$J5+$L5)),$M5,IF((SUM(выдача!$O5:AE5)&lt;=($B5+$D5+$F5+$H5+$J5+$L5+$N5)),$O5,IF((SUM(выдача!$O5:AE5)&lt;=($B5+$D5+$F5+$H5+$J5+$L5+$N5+$P5)),$Q5,IF((SUM(выдача!$O5:AE5)&lt;=($B5+$D5+$F5+$H5+$J5+$L5+$N5+$P5+$R5)),$S5,IF((SUM(выдача!$O5:AE5)&lt;=($B5+$D5+$F5+$H5+$J5+$L5+$N5+$P5+$R5+$T5)),$U5,IF((SUM(выдача!$O5:AE5)&lt;=($B5+$D5+$F5+$H5+$J5+$L5+$N5+$P5+$R5+$T5+$V5)),$W5,IF((SUM(выдача!$O5:AE5)&lt;=($B5+$D5+$F5+$H5+$J5+$L5+$N5+$P5+$R5+$T5+$V5+$X5)),$Y5,IF((SUM(выдача!$O5:AE5)&lt;=($B5+$D5+$F5+$H5+$J5+$L5+$N5+$P5+$R5+$T5+$V5+$X5+$Z5)),$AA5,IF((SUM(выдача!$O5:AE5)&lt;=($B5+$D5+$F5+$H5+$J5+$L5+$N5+$P5+$R5+$T5+$V5+$X5+$Z5+$AB5)),$AC5,0))))))))))))))</f>
        <v>378</v>
      </c>
      <c r="AZ5" s="354">
        <f>IF(((SUM(выдача!$O5:AF5)&lt;=$B5)),$C5,IF((SUM(выдача!$O5:AF5)&lt;=($B5+$D5)),$E5,IF((SUM(выдача!$O5:AF5)&lt;=($B5+$D5+$F5)),$G5,IF((SUM(выдача!$O5:AF5)&lt;=($B5+$D5+$F5+$H5)),$I5,IF((SUM(выдача!$O5:AF5)&lt;=($B5+$D5+$F5+$H5+$J5)),$K5,IF((SUM(выдача!$O5:AF5)&lt;=($B5+$D5+$F5+$H5+$J5+$L5)),$M5,IF((SUM(выдача!$O5:AF5)&lt;=($B5+$D5+$F5+$H5+$J5+$L5+$N5)),$O5,IF((SUM(выдача!$O5:AF5)&lt;=($B5+$D5+$F5+$H5+$J5+$L5+$N5+$P5)),$Q5,IF((SUM(выдача!$O5:AF5)&lt;=($B5+$D5+$F5+$H5+$J5+$L5+$N5+$P5+$R5)),$S5,IF((SUM(выдача!$O5:AF5)&lt;=($B5+$D5+$F5+$H5+$J5+$L5+$N5+$P5+$R5+$T5)),$U5,IF((SUM(выдача!$O5:AF5)&lt;=($B5+$D5+$F5+$H5+$J5+$L5+$N5+$P5+$R5+$T5+$V5)),$W5,IF((SUM(выдача!$O5:AF5)&lt;=($B5+$D5+$F5+$H5+$J5+$L5+$N5+$P5+$R5+$T5+$V5+$X5)),$Y5,IF((SUM(выдача!$O5:AF5)&lt;=($B5+$D5+$F5+$H5+$J5+$L5+$N5+$P5+$R5+$T5+$V5+$X5+$Z5)),$AA5,IF((SUM(выдача!$O5:AF5)&lt;=($B5+$D5+$F5+$H5+$J5+$L5+$N5+$P5+$R5+$T5+$V5+$X5+$Z5+$AB5)),$AC5,0))))))))))))))</f>
        <v>378</v>
      </c>
      <c r="BA5" s="354">
        <f>IF(((SUM(выдача!$O5:AG5)&lt;=$B5)),$C5,IF((SUM(выдача!$O5:AG5)&lt;=($B5+$D5)),$E5,IF((SUM(выдача!$O5:AG5)&lt;=($B5+$D5+$F5)),$G5,IF((SUM(выдача!$O5:AG5)&lt;=($B5+$D5+$F5+$H5)),$I5,IF((SUM(выдача!$O5:AG5)&lt;=($B5+$D5+$F5+$H5+$J5)),$K5,IF((SUM(выдача!$O5:AG5)&lt;=($B5+$D5+$F5+$H5+$J5+$L5)),$M5,IF((SUM(выдача!$O5:AG5)&lt;=($B5+$D5+$F5+$H5+$J5+$L5+$N5)),$O5,IF((SUM(выдача!$O5:AG5)&lt;=($B5+$D5+$F5+$H5+$J5+$L5+$N5+$P5)),$Q5,IF((SUM(выдача!$O5:AG5)&lt;=($B5+$D5+$F5+$H5+$J5+$L5+$N5+$P5+$R5)),$S5,IF((SUM(выдача!$O5:AG5)&lt;=($B5+$D5+$F5+$H5+$J5+$L5+$N5+$P5+$R5+$T5)),$U5,IF((SUM(выдача!$O5:AG5)&lt;=($B5+$D5+$F5+$H5+$J5+$L5+$N5+$P5+$R5+$T5+$V5)),$W5,IF((SUM(выдача!$O5:AG5)&lt;=($B5+$D5+$F5+$H5+$J5+$L5+$N5+$P5+$R5+$T5+$V5+$X5)),$Y5,IF((SUM(выдача!$O5:AG5)&lt;=($B5+$D5+$F5+$H5+$J5+$L5+$N5+$P5+$R5+$T5+$V5+$X5+$Z5)),$AA5,IF((SUM(выдача!$O5:AG5)&lt;=($B5+$D5+$F5+$H5+$J5+$L5+$N5+$P5+$R5+$T5+$V5+$X5+$Z5+$AB5)),$AC5,0))))))))))))))</f>
        <v>378</v>
      </c>
      <c r="BB5" s="354">
        <f>IF(((SUM(выдача!$O5:AH5)&lt;=$B5)),$C5,IF((SUM(выдача!$O5:AH5)&lt;=($B5+$D5)),$E5,IF((SUM(выдача!$O5:AH5)&lt;=($B5+$D5+$F5)),$G5,IF((SUM(выдача!$O5:AH5)&lt;=($B5+$D5+$F5+$H5)),$I5,IF((SUM(выдача!$O5:AH5)&lt;=($B5+$D5+$F5+$H5+$J5)),$K5,IF((SUM(выдача!$O5:AH5)&lt;=($B5+$D5+$F5+$H5+$J5+$L5)),$M5,IF((SUM(выдача!$O5:AH5)&lt;=($B5+$D5+$F5+$H5+$J5+$L5+$N5)),$O5,IF((SUM(выдача!$O5:AH5)&lt;=($B5+$D5+$F5+$H5+$J5+$L5+$N5+$P5)),$Q5,IF((SUM(выдача!$O5:AH5)&lt;=($B5+$D5+$F5+$H5+$J5+$L5+$N5+$P5+$R5)),$S5,IF((SUM(выдача!$O5:AH5)&lt;=($B5+$D5+$F5+$H5+$J5+$L5+$N5+$P5+$R5+$T5)),$U5,IF((SUM(выдача!$O5:AH5)&lt;=($B5+$D5+$F5+$H5+$J5+$L5+$N5+$P5+$R5+$T5+$V5)),$W5,IF((SUM(выдача!$O5:AH5)&lt;=($B5+$D5+$F5+$H5+$J5+$L5+$N5+$P5+$R5+$T5+$V5+$X5)),$Y5,IF((SUM(выдача!$O5:AH5)&lt;=($B5+$D5+$F5+$H5+$J5+$L5+$N5+$P5+$R5+$T5+$V5+$X5+$Z5)),$AA5,IF((SUM(выдача!$O5:AH5)&lt;=($B5+$D5+$F5+$H5+$J5+$L5+$N5+$P5+$R5+$T5+$V5+$X5+$Z5+$AB5)),$AC5,0))))))))))))))</f>
        <v>378</v>
      </c>
      <c r="BC5" s="354">
        <f>IF(((SUM(выдача!$O5:AI5)&lt;=$B5)),$C5,IF((SUM(выдача!$O5:AI5)&lt;=($B5+$D5)),$E5,IF((SUM(выдача!$O5:AI5)&lt;=($B5+$D5+$F5)),$G5,IF((SUM(выдача!$O5:AI5)&lt;=($B5+$D5+$F5+$H5)),$I5,IF((SUM(выдача!$O5:AI5)&lt;=($B5+$D5+$F5+$H5+$J5)),$K5,IF((SUM(выдача!$O5:AI5)&lt;=($B5+$D5+$F5+$H5+$J5+$L5)),$M5,IF((SUM(выдача!$O5:AI5)&lt;=($B5+$D5+$F5+$H5+$J5+$L5+$N5)),$O5,IF((SUM(выдача!$O5:AI5)&lt;=($B5+$D5+$F5+$H5+$J5+$L5+$N5+$P5)),$Q5,IF((SUM(выдача!$O5:AI5)&lt;=($B5+$D5+$F5+$H5+$J5+$L5+$N5+$P5+$R5)),$S5,IF((SUM(выдача!$O5:AI5)&lt;=($B5+$D5+$F5+$H5+$J5+$L5+$N5+$P5+$R5+$T5)),$U5,IF((SUM(выдача!$O5:AI5)&lt;=($B5+$D5+$F5+$H5+$J5+$L5+$N5+$P5+$R5+$T5+$V5)),$W5,IF((SUM(выдача!$O5:AI5)&lt;=($B5+$D5+$F5+$H5+$J5+$L5+$N5+$P5+$R5+$T5+$V5+$X5)),$Y5,IF((SUM(выдача!$O5:AI5)&lt;=($B5+$D5+$F5+$H5+$J5+$L5+$N5+$P5+$R5+$T5+$V5+$X5+$Z5)),$AA5,IF((SUM(выдача!$O5:AI5)&lt;=($B5+$D5+$F5+$H5+$J5+$L5+$N5+$P5+$R5+$T5+$V5+$X5+$Z5+$AB5)),$AC5,0))))))))))))))</f>
        <v>378</v>
      </c>
      <c r="BD5" s="355">
        <f t="shared" si="1"/>
        <v>0</v>
      </c>
      <c r="BE5" s="356">
        <f t="shared" si="4"/>
        <v>0</v>
      </c>
    </row>
    <row r="6" spans="1:57" ht="15.75">
      <c r="A6" s="151" t="s">
        <v>147</v>
      </c>
      <c r="B6" s="276">
        <v>3</v>
      </c>
      <c r="C6" s="277">
        <v>239</v>
      </c>
      <c r="D6" s="276">
        <v>3</v>
      </c>
      <c r="E6" s="280">
        <v>239</v>
      </c>
      <c r="F6" s="276"/>
      <c r="G6" s="280"/>
      <c r="H6" s="276"/>
      <c r="I6" s="278"/>
      <c r="J6" s="279">
        <v>1.55</v>
      </c>
      <c r="K6" s="278">
        <v>239</v>
      </c>
      <c r="L6" s="279"/>
      <c r="M6" s="280"/>
      <c r="N6" s="279"/>
      <c r="O6" s="280"/>
      <c r="P6" s="279"/>
      <c r="Q6" s="280"/>
      <c r="R6" s="279"/>
      <c r="S6" s="280"/>
      <c r="T6" s="279"/>
      <c r="U6" s="280"/>
      <c r="V6" s="279"/>
      <c r="W6" s="280"/>
      <c r="X6" s="279"/>
      <c r="Y6" s="280"/>
      <c r="Z6" s="279"/>
      <c r="AA6" s="280"/>
      <c r="AB6" s="279"/>
      <c r="AC6" s="280"/>
      <c r="AD6" s="351">
        <f t="shared" si="2"/>
        <v>1804.45</v>
      </c>
      <c r="AE6" s="351">
        <f>AD6-(SUM(Всего!D6:'Всего'!X6))</f>
        <v>0</v>
      </c>
      <c r="AF6" s="352">
        <f t="shared" si="3"/>
        <v>7.55</v>
      </c>
      <c r="AG6" s="353" t="str">
        <f t="shared" si="0"/>
        <v>рыба (минтай)</v>
      </c>
      <c r="AH6" s="353">
        <f>выдача!B6</f>
        <v>0</v>
      </c>
      <c r="AI6" s="354">
        <f>IF(((SUM(выдача!$O6:O6)&lt;=$B6)),$C6,IF((SUM(выдача!$O6:O6)&lt;=($B6+$D6)),$E6,IF((SUM(выдача!$O6:O6)&lt;=($B6+$D6+$F6)),$G6,IF((SUM(выдача!$O6:O6)&lt;=($B6+$D6+$F6+$H6)),$I6,IF((SUM(выдача!$O6:O6)&lt;=($B6+$D6+$F6+$H6+$J6)),$K6,IF((SUM(выдача!$O6:O6)&lt;=($B6+$D6+$F6+$H6+$J6+$L6)),$M6,IF((SUM(выдача!$O6:O6)&lt;=($B6+$D6+$F6+$H6+$J6+$L6+$N6)),$O6,IF((SUM(выдача!$O6:O6)&lt;=($B6+$D6+$F6+$H6+$J6+$L6+$N6+$P6)),$Q6,IF((SUM(выдача!$O6:O6)&lt;=($B6+$D6+$F6+$H6+$J6+$L6+$N6+$P6+$R6)),$S6,IF((SUM(выдача!$O6:O6)&lt;=($B6+$D6+$F6+$H6+$J6+$L6+$N6+$P6+$R6+$T6)),$U6,IF((SUM(выдача!$O6:O6)&lt;=($B6+$D6+$F6+$H6+$J6+$L6+$N6+$P6+$R6+$T6+$V6)),$W6,IF((SUM(выдача!$O6:O6)&lt;=($B6+$D6+$F6+$H6+$J6+$L6+$N6+$P6+$R6+$T6+$V6+$X6)),$Y6,IF((SUM(выдача!$O6:O6)&lt;=($B6+$D6+$F6+$H6+$J6+$L6+$N6+$P6+$R6+$T6+$V6+$X6+$Z6)),$AA6,IF((SUM(выдача!$O6:O6)&lt;=($B6+$D6+$F6+$H6+$J6+$L6+$N6+$P6+$R6+$T6+$V6+$X6+$Z6+$AB6)),$AC6,0))))))))))))))</f>
        <v>239</v>
      </c>
      <c r="AJ6" s="354">
        <f>IF(((SUM(выдача!$O6:P6)&lt;=$B6)),$C6,IF((SUM(выдача!$O6:P6)&lt;=($B6+$D6)),$E6,IF((SUM(выдача!$O6:P6)&lt;=($B6+$D6+$F6)),$G6,IF((SUM(выдача!$O6:P6)&lt;=($B6+$D6+$F6+$H6)),$I6,IF((SUM(выдача!$O6:P6)&lt;=($B6+$D6+$F6+$H6+$J6)),$K6,IF((SUM(выдача!$O6:P6)&lt;=($B6+$D6+$F6+$H6+$J6+$L6)),$M6,IF((SUM(выдача!$O6:P6)&lt;=($B6+$D6+$F6+$H6+$J6+$L6+$N6)),$O6,IF((SUM(выдача!$O6:P6)&lt;=($B6+$D6+$F6+$H6+$J6+$L6+$N6+$P6)),$Q6,IF((SUM(выдача!$O6:P6)&lt;=($B6+$D6+$F6+$H6+$J6+$L6+$N6+$P6+$R6)),$S6,IF((SUM(выдача!$O6:P6)&lt;=($B6+$D6+$F6+$H6+$J6+$L6+$N6+$P6+$R6+$T6)),$U6,IF((SUM(выдача!$O6:P6)&lt;=($B6+$D6+$F6+$H6+$J6+$L6+$N6+$P6+$R6+$T6+$V6)),$W6,IF((SUM(выдача!$O6:P6)&lt;=($B6+$D6+$F6+$H6+$J6+$L6+$N6+$P6+$R6+$T6+$V6+$X6)),$Y6,IF((SUM(выдача!$O6:P6)&lt;=($B6+$D6+$F6+$H6+$J6+$L6+$N6+$P6+$R6+$T6+$V6+$X6+$Z6)),$AA6,IF((SUM(выдача!$O6:P6)&lt;=($B6+$D6+$F6+$H6+$J6+$L6+$N6+$P6+$R6+$T6+$V6+$X6+$Z6+$AB6)),$AC6,0))))))))))))))</f>
        <v>239</v>
      </c>
      <c r="AK6" s="354">
        <f>IF(((SUM(выдача!$O6:Q6)&lt;=$B6)),$C6,IF((SUM(выдача!$O6:Q6)&lt;=($B6+$D6)),$E6,IF((SUM(выдача!$O6:Q6)&lt;=($B6+$D6+$F6)),$G6,IF((SUM(выдача!$O6:Q6)&lt;=($B6+$D6+$F6+$H6)),$I6,IF((SUM(выдача!$O6:Q6)&lt;=($B6+$D6+$F6+$H6+$J6)),$K6,IF((SUM(выдача!$O6:Q6)&lt;=($B6+$D6+$F6+$H6+$J6+$L6)),$M6,IF((SUM(выдача!$O6:Q6)&lt;=($B6+$D6+$F6+$H6+$J6+$L6+$N6)),$O6,IF((SUM(выдача!$O6:Q6)&lt;=($B6+$D6+$F6+$H6+$J6+$L6+$N6+$P6)),$Q6,IF((SUM(выдача!$O6:Q6)&lt;=($B6+$D6+$F6+$H6+$J6+$L6+$N6+$P6+$R6)),$S6,IF((SUM(выдача!$O6:Q6)&lt;=($B6+$D6+$F6+$H6+$J6+$L6+$N6+$P6+$R6+$T6)),$U6,IF((SUM(выдача!$O6:Q6)&lt;=($B6+$D6+$F6+$H6+$J6+$L6+$N6+$P6+$R6+$T6+$V6)),$W6,IF((SUM(выдача!$O6:Q6)&lt;=($B6+$D6+$F6+$H6+$J6+$L6+$N6+$P6+$R6+$T6+$V6+$X6)),$Y6,IF((SUM(выдача!$O6:Q6)&lt;=($B6+$D6+$F6+$H6+$J6+$L6+$N6+$P6+$R6+$T6+$V6+$X6+$Z6)),$AA6,IF((SUM(выдача!$O6:Q6)&lt;=($B6+$D6+$F6+$H6+$J6+$L6+$N6+$P6+$R6+$T6+$V6+$X6+$Z6+$AB6)),$AC6,0))))))))))))))</f>
        <v>239</v>
      </c>
      <c r="AL6" s="354">
        <f>IF(((SUM(выдача!$O6:R6)&lt;=$B6)),$C6,IF((SUM(выдача!$O6:R6)&lt;=($B6+$D6)),$E6,IF((SUM(выдача!$O6:R6)&lt;=($B6+$D6+$F6)),$G6,IF((SUM(выдача!$O6:R6)&lt;=($B6+$D6+$F6+$H6)),$I6,IF((SUM(выдача!$O6:R6)&lt;=($B6+$D6+$F6+$H6+$J6)),$K6,IF((SUM(выдача!$O6:R6)&lt;=($B6+$D6+$F6+$H6+$J6+$L6)),$M6,IF((SUM(выдача!$O6:R6)&lt;=($B6+$D6+$F6+$H6+$J6+$L6+$N6)),$O6,IF((SUM(выдача!$O6:R6)&lt;=($B6+$D6+$F6+$H6+$J6+$L6+$N6+$P6)),$Q6,IF((SUM(выдача!$O6:R6)&lt;=($B6+$D6+$F6+$H6+$J6+$L6+$N6+$P6+$R6)),$S6,IF((SUM(выдача!$O6:R6)&lt;=($B6+$D6+$F6+$H6+$J6+$L6+$N6+$P6+$R6+$T6)),$U6,IF((SUM(выдача!$O6:R6)&lt;=($B6+$D6+$F6+$H6+$J6+$L6+$N6+$P6+$R6+$T6+$V6)),$W6,IF((SUM(выдача!$O6:R6)&lt;=($B6+$D6+$F6+$H6+$J6+$L6+$N6+$P6+$R6+$T6+$V6+$X6)),$Y6,IF((SUM(выдача!$O6:R6)&lt;=($B6+$D6+$F6+$H6+$J6+$L6+$N6+$P6+$R6+$T6+$V6+$X6+$Z6)),$AA6,IF((SUM(выдача!$O6:R6)&lt;=($B6+$D6+$F6+$H6+$J6+$L6+$N6+$P6+$R6+$T6+$V6+$X6+$Z6+$AB6)),$AC6,0))))))))))))))</f>
        <v>239</v>
      </c>
      <c r="AM6" s="354">
        <f>IF(((SUM(выдача!$O6:S6)&lt;=$B6)),$C6,IF((SUM(выдача!$O6:S6)&lt;=($B6+$D6)),$E6,IF((SUM(выдача!$O6:S6)&lt;=($B6+$D6+$F6)),$G6,IF((SUM(выдача!$O6:S6)&lt;=($B6+$D6+$F6+$H6)),$I6,IF((SUM(выдача!$O6:S6)&lt;=($B6+$D6+$F6+$H6+$J6)),$K6,IF((SUM(выдача!$O6:S6)&lt;=($B6+$D6+$F6+$H6+$J6+$L6)),$M6,IF((SUM(выдача!$O6:S6)&lt;=($B6+$D6+$F6+$H6+$J6+$L6+$N6)),$O6,IF((SUM(выдача!$O6:S6)&lt;=($B6+$D6+$F6+$H6+$J6+$L6+$N6+$P6)),$Q6,IF((SUM(выдача!$O6:S6)&lt;=($B6+$D6+$F6+$H6+$J6+$L6+$N6+$P6+$R6)),$S6,IF((SUM(выдача!$O6:S6)&lt;=($B6+$D6+$F6+$H6+$J6+$L6+$N6+$P6+$R6+$T6)),$U6,IF((SUM(выдача!$O6:S6)&lt;=($B6+$D6+$F6+$H6+$J6+$L6+$N6+$P6+$R6+$T6+$V6)),$W6,IF((SUM(выдача!$O6:S6)&lt;=($B6+$D6+$F6+$H6+$J6+$L6+$N6+$P6+$R6+$T6+$V6+$X6)),$Y6,IF((SUM(выдача!$O6:S6)&lt;=($B6+$D6+$F6+$H6+$J6+$L6+$N6+$P6+$R6+$T6+$V6+$X6+$Z6)),$AA6,IF((SUM(выдача!$O6:S6)&lt;=($B6+$D6+$F6+$H6+$J6+$L6+$N6+$P6+$R6+$T6+$V6+$X6+$Z6+$AB6)),$AC6,0))))))))))))))</f>
        <v>239</v>
      </c>
      <c r="AN6" s="354">
        <f>IF(((SUM(выдача!$O6:T6)&lt;=$B6)),$C6,IF((SUM(выдача!$O6:T6)&lt;=($B6+$D6)),$E6,IF((SUM(выдача!$O6:T6)&lt;=($B6+$D6+$F6)),$G6,IF((SUM(выдача!$O6:T6)&lt;=($B6+$D6+$F6+$H6)),$I6,IF((SUM(выдача!$O6:T6)&lt;=($B6+$D6+$F6+$H6+$J6)),$K6,IF((SUM(выдача!$O6:T6)&lt;=($B6+$D6+$F6+$H6+$J6+$L6)),$M6,IF((SUM(выдача!$O6:T6)&lt;=($B6+$D6+$F6+$H6+$J6+$L6+$N6)),$O6,IF((SUM(выдача!$O6:T6)&lt;=($B6+$D6+$F6+$H6+$J6+$L6+$N6+$P6)),$Q6,IF((SUM(выдача!$O6:T6)&lt;=($B6+$D6+$F6+$H6+$J6+$L6+$N6+$P6+$R6)),$S6,IF((SUM(выдача!$O6:T6)&lt;=($B6+$D6+$F6+$H6+$J6+$L6+$N6+$P6+$R6+$T6)),$U6,IF((SUM(выдача!$O6:T6)&lt;=($B6+$D6+$F6+$H6+$J6+$L6+$N6+$P6+$R6+$T6+$V6)),$W6,IF((SUM(выдача!$O6:T6)&lt;=($B6+$D6+$F6+$H6+$J6+$L6+$N6+$P6+$R6+$T6+$V6+$X6)),$Y6,IF((SUM(выдача!$O6:T6)&lt;=($B6+$D6+$F6+$H6+$J6+$L6+$N6+$P6+$R6+$T6+$V6+$X6+$Z6)),$AA6,IF((SUM(выдача!$O6:T6)&lt;=($B6+$D6+$F6+$H6+$J6+$L6+$N6+$P6+$R6+$T6+$V6+$X6+$Z6+$AB6)),$AC6,0))))))))))))))</f>
        <v>239</v>
      </c>
      <c r="AO6" s="354">
        <f>IF(((SUM(выдача!$O6:U6)&lt;=$B6)),$C6,IF((SUM(выдача!$O6:U6)&lt;=($B6+$D6)),$E6,IF((SUM(выдача!$O6:U6)&lt;=($B6+$D6+$F6)),$G6,IF((SUM(выдача!$O6:U6)&lt;=($B6+$D6+$F6+$H6)),$I6,IF((SUM(выдача!$O6:U6)&lt;=($B6+$D6+$F6+$H6+$J6)),$K6,IF((SUM(выдача!$O6:U6)&lt;=($B6+$D6+$F6+$H6+$J6+$L6)),$M6,IF((SUM(выдача!$O6:U6)&lt;=($B6+$D6+$F6+$H6+$J6+$L6+$N6)),$O6,IF((SUM(выдача!$O6:U6)&lt;=($B6+$D6+$F6+$H6+$J6+$L6+$N6+$P6)),$Q6,IF((SUM(выдача!$O6:U6)&lt;=($B6+$D6+$F6+$H6+$J6+$L6+$N6+$P6+$R6)),$S6,IF((SUM(выдача!$O6:U6)&lt;=($B6+$D6+$F6+$H6+$J6+$L6+$N6+$P6+$R6+$T6)),$U6,IF((SUM(выдача!$O6:U6)&lt;=($B6+$D6+$F6+$H6+$J6+$L6+$N6+$P6+$R6+$T6+$V6)),$W6,IF((SUM(выдача!$O6:U6)&lt;=($B6+$D6+$F6+$H6+$J6+$L6+$N6+$P6+$R6+$T6+$V6+$X6)),$Y6,IF((SUM(выдача!$O6:U6)&lt;=($B6+$D6+$F6+$H6+$J6+$L6+$N6+$P6+$R6+$T6+$V6+$X6+$Z6)),$AA6,IF((SUM(выдача!$O6:U6)&lt;=($B6+$D6+$F6+$H6+$J6+$L6+$N6+$P6+$R6+$T6+$V6+$X6+$Z6+$AB6)),$AC6,0))))))))))))))</f>
        <v>239</v>
      </c>
      <c r="AP6" s="354">
        <f>IF(((SUM(выдача!$O6:V6)&lt;=$B6)),$C6,IF((SUM(выдача!$O6:V6)&lt;=($B6+$D6)),$E6,IF((SUM(выдача!$O6:V6)&lt;=($B6+$D6+$F6)),$G6,IF((SUM(выдача!$O6:V6)&lt;=($B6+$D6+$F6+$H6)),$I6,IF((SUM(выдача!$O6:V6)&lt;=($B6+$D6+$F6+$H6+$J6)),$K6,IF((SUM(выдача!$O6:V6)&lt;=($B6+$D6+$F6+$H6+$J6+$L6)),$M6,IF((SUM(выдача!$O6:V6)&lt;=($B6+$D6+$F6+$H6+$J6+$L6+$N6)),$O6,IF((SUM(выдача!$O6:V6)&lt;=($B6+$D6+$F6+$H6+$J6+$L6+$N6+$P6)),$Q6,IF((SUM(выдача!$O6:V6)&lt;=($B6+$D6+$F6+$H6+$J6+$L6+$N6+$P6+$R6)),$S6,IF((SUM(выдача!$O6:V6)&lt;=($B6+$D6+$F6+$H6+$J6+$L6+$N6+$P6+$R6+$T6)),$U6,IF((SUM(выдача!$O6:V6)&lt;=($B6+$D6+$F6+$H6+$J6+$L6+$N6+$P6+$R6+$T6+$V6)),$W6,IF((SUM(выдача!$O6:V6)&lt;=($B6+$D6+$F6+$H6+$J6+$L6+$N6+$P6+$R6+$T6+$V6+$X6)),$Y6,IF((SUM(выдача!$O6:V6)&lt;=($B6+$D6+$F6+$H6+$J6+$L6+$N6+$P6+$R6+$T6+$V6+$X6+$Z6)),$AA6,IF((SUM(выдача!$O6:V6)&lt;=($B6+$D6+$F6+$H6+$J6+$L6+$N6+$P6+$R6+$T6+$V6+$X6+$Z6+$AB6)),$AC6,0))))))))))))))</f>
        <v>239</v>
      </c>
      <c r="AQ6" s="354">
        <f>IF(((SUM(выдача!$O6:W6)&lt;=$B6)),$C6,IF((SUM(выдача!$O6:W6)&lt;=($B6+$D6)),$E6,IF((SUM(выдача!$O6:W6)&lt;=($B6+$D6+$F6)),$G6,IF((SUM(выдача!$O6:W6)&lt;=($B6+$D6+$F6+$H6)),$I6,IF((SUM(выдача!$O6:W6)&lt;=($B6+$D6+$F6+$H6+$J6)),$K6,IF((SUM(выдача!$O6:W6)&lt;=($B6+$D6+$F6+$H6+$J6+$L6)),$M6,IF((SUM(выдача!$O6:W6)&lt;=($B6+$D6+$F6+$H6+$J6+$L6+$N6)),$O6,IF((SUM(выдача!$O6:W6)&lt;=($B6+$D6+$F6+$H6+$J6+$L6+$N6+$P6)),$Q6,IF((SUM(выдача!$O6:W6)&lt;=($B6+$D6+$F6+$H6+$J6+$L6+$N6+$P6+$R6)),$S6,IF((SUM(выдача!$O6:W6)&lt;=($B6+$D6+$F6+$H6+$J6+$L6+$N6+$P6+$R6+$T6)),$U6,IF((SUM(выдача!$O6:W6)&lt;=($B6+$D6+$F6+$H6+$J6+$L6+$N6+$P6+$R6+$T6+$V6)),$W6,IF((SUM(выдача!$O6:W6)&lt;=($B6+$D6+$F6+$H6+$J6+$L6+$N6+$P6+$R6+$T6+$V6+$X6)),$Y6,IF((SUM(выдача!$O6:W6)&lt;=($B6+$D6+$F6+$H6+$J6+$L6+$N6+$P6+$R6+$T6+$V6+$X6+$Z6)),$AA6,IF((SUM(выдача!$O6:W6)&lt;=($B6+$D6+$F6+$H6+$J6+$L6+$N6+$P6+$R6+$T6+$V6+$X6+$Z6+$AB6)),$AC6,0))))))))))))))</f>
        <v>239</v>
      </c>
      <c r="AR6" s="354">
        <f>IF(((SUM(выдача!$O6:X6)&lt;=$B6)),$C6,IF((SUM(выдача!$O6:X6)&lt;=($B6+$D6)),$E6,IF((SUM(выдача!$O6:X6)&lt;=($B6+$D6+$F6)),$G6,IF((SUM(выдача!$O6:X6)&lt;=($B6+$D6+$F6+$H6)),$I6,IF((SUM(выдача!$O6:X6)&lt;=($B6+$D6+$F6+$H6+$J6)),$K6,IF((SUM(выдача!$O6:X6)&lt;=($B6+$D6+$F6+$H6+$J6+$L6)),$M6,IF((SUM(выдача!$O6:X6)&lt;=($B6+$D6+$F6+$H6+$J6+$L6+$N6)),$O6,IF((SUM(выдача!$O6:X6)&lt;=($B6+$D6+$F6+$H6+$J6+$L6+$N6+$P6)),$Q6,IF((SUM(выдача!$O6:X6)&lt;=($B6+$D6+$F6+$H6+$J6+$L6+$N6+$P6+$R6)),$S6,IF((SUM(выдача!$O6:X6)&lt;=($B6+$D6+$F6+$H6+$J6+$L6+$N6+$P6+$R6+$T6)),$U6,IF((SUM(выдача!$O6:X6)&lt;=($B6+$D6+$F6+$H6+$J6+$L6+$N6+$P6+$R6+$T6+$V6)),$W6,IF((SUM(выдача!$O6:X6)&lt;=($B6+$D6+$F6+$H6+$J6+$L6+$N6+$P6+$R6+$T6+$V6+$X6)),$Y6,IF((SUM(выдача!$O6:X6)&lt;=($B6+$D6+$F6+$H6+$J6+$L6+$N6+$P6+$R6+$T6+$V6+$X6+$Z6)),$AA6,IF((SUM(выдача!$O6:X6)&lt;=($B6+$D6+$F6+$H6+$J6+$L6+$N6+$P6+$R6+$T6+$V6+$X6+$Z6+$AB6)),$AC6,0))))))))))))))</f>
        <v>239</v>
      </c>
      <c r="AS6" s="354">
        <f>IF(((SUM(выдача!$O6:Y6)&lt;=$B6)),$C6,IF((SUM(выдача!$O6:Y6)&lt;=($B6+$D6)),$E6,IF((SUM(выдача!$O6:Y6)&lt;=($B6+$D6+$F6)),$G6,IF((SUM(выдача!$O6:Y6)&lt;=($B6+$D6+$F6+$H6)),$I6,IF((SUM(выдача!$O6:Y6)&lt;=($B6+$D6+$F6+$H6+$J6)),$K6,IF((SUM(выдача!$O6:Y6)&lt;=($B6+$D6+$F6+$H6+$J6+$L6)),$M6,IF((SUM(выдача!$O6:Y6)&lt;=($B6+$D6+$F6+$H6+$J6+$L6+$N6)),$O6,IF((SUM(выдача!$O6:Y6)&lt;=($B6+$D6+$F6+$H6+$J6+$L6+$N6+$P6)),$Q6,IF((SUM(выдача!$O6:Y6)&lt;=($B6+$D6+$F6+$H6+$J6+$L6+$N6+$P6+$R6)),$S6,IF((SUM(выдача!$O6:Y6)&lt;=($B6+$D6+$F6+$H6+$J6+$L6+$N6+$P6+$R6+$T6)),$U6,IF((SUM(выдача!$O6:Y6)&lt;=($B6+$D6+$F6+$H6+$J6+$L6+$N6+$P6+$R6+$T6+$V6)),$W6,IF((SUM(выдача!$O6:Y6)&lt;=($B6+$D6+$F6+$H6+$J6+$L6+$N6+$P6+$R6+$T6+$V6+$X6)),$Y6,IF((SUM(выдача!$O6:Y6)&lt;=($B6+$D6+$F6+$H6+$J6+$L6+$N6+$P6+$R6+$T6+$V6+$X6+$Z6)),$AA6,IF((SUM(выдача!$O6:Y6)&lt;=($B6+$D6+$F6+$H6+$J6+$L6+$N6+$P6+$R6+$T6+$V6+$X6+$Z6+$AB6)),$AC6,0))))))))))))))</f>
        <v>239</v>
      </c>
      <c r="AT6" s="354">
        <f>IF(((SUM(выдача!$O6:Z6)&lt;=$B6)),$C6,IF((SUM(выдача!$O6:Z6)&lt;=($B6+$D6)),$E6,IF((SUM(выдача!$O6:Z6)&lt;=($B6+$D6+$F6)),$G6,IF((SUM(выдача!$O6:Z6)&lt;=($B6+$D6+$F6+$H6)),$I6,IF((SUM(выдача!$O6:Z6)&lt;=($B6+$D6+$F6+$H6+$J6)),$K6,IF((SUM(выдача!$O6:Z6)&lt;=($B6+$D6+$F6+$H6+$J6+$L6)),$M6,IF((SUM(выдача!$O6:Z6)&lt;=($B6+$D6+$F6+$H6+$J6+$L6+$N6)),$O6,IF((SUM(выдача!$O6:Z6)&lt;=($B6+$D6+$F6+$H6+$J6+$L6+$N6+$P6)),$Q6,IF((SUM(выдача!$O6:Z6)&lt;=($B6+$D6+$F6+$H6+$J6+$L6+$N6+$P6+$R6)),$S6,IF((SUM(выдача!$O6:Z6)&lt;=($B6+$D6+$F6+$H6+$J6+$L6+$N6+$P6+$R6+$T6)),$U6,IF((SUM(выдача!$O6:Z6)&lt;=($B6+$D6+$F6+$H6+$J6+$L6+$N6+$P6+$R6+$T6+$V6)),$W6,IF((SUM(выдача!$O6:Z6)&lt;=($B6+$D6+$F6+$H6+$J6+$L6+$N6+$P6+$R6+$T6+$V6+$X6)),$Y6,IF((SUM(выдача!$O6:Z6)&lt;=($B6+$D6+$F6+$H6+$J6+$L6+$N6+$P6+$R6+$T6+$V6+$X6+$Z6)),$AA6,IF((SUM(выдача!$O6:Z6)&lt;=($B6+$D6+$F6+$H6+$J6+$L6+$N6+$P6+$R6+$T6+$V6+$X6+$Z6+$AB6)),$AC6,0))))))))))))))</f>
        <v>239</v>
      </c>
      <c r="AU6" s="354">
        <f>IF(((SUM(выдача!$O6:AA6)&lt;=$B6)),$C6,IF((SUM(выдача!$O6:AA6)&lt;=($B6+$D6)),$E6,IF((SUM(выдача!$O6:AA6)&lt;=($B6+$D6+$F6)),$G6,IF((SUM(выдача!$O6:AA6)&lt;=($B6+$D6+$F6+$H6)),$I6,IF((SUM(выдача!$O6:AA6)&lt;=($B6+$D6+$F6+$H6+$J6)),$K6,IF((SUM(выдача!$O6:AA6)&lt;=($B6+$D6+$F6+$H6+$J6+$L6)),$M6,IF((SUM(выдача!$O6:AA6)&lt;=($B6+$D6+$F6+$H6+$J6+$L6+$N6)),$O6,IF((SUM(выдача!$O6:AA6)&lt;=($B6+$D6+$F6+$H6+$J6+$L6+$N6+$P6)),$Q6,IF((SUM(выдача!$O6:AA6)&lt;=($B6+$D6+$F6+$H6+$J6+$L6+$N6+$P6+$R6)),$S6,IF((SUM(выдача!$O6:AA6)&lt;=($B6+$D6+$F6+$H6+$J6+$L6+$N6+$P6+$R6+$T6)),$U6,IF((SUM(выдача!$O6:AA6)&lt;=($B6+$D6+$F6+$H6+$J6+$L6+$N6+$P6+$R6+$T6+$V6)),$W6,IF((SUM(выдача!$O6:AA6)&lt;=($B6+$D6+$F6+$H6+$J6+$L6+$N6+$P6+$R6+$T6+$V6+$X6)),$Y6,IF((SUM(выдача!$O6:AA6)&lt;=($B6+$D6+$F6+$H6+$J6+$L6+$N6+$P6+$R6+$T6+$V6+$X6+$Z6)),$AA6,IF((SUM(выдача!$O6:AA6)&lt;=($B6+$D6+$F6+$H6+$J6+$L6+$N6+$P6+$R6+$T6+$V6+$X6+$Z6+$AB6)),$AC6,0))))))))))))))</f>
        <v>239</v>
      </c>
      <c r="AV6" s="354">
        <f>IF(((SUM(выдача!$O6:AB6)&lt;=$B6)),$C6,IF((SUM(выдача!$O6:AB6)&lt;=($B6+$D6)),$E6,IF((SUM(выдача!$O6:AB6)&lt;=($B6+$D6+$F6)),$G6,IF((SUM(выдача!$O6:AB6)&lt;=($B6+$D6+$F6+$H6)),$I6,IF((SUM(выдача!$O6:AB6)&lt;=($B6+$D6+$F6+$H6+$J6)),$K6,IF((SUM(выдача!$O6:AB6)&lt;=($B6+$D6+$F6+$H6+$J6+$L6)),$M6,IF((SUM(выдача!$O6:AB6)&lt;=($B6+$D6+$F6+$H6+$J6+$L6+$N6)),$O6,IF((SUM(выдача!$O6:AB6)&lt;=($B6+$D6+$F6+$H6+$J6+$L6+$N6+$P6)),$Q6,IF((SUM(выдача!$O6:AB6)&lt;=($B6+$D6+$F6+$H6+$J6+$L6+$N6+$P6+$R6)),$S6,IF((SUM(выдача!$O6:AB6)&lt;=($B6+$D6+$F6+$H6+$J6+$L6+$N6+$P6+$R6+$T6)),$U6,IF((SUM(выдача!$O6:AB6)&lt;=($B6+$D6+$F6+$H6+$J6+$L6+$N6+$P6+$R6+$T6+$V6)),$W6,IF((SUM(выдача!$O6:AB6)&lt;=($B6+$D6+$F6+$H6+$J6+$L6+$N6+$P6+$R6+$T6+$V6+$X6)),$Y6,IF((SUM(выдача!$O6:AB6)&lt;=($B6+$D6+$F6+$H6+$J6+$L6+$N6+$P6+$R6+$T6+$V6+$X6+$Z6)),$AA6,IF((SUM(выдача!$O6:AB6)&lt;=($B6+$D6+$F6+$H6+$J6+$L6+$N6+$P6+$R6+$T6+$V6+$X6+$Z6+$AB6)),$AC6,0))))))))))))))</f>
        <v>239</v>
      </c>
      <c r="AW6" s="354">
        <f>IF(((SUM(выдача!$O6:AC6)&lt;=$B6)),$C6,IF((SUM(выдача!$O6:AC6)&lt;=($B6+$D6)),$E6,IF((SUM(выдача!$O6:AC6)&lt;=($B6+$D6+$F6)),$G6,IF((SUM(выдача!$O6:AC6)&lt;=($B6+$D6+$F6+$H6)),$I6,IF((SUM(выдача!$O6:AC6)&lt;=($B6+$D6+$F6+$H6+$J6)),$K6,IF((SUM(выдача!$O6:AC6)&lt;=($B6+$D6+$F6+$H6+$J6+$L6)),$M6,IF((SUM(выдача!$O6:AC6)&lt;=($B6+$D6+$F6+$H6+$J6+$L6+$N6)),$O6,IF((SUM(выдача!$O6:AC6)&lt;=($B6+$D6+$F6+$H6+$J6+$L6+$N6+$P6)),$Q6,IF((SUM(выдача!$O6:AC6)&lt;=($B6+$D6+$F6+$H6+$J6+$L6+$N6+$P6+$R6)),$S6,IF((SUM(выдача!$O6:AC6)&lt;=($B6+$D6+$F6+$H6+$J6+$L6+$N6+$P6+$R6+$T6)),$U6,IF((SUM(выдача!$O6:AC6)&lt;=($B6+$D6+$F6+$H6+$J6+$L6+$N6+$P6+$R6+$T6+$V6)),$W6,IF((SUM(выдача!$O6:AC6)&lt;=($B6+$D6+$F6+$H6+$J6+$L6+$N6+$P6+$R6+$T6+$V6+$X6)),$Y6,IF((SUM(выдача!$O6:AC6)&lt;=($B6+$D6+$F6+$H6+$J6+$L6+$N6+$P6+$R6+$T6+$V6+$X6+$Z6)),$AA6,IF((SUM(выдача!$O6:AC6)&lt;=($B6+$D6+$F6+$H6+$J6+$L6+$N6+$P6+$R6+$T6+$V6+$X6+$Z6+$AB6)),$AC6,0))))))))))))))</f>
        <v>239</v>
      </c>
      <c r="AX6" s="354">
        <f>IF(((SUM(выдача!$O6:AD6)&lt;=$B6)),$C6,IF((SUM(выдача!$O6:AD6)&lt;=($B6+$D6)),$E6,IF((SUM(выдача!$O6:AD6)&lt;=($B6+$D6+$F6)),$G6,IF((SUM(выдача!$O6:AD6)&lt;=($B6+$D6+$F6+$H6)),$I6,IF((SUM(выдача!$O6:AD6)&lt;=($B6+$D6+$F6+$H6+$J6)),$K6,IF((SUM(выдача!$O6:AD6)&lt;=($B6+$D6+$F6+$H6+$J6+$L6)),$M6,IF((SUM(выдача!$O6:AD6)&lt;=($B6+$D6+$F6+$H6+$J6+$L6+$N6)),$O6,IF((SUM(выдача!$O6:AD6)&lt;=($B6+$D6+$F6+$H6+$J6+$L6+$N6+$P6)),$Q6,IF((SUM(выдача!$O6:AD6)&lt;=($B6+$D6+$F6+$H6+$J6+$L6+$N6+$P6+$R6)),$S6,IF((SUM(выдача!$O6:AD6)&lt;=($B6+$D6+$F6+$H6+$J6+$L6+$N6+$P6+$R6+$T6)),$U6,IF((SUM(выдача!$O6:AD6)&lt;=($B6+$D6+$F6+$H6+$J6+$L6+$N6+$P6+$R6+$T6+$V6)),$W6,IF((SUM(выдача!$O6:AD6)&lt;=($B6+$D6+$F6+$H6+$J6+$L6+$N6+$P6+$R6+$T6+$V6+$X6)),$Y6,IF((SUM(выдача!$O6:AD6)&lt;=($B6+$D6+$F6+$H6+$J6+$L6+$N6+$P6+$R6+$T6+$V6+$X6+$Z6)),$AA6,IF((SUM(выдача!$O6:AD6)&lt;=($B6+$D6+$F6+$H6+$J6+$L6+$N6+$P6+$R6+$T6+$V6+$X6+$Z6+$AB6)),$AC6,0))))))))))))))</f>
        <v>239</v>
      </c>
      <c r="AY6" s="354">
        <f>IF(((SUM(выдача!$O6:AE6)&lt;=$B6)),$C6,IF((SUM(выдача!$O6:AE6)&lt;=($B6+$D6)),$E6,IF((SUM(выдача!$O6:AE6)&lt;=($B6+$D6+$F6)),$G6,IF((SUM(выдача!$O6:AE6)&lt;=($B6+$D6+$F6+$H6)),$I6,IF((SUM(выдача!$O6:AE6)&lt;=($B6+$D6+$F6+$H6+$J6)),$K6,IF((SUM(выдача!$O6:AE6)&lt;=($B6+$D6+$F6+$H6+$J6+$L6)),$M6,IF((SUM(выдача!$O6:AE6)&lt;=($B6+$D6+$F6+$H6+$J6+$L6+$N6)),$O6,IF((SUM(выдача!$O6:AE6)&lt;=($B6+$D6+$F6+$H6+$J6+$L6+$N6+$P6)),$Q6,IF((SUM(выдача!$O6:AE6)&lt;=($B6+$D6+$F6+$H6+$J6+$L6+$N6+$P6+$R6)),$S6,IF((SUM(выдача!$O6:AE6)&lt;=($B6+$D6+$F6+$H6+$J6+$L6+$N6+$P6+$R6+$T6)),$U6,IF((SUM(выдача!$O6:AE6)&lt;=($B6+$D6+$F6+$H6+$J6+$L6+$N6+$P6+$R6+$T6+$V6)),$W6,IF((SUM(выдача!$O6:AE6)&lt;=($B6+$D6+$F6+$H6+$J6+$L6+$N6+$P6+$R6+$T6+$V6+$X6)),$Y6,IF((SUM(выдача!$O6:AE6)&lt;=($B6+$D6+$F6+$H6+$J6+$L6+$N6+$P6+$R6+$T6+$V6+$X6+$Z6)),$AA6,IF((SUM(выдача!$O6:AE6)&lt;=($B6+$D6+$F6+$H6+$J6+$L6+$N6+$P6+$R6+$T6+$V6+$X6+$Z6+$AB6)),$AC6,0))))))))))))))</f>
        <v>239</v>
      </c>
      <c r="AZ6" s="354">
        <f>IF(((SUM(выдача!$O6:AF6)&lt;=$B6)),$C6,IF((SUM(выдача!$O6:AF6)&lt;=($B6+$D6)),$E6,IF((SUM(выдача!$O6:AF6)&lt;=($B6+$D6+$F6)),$G6,IF((SUM(выдача!$O6:AF6)&lt;=($B6+$D6+$F6+$H6)),$I6,IF((SUM(выдача!$O6:AF6)&lt;=($B6+$D6+$F6+$H6+$J6)),$K6,IF((SUM(выдача!$O6:AF6)&lt;=($B6+$D6+$F6+$H6+$J6+$L6)),$M6,IF((SUM(выдача!$O6:AF6)&lt;=($B6+$D6+$F6+$H6+$J6+$L6+$N6)),$O6,IF((SUM(выдача!$O6:AF6)&lt;=($B6+$D6+$F6+$H6+$J6+$L6+$N6+$P6)),$Q6,IF((SUM(выдача!$O6:AF6)&lt;=($B6+$D6+$F6+$H6+$J6+$L6+$N6+$P6+$R6)),$S6,IF((SUM(выдача!$O6:AF6)&lt;=($B6+$D6+$F6+$H6+$J6+$L6+$N6+$P6+$R6+$T6)),$U6,IF((SUM(выдача!$O6:AF6)&lt;=($B6+$D6+$F6+$H6+$J6+$L6+$N6+$P6+$R6+$T6+$V6)),$W6,IF((SUM(выдача!$O6:AF6)&lt;=($B6+$D6+$F6+$H6+$J6+$L6+$N6+$P6+$R6+$T6+$V6+$X6)),$Y6,IF((SUM(выдача!$O6:AF6)&lt;=($B6+$D6+$F6+$H6+$J6+$L6+$N6+$P6+$R6+$T6+$V6+$X6+$Z6)),$AA6,IF((SUM(выдача!$O6:AF6)&lt;=($B6+$D6+$F6+$H6+$J6+$L6+$N6+$P6+$R6+$T6+$V6+$X6+$Z6+$AB6)),$AC6,0))))))))))))))</f>
        <v>239</v>
      </c>
      <c r="BA6" s="354">
        <f>IF(((SUM(выдача!$O6:AG6)&lt;=$B6)),$C6,IF((SUM(выдача!$O6:AG6)&lt;=($B6+$D6)),$E6,IF((SUM(выдача!$O6:AG6)&lt;=($B6+$D6+$F6)),$G6,IF((SUM(выдача!$O6:AG6)&lt;=($B6+$D6+$F6+$H6)),$I6,IF((SUM(выдача!$O6:AG6)&lt;=($B6+$D6+$F6+$H6+$J6)),$K6,IF((SUM(выдача!$O6:AG6)&lt;=($B6+$D6+$F6+$H6+$J6+$L6)),$M6,IF((SUM(выдача!$O6:AG6)&lt;=($B6+$D6+$F6+$H6+$J6+$L6+$N6)),$O6,IF((SUM(выдача!$O6:AG6)&lt;=($B6+$D6+$F6+$H6+$J6+$L6+$N6+$P6)),$Q6,IF((SUM(выдача!$O6:AG6)&lt;=($B6+$D6+$F6+$H6+$J6+$L6+$N6+$P6+$R6)),$S6,IF((SUM(выдача!$O6:AG6)&lt;=($B6+$D6+$F6+$H6+$J6+$L6+$N6+$P6+$R6+$T6)),$U6,IF((SUM(выдача!$O6:AG6)&lt;=($B6+$D6+$F6+$H6+$J6+$L6+$N6+$P6+$R6+$T6+$V6)),$W6,IF((SUM(выдача!$O6:AG6)&lt;=($B6+$D6+$F6+$H6+$J6+$L6+$N6+$P6+$R6+$T6+$V6+$X6)),$Y6,IF((SUM(выдача!$O6:AG6)&lt;=($B6+$D6+$F6+$H6+$J6+$L6+$N6+$P6+$R6+$T6+$V6+$X6+$Z6)),$AA6,IF((SUM(выдача!$O6:AG6)&lt;=($B6+$D6+$F6+$H6+$J6+$L6+$N6+$P6+$R6+$T6+$V6+$X6+$Z6+$AB6)),$AC6,0))))))))))))))</f>
        <v>239</v>
      </c>
      <c r="BB6" s="354">
        <f>IF(((SUM(выдача!$O6:AH6)&lt;=$B6)),$C6,IF((SUM(выдача!$O6:AH6)&lt;=($B6+$D6)),$E6,IF((SUM(выдача!$O6:AH6)&lt;=($B6+$D6+$F6)),$G6,IF((SUM(выдача!$O6:AH6)&lt;=($B6+$D6+$F6+$H6)),$I6,IF((SUM(выдача!$O6:AH6)&lt;=($B6+$D6+$F6+$H6+$J6)),$K6,IF((SUM(выдача!$O6:AH6)&lt;=($B6+$D6+$F6+$H6+$J6+$L6)),$M6,IF((SUM(выдача!$O6:AH6)&lt;=($B6+$D6+$F6+$H6+$J6+$L6+$N6)),$O6,IF((SUM(выдача!$O6:AH6)&lt;=($B6+$D6+$F6+$H6+$J6+$L6+$N6+$P6)),$Q6,IF((SUM(выдача!$O6:AH6)&lt;=($B6+$D6+$F6+$H6+$J6+$L6+$N6+$P6+$R6)),$S6,IF((SUM(выдача!$O6:AH6)&lt;=($B6+$D6+$F6+$H6+$J6+$L6+$N6+$P6+$R6+$T6)),$U6,IF((SUM(выдача!$O6:AH6)&lt;=($B6+$D6+$F6+$H6+$J6+$L6+$N6+$P6+$R6+$T6+$V6)),$W6,IF((SUM(выдача!$O6:AH6)&lt;=($B6+$D6+$F6+$H6+$J6+$L6+$N6+$P6+$R6+$T6+$V6+$X6)),$Y6,IF((SUM(выдача!$O6:AH6)&lt;=($B6+$D6+$F6+$H6+$J6+$L6+$N6+$P6+$R6+$T6+$V6+$X6+$Z6)),$AA6,IF((SUM(выдача!$O6:AH6)&lt;=($B6+$D6+$F6+$H6+$J6+$L6+$N6+$P6+$R6+$T6+$V6+$X6+$Z6+$AB6)),$AC6,0))))))))))))))</f>
        <v>239</v>
      </c>
      <c r="BC6" s="354">
        <f>IF(((SUM(выдача!$O6:AI6)&lt;=$B6)),$C6,IF((SUM(выдача!$O6:AI6)&lt;=($B6+$D6)),$E6,IF((SUM(выдача!$O6:AI6)&lt;=($B6+$D6+$F6)),$G6,IF((SUM(выдача!$O6:AI6)&lt;=($B6+$D6+$F6+$H6)),$I6,IF((SUM(выдача!$O6:AI6)&lt;=($B6+$D6+$F6+$H6+$J6)),$K6,IF((SUM(выдача!$O6:AI6)&lt;=($B6+$D6+$F6+$H6+$J6+$L6)),$M6,IF((SUM(выдача!$O6:AI6)&lt;=($B6+$D6+$F6+$H6+$J6+$L6+$N6)),$O6,IF((SUM(выдача!$O6:AI6)&lt;=($B6+$D6+$F6+$H6+$J6+$L6+$N6+$P6)),$Q6,IF((SUM(выдача!$O6:AI6)&lt;=($B6+$D6+$F6+$H6+$J6+$L6+$N6+$P6+$R6)),$S6,IF((SUM(выдача!$O6:AI6)&lt;=($B6+$D6+$F6+$H6+$J6+$L6+$N6+$P6+$R6+$T6)),$U6,IF((SUM(выдача!$O6:AI6)&lt;=($B6+$D6+$F6+$H6+$J6+$L6+$N6+$P6+$R6+$T6+$V6)),$W6,IF((SUM(выдача!$O6:AI6)&lt;=($B6+$D6+$F6+$H6+$J6+$L6+$N6+$P6+$R6+$T6+$V6+$X6)),$Y6,IF((SUM(выдача!$O6:AI6)&lt;=($B6+$D6+$F6+$H6+$J6+$L6+$N6+$P6+$R6+$T6+$V6+$X6+$Z6)),$AA6,IF((SUM(выдача!$O6:AI6)&lt;=($B6+$D6+$F6+$H6+$J6+$L6+$N6+$P6+$R6+$T6+$V6+$X6+$Z6+$AB6)),$AC6,0))))))))))))))</f>
        <v>239</v>
      </c>
      <c r="BD6" s="355">
        <f t="shared" si="1"/>
        <v>0</v>
      </c>
      <c r="BE6" s="356">
        <f t="shared" si="4"/>
        <v>0</v>
      </c>
    </row>
    <row r="7" spans="1:57" ht="15.75">
      <c r="A7" s="151"/>
      <c r="B7" s="276"/>
      <c r="C7" s="277"/>
      <c r="D7" s="276"/>
      <c r="E7" s="280"/>
      <c r="F7" s="276"/>
      <c r="G7" s="280"/>
      <c r="H7" s="276"/>
      <c r="I7" s="278"/>
      <c r="J7" s="279"/>
      <c r="K7" s="278"/>
      <c r="L7" s="279"/>
      <c r="M7" s="280"/>
      <c r="N7" s="279"/>
      <c r="O7" s="280"/>
      <c r="P7" s="279"/>
      <c r="Q7" s="280"/>
      <c r="R7" s="279"/>
      <c r="S7" s="280"/>
      <c r="T7" s="279"/>
      <c r="U7" s="280"/>
      <c r="V7" s="279"/>
      <c r="W7" s="280"/>
      <c r="X7" s="279"/>
      <c r="Y7" s="280"/>
      <c r="Z7" s="279"/>
      <c r="AA7" s="280"/>
      <c r="AB7" s="279"/>
      <c r="AC7" s="280"/>
      <c r="AD7" s="351">
        <f t="shared" si="2"/>
        <v>0</v>
      </c>
      <c r="AE7" s="351">
        <f>AD7-(SUM(Всего!D7:'Всего'!X7))</f>
        <v>0</v>
      </c>
      <c r="AF7" s="352">
        <f t="shared" si="3"/>
        <v>0</v>
      </c>
      <c r="AG7" s="353">
        <f t="shared" si="0"/>
        <v>0</v>
      </c>
      <c r="AH7" s="353">
        <f>выдача!B7</f>
        <v>0</v>
      </c>
      <c r="AI7" s="354">
        <f>IF(((SUM(выдача!$O7:O7)&lt;=$B7)),$C7,IF((SUM(выдача!$O7:O7)&lt;=($B7+$D7)),$E7,IF((SUM(выдача!$O7:O7)&lt;=($B7+$D7+$F7)),$G7,IF((SUM(выдача!$O7:O7)&lt;=($B7+$D7+$F7+$H7)),$I7,IF((SUM(выдача!$O7:O7)&lt;=($B7+$D7+$F7+$H7+$J7)),$K7,IF((SUM(выдача!$O7:O7)&lt;=($B7+$D7+$F7+$H7+$J7+$L7)),$M7,IF((SUM(выдача!$O7:O7)&lt;=($B7+$D7+$F7+$H7+$J7+$L7+$N7)),$O7,IF((SUM(выдача!$O7:O7)&lt;=($B7+$D7+$F7+$H7+$J7+$L7+$N7+$P7)),$Q7,IF((SUM(выдача!$O7:O7)&lt;=($B7+$D7+$F7+$H7+$J7+$L7+$N7+$P7+$R7)),$S7,IF((SUM(выдача!$O7:O7)&lt;=($B7+$D7+$F7+$H7+$J7+$L7+$N7+$P7+$R7+$T7)),$U7,IF((SUM(выдача!$O7:O7)&lt;=($B7+$D7+$F7+$H7+$J7+$L7+$N7+$P7+$R7+$T7+$V7)),$W7,IF((SUM(выдача!$O7:O7)&lt;=($B7+$D7+$F7+$H7+$J7+$L7+$N7+$P7+$R7+$T7+$V7+$X7)),$Y7,IF((SUM(выдача!$O7:O7)&lt;=($B7+$D7+$F7+$H7+$J7+$L7+$N7+$P7+$R7+$T7+$V7+$X7+$Z7)),$AA7,IF((SUM(выдача!$O7:O7)&lt;=($B7+$D7+$F7+$H7+$J7+$L7+$N7+$P7+$R7+$T7+$V7+$X7+$Z7+$AB7)),$AC7,0))))))))))))))</f>
        <v>0</v>
      </c>
      <c r="AJ7" s="354">
        <f>IF(((SUM(выдача!$O7:P7)&lt;=$B7)),$C7,IF((SUM(выдача!$O7:P7)&lt;=($B7+$D7)),$E7,IF((SUM(выдача!$O7:P7)&lt;=($B7+$D7+$F7)),$G7,IF((SUM(выдача!$O7:P7)&lt;=($B7+$D7+$F7+$H7)),$I7,IF((SUM(выдача!$O7:P7)&lt;=($B7+$D7+$F7+$H7+$J7)),$K7,IF((SUM(выдача!$O7:P7)&lt;=($B7+$D7+$F7+$H7+$J7+$L7)),$M7,IF((SUM(выдача!$O7:P7)&lt;=($B7+$D7+$F7+$H7+$J7+$L7+$N7)),$O7,IF((SUM(выдача!$O7:P7)&lt;=($B7+$D7+$F7+$H7+$J7+$L7+$N7+$P7)),$Q7,IF((SUM(выдача!$O7:P7)&lt;=($B7+$D7+$F7+$H7+$J7+$L7+$N7+$P7+$R7)),$S7,IF((SUM(выдача!$O7:P7)&lt;=($B7+$D7+$F7+$H7+$J7+$L7+$N7+$P7+$R7+$T7)),$U7,IF((SUM(выдача!$O7:P7)&lt;=($B7+$D7+$F7+$H7+$J7+$L7+$N7+$P7+$R7+$T7+$V7)),$W7,IF((SUM(выдача!$O7:P7)&lt;=($B7+$D7+$F7+$H7+$J7+$L7+$N7+$P7+$R7+$T7+$V7+$X7)),$Y7,IF((SUM(выдача!$O7:P7)&lt;=($B7+$D7+$F7+$H7+$J7+$L7+$N7+$P7+$R7+$T7+$V7+$X7+$Z7)),$AA7,IF((SUM(выдача!$O7:P7)&lt;=($B7+$D7+$F7+$H7+$J7+$L7+$N7+$P7+$R7+$T7+$V7+$X7+$Z7+$AB7)),$AC7,0))))))))))))))</f>
        <v>0</v>
      </c>
      <c r="AK7" s="354">
        <f>IF(((SUM(выдача!$O7:Q7)&lt;=$B7)),$C7,IF((SUM(выдача!$O7:Q7)&lt;=($B7+$D7)),$E7,IF((SUM(выдача!$O7:Q7)&lt;=($B7+$D7+$F7)),$G7,IF((SUM(выдача!$O7:Q7)&lt;=($B7+$D7+$F7+$H7)),$I7,IF((SUM(выдача!$O7:Q7)&lt;=($B7+$D7+$F7+$H7+$J7)),$K7,IF((SUM(выдача!$O7:Q7)&lt;=($B7+$D7+$F7+$H7+$J7+$L7)),$M7,IF((SUM(выдача!$O7:Q7)&lt;=($B7+$D7+$F7+$H7+$J7+$L7+$N7)),$O7,IF((SUM(выдача!$O7:Q7)&lt;=($B7+$D7+$F7+$H7+$J7+$L7+$N7+$P7)),$Q7,IF((SUM(выдача!$O7:Q7)&lt;=($B7+$D7+$F7+$H7+$J7+$L7+$N7+$P7+$R7)),$S7,IF((SUM(выдача!$O7:Q7)&lt;=($B7+$D7+$F7+$H7+$J7+$L7+$N7+$P7+$R7+$T7)),$U7,IF((SUM(выдача!$O7:Q7)&lt;=($B7+$D7+$F7+$H7+$J7+$L7+$N7+$P7+$R7+$T7+$V7)),$W7,IF((SUM(выдача!$O7:Q7)&lt;=($B7+$D7+$F7+$H7+$J7+$L7+$N7+$P7+$R7+$T7+$V7+$X7)),$Y7,IF((SUM(выдача!$O7:Q7)&lt;=($B7+$D7+$F7+$H7+$J7+$L7+$N7+$P7+$R7+$T7+$V7+$X7+$Z7)),$AA7,IF((SUM(выдача!$O7:Q7)&lt;=($B7+$D7+$F7+$H7+$J7+$L7+$N7+$P7+$R7+$T7+$V7+$X7+$Z7+$AB7)),$AC7,0))))))))))))))</f>
        <v>0</v>
      </c>
      <c r="AL7" s="354">
        <f>IF(((SUM(выдача!$O7:R7)&lt;=$B7)),$C7,IF((SUM(выдача!$O7:R7)&lt;=($B7+$D7)),$E7,IF((SUM(выдача!$O7:R7)&lt;=($B7+$D7+$F7)),$G7,IF((SUM(выдача!$O7:R7)&lt;=($B7+$D7+$F7+$H7)),$I7,IF((SUM(выдача!$O7:R7)&lt;=($B7+$D7+$F7+$H7+$J7)),$K7,IF((SUM(выдача!$O7:R7)&lt;=($B7+$D7+$F7+$H7+$J7+$L7)),$M7,IF((SUM(выдача!$O7:R7)&lt;=($B7+$D7+$F7+$H7+$J7+$L7+$N7)),$O7,IF((SUM(выдача!$O7:R7)&lt;=($B7+$D7+$F7+$H7+$J7+$L7+$N7+$P7)),$Q7,IF((SUM(выдача!$O7:R7)&lt;=($B7+$D7+$F7+$H7+$J7+$L7+$N7+$P7+$R7)),$S7,IF((SUM(выдача!$O7:R7)&lt;=($B7+$D7+$F7+$H7+$J7+$L7+$N7+$P7+$R7+$T7)),$U7,IF((SUM(выдача!$O7:R7)&lt;=($B7+$D7+$F7+$H7+$J7+$L7+$N7+$P7+$R7+$T7+$V7)),$W7,IF((SUM(выдача!$O7:R7)&lt;=($B7+$D7+$F7+$H7+$J7+$L7+$N7+$P7+$R7+$T7+$V7+$X7)),$Y7,IF((SUM(выдача!$O7:R7)&lt;=($B7+$D7+$F7+$H7+$J7+$L7+$N7+$P7+$R7+$T7+$V7+$X7+$Z7)),$AA7,IF((SUM(выдача!$O7:R7)&lt;=($B7+$D7+$F7+$H7+$J7+$L7+$N7+$P7+$R7+$T7+$V7+$X7+$Z7+$AB7)),$AC7,0))))))))))))))</f>
        <v>0</v>
      </c>
      <c r="AM7" s="354">
        <f>IF(((SUM(выдача!$O7:S7)&lt;=$B7)),$C7,IF((SUM(выдача!$O7:S7)&lt;=($B7+$D7)),$E7,IF((SUM(выдача!$O7:S7)&lt;=($B7+$D7+$F7)),$G7,IF((SUM(выдача!$O7:S7)&lt;=($B7+$D7+$F7+$H7)),$I7,IF((SUM(выдача!$O7:S7)&lt;=($B7+$D7+$F7+$H7+$J7)),$K7,IF((SUM(выдача!$O7:S7)&lt;=($B7+$D7+$F7+$H7+$J7+$L7)),$M7,IF((SUM(выдача!$O7:S7)&lt;=($B7+$D7+$F7+$H7+$J7+$L7+$N7)),$O7,IF((SUM(выдача!$O7:S7)&lt;=($B7+$D7+$F7+$H7+$J7+$L7+$N7+$P7)),$Q7,IF((SUM(выдача!$O7:S7)&lt;=($B7+$D7+$F7+$H7+$J7+$L7+$N7+$P7+$R7)),$S7,IF((SUM(выдача!$O7:S7)&lt;=($B7+$D7+$F7+$H7+$J7+$L7+$N7+$P7+$R7+$T7)),$U7,IF((SUM(выдача!$O7:S7)&lt;=($B7+$D7+$F7+$H7+$J7+$L7+$N7+$P7+$R7+$T7+$V7)),$W7,IF((SUM(выдача!$O7:S7)&lt;=($B7+$D7+$F7+$H7+$J7+$L7+$N7+$P7+$R7+$T7+$V7+$X7)),$Y7,IF((SUM(выдача!$O7:S7)&lt;=($B7+$D7+$F7+$H7+$J7+$L7+$N7+$P7+$R7+$T7+$V7+$X7+$Z7)),$AA7,IF((SUM(выдача!$O7:S7)&lt;=($B7+$D7+$F7+$H7+$J7+$L7+$N7+$P7+$R7+$T7+$V7+$X7+$Z7+$AB7)),$AC7,0))))))))))))))</f>
        <v>0</v>
      </c>
      <c r="AN7" s="354">
        <f>IF(((SUM(выдача!$O7:T7)&lt;=$B7)),$C7,IF((SUM(выдача!$O7:T7)&lt;=($B7+$D7)),$E7,IF((SUM(выдача!$O7:T7)&lt;=($B7+$D7+$F7)),$G7,IF((SUM(выдача!$O7:T7)&lt;=($B7+$D7+$F7+$H7)),$I7,IF((SUM(выдача!$O7:T7)&lt;=($B7+$D7+$F7+$H7+$J7)),$K7,IF((SUM(выдача!$O7:T7)&lt;=($B7+$D7+$F7+$H7+$J7+$L7)),$M7,IF((SUM(выдача!$O7:T7)&lt;=($B7+$D7+$F7+$H7+$J7+$L7+$N7)),$O7,IF((SUM(выдача!$O7:T7)&lt;=($B7+$D7+$F7+$H7+$J7+$L7+$N7+$P7)),$Q7,IF((SUM(выдача!$O7:T7)&lt;=($B7+$D7+$F7+$H7+$J7+$L7+$N7+$P7+$R7)),$S7,IF((SUM(выдача!$O7:T7)&lt;=($B7+$D7+$F7+$H7+$J7+$L7+$N7+$P7+$R7+$T7)),$U7,IF((SUM(выдача!$O7:T7)&lt;=($B7+$D7+$F7+$H7+$J7+$L7+$N7+$P7+$R7+$T7+$V7)),$W7,IF((SUM(выдача!$O7:T7)&lt;=($B7+$D7+$F7+$H7+$J7+$L7+$N7+$P7+$R7+$T7+$V7+$X7)),$Y7,IF((SUM(выдача!$O7:T7)&lt;=($B7+$D7+$F7+$H7+$J7+$L7+$N7+$P7+$R7+$T7+$V7+$X7+$Z7)),$AA7,IF((SUM(выдача!$O7:T7)&lt;=($B7+$D7+$F7+$H7+$J7+$L7+$N7+$P7+$R7+$T7+$V7+$X7+$Z7+$AB7)),$AC7,0))))))))))))))</f>
        <v>0</v>
      </c>
      <c r="AO7" s="354">
        <f>IF(((SUM(выдача!$O7:U7)&lt;=$B7)),$C7,IF((SUM(выдача!$O7:U7)&lt;=($B7+$D7)),$E7,IF((SUM(выдача!$O7:U7)&lt;=($B7+$D7+$F7)),$G7,IF((SUM(выдача!$O7:U7)&lt;=($B7+$D7+$F7+$H7)),$I7,IF((SUM(выдача!$O7:U7)&lt;=($B7+$D7+$F7+$H7+$J7)),$K7,IF((SUM(выдача!$O7:U7)&lt;=($B7+$D7+$F7+$H7+$J7+$L7)),$M7,IF((SUM(выдача!$O7:U7)&lt;=($B7+$D7+$F7+$H7+$J7+$L7+$N7)),$O7,IF((SUM(выдача!$O7:U7)&lt;=($B7+$D7+$F7+$H7+$J7+$L7+$N7+$P7)),$Q7,IF((SUM(выдача!$O7:U7)&lt;=($B7+$D7+$F7+$H7+$J7+$L7+$N7+$P7+$R7)),$S7,IF((SUM(выдача!$O7:U7)&lt;=($B7+$D7+$F7+$H7+$J7+$L7+$N7+$P7+$R7+$T7)),$U7,IF((SUM(выдача!$O7:U7)&lt;=($B7+$D7+$F7+$H7+$J7+$L7+$N7+$P7+$R7+$T7+$V7)),$W7,IF((SUM(выдача!$O7:U7)&lt;=($B7+$D7+$F7+$H7+$J7+$L7+$N7+$P7+$R7+$T7+$V7+$X7)),$Y7,IF((SUM(выдача!$O7:U7)&lt;=($B7+$D7+$F7+$H7+$J7+$L7+$N7+$P7+$R7+$T7+$V7+$X7+$Z7)),$AA7,IF((SUM(выдача!$O7:U7)&lt;=($B7+$D7+$F7+$H7+$J7+$L7+$N7+$P7+$R7+$T7+$V7+$X7+$Z7+$AB7)),$AC7,0))))))))))))))</f>
        <v>0</v>
      </c>
      <c r="AP7" s="354">
        <f>IF(((SUM(выдача!$O7:V7)&lt;=$B7)),$C7,IF((SUM(выдача!$O7:V7)&lt;=($B7+$D7)),$E7,IF((SUM(выдача!$O7:V7)&lt;=($B7+$D7+$F7)),$G7,IF((SUM(выдача!$O7:V7)&lt;=($B7+$D7+$F7+$H7)),$I7,IF((SUM(выдача!$O7:V7)&lt;=($B7+$D7+$F7+$H7+$J7)),$K7,IF((SUM(выдача!$O7:V7)&lt;=($B7+$D7+$F7+$H7+$J7+$L7)),$M7,IF((SUM(выдача!$O7:V7)&lt;=($B7+$D7+$F7+$H7+$J7+$L7+$N7)),$O7,IF((SUM(выдача!$O7:V7)&lt;=($B7+$D7+$F7+$H7+$J7+$L7+$N7+$P7)),$Q7,IF((SUM(выдача!$O7:V7)&lt;=($B7+$D7+$F7+$H7+$J7+$L7+$N7+$P7+$R7)),$S7,IF((SUM(выдача!$O7:V7)&lt;=($B7+$D7+$F7+$H7+$J7+$L7+$N7+$P7+$R7+$T7)),$U7,IF((SUM(выдача!$O7:V7)&lt;=($B7+$D7+$F7+$H7+$J7+$L7+$N7+$P7+$R7+$T7+$V7)),$W7,IF((SUM(выдача!$O7:V7)&lt;=($B7+$D7+$F7+$H7+$J7+$L7+$N7+$P7+$R7+$T7+$V7+$X7)),$Y7,IF((SUM(выдача!$O7:V7)&lt;=($B7+$D7+$F7+$H7+$J7+$L7+$N7+$P7+$R7+$T7+$V7+$X7+$Z7)),$AA7,IF((SUM(выдача!$O7:V7)&lt;=($B7+$D7+$F7+$H7+$J7+$L7+$N7+$P7+$R7+$T7+$V7+$X7+$Z7+$AB7)),$AC7,0))))))))))))))</f>
        <v>0</v>
      </c>
      <c r="AQ7" s="354">
        <f>IF(((SUM(выдача!$O7:W7)&lt;=$B7)),$C7,IF((SUM(выдача!$O7:W7)&lt;=($B7+$D7)),$E7,IF((SUM(выдача!$O7:W7)&lt;=($B7+$D7+$F7)),$G7,IF((SUM(выдача!$O7:W7)&lt;=($B7+$D7+$F7+$H7)),$I7,IF((SUM(выдача!$O7:W7)&lt;=($B7+$D7+$F7+$H7+$J7)),$K7,IF((SUM(выдача!$O7:W7)&lt;=($B7+$D7+$F7+$H7+$J7+$L7)),$M7,IF((SUM(выдача!$O7:W7)&lt;=($B7+$D7+$F7+$H7+$J7+$L7+$N7)),$O7,IF((SUM(выдача!$O7:W7)&lt;=($B7+$D7+$F7+$H7+$J7+$L7+$N7+$P7)),$Q7,IF((SUM(выдача!$O7:W7)&lt;=($B7+$D7+$F7+$H7+$J7+$L7+$N7+$P7+$R7)),$S7,IF((SUM(выдача!$O7:W7)&lt;=($B7+$D7+$F7+$H7+$J7+$L7+$N7+$P7+$R7+$T7)),$U7,IF((SUM(выдача!$O7:W7)&lt;=($B7+$D7+$F7+$H7+$J7+$L7+$N7+$P7+$R7+$T7+$V7)),$W7,IF((SUM(выдача!$O7:W7)&lt;=($B7+$D7+$F7+$H7+$J7+$L7+$N7+$P7+$R7+$T7+$V7+$X7)),$Y7,IF((SUM(выдача!$O7:W7)&lt;=($B7+$D7+$F7+$H7+$J7+$L7+$N7+$P7+$R7+$T7+$V7+$X7+$Z7)),$AA7,IF((SUM(выдача!$O7:W7)&lt;=($B7+$D7+$F7+$H7+$J7+$L7+$N7+$P7+$R7+$T7+$V7+$X7+$Z7+$AB7)),$AC7,0))))))))))))))</f>
        <v>0</v>
      </c>
      <c r="AR7" s="354">
        <f>IF(((SUM(выдача!$O7:X7)&lt;=$B7)),$C7,IF((SUM(выдача!$O7:X7)&lt;=($B7+$D7)),$E7,IF((SUM(выдача!$O7:X7)&lt;=($B7+$D7+$F7)),$G7,IF((SUM(выдача!$O7:X7)&lt;=($B7+$D7+$F7+$H7)),$I7,IF((SUM(выдача!$O7:X7)&lt;=($B7+$D7+$F7+$H7+$J7)),$K7,IF((SUM(выдача!$O7:X7)&lt;=($B7+$D7+$F7+$H7+$J7+$L7)),$M7,IF((SUM(выдача!$O7:X7)&lt;=($B7+$D7+$F7+$H7+$J7+$L7+$N7)),$O7,IF((SUM(выдача!$O7:X7)&lt;=($B7+$D7+$F7+$H7+$J7+$L7+$N7+$P7)),$Q7,IF((SUM(выдача!$O7:X7)&lt;=($B7+$D7+$F7+$H7+$J7+$L7+$N7+$P7+$R7)),$S7,IF((SUM(выдача!$O7:X7)&lt;=($B7+$D7+$F7+$H7+$J7+$L7+$N7+$P7+$R7+$T7)),$U7,IF((SUM(выдача!$O7:X7)&lt;=($B7+$D7+$F7+$H7+$J7+$L7+$N7+$P7+$R7+$T7+$V7)),$W7,IF((SUM(выдача!$O7:X7)&lt;=($B7+$D7+$F7+$H7+$J7+$L7+$N7+$P7+$R7+$T7+$V7+$X7)),$Y7,IF((SUM(выдача!$O7:X7)&lt;=($B7+$D7+$F7+$H7+$J7+$L7+$N7+$P7+$R7+$T7+$V7+$X7+$Z7)),$AA7,IF((SUM(выдача!$O7:X7)&lt;=($B7+$D7+$F7+$H7+$J7+$L7+$N7+$P7+$R7+$T7+$V7+$X7+$Z7+$AB7)),$AC7,0))))))))))))))</f>
        <v>0</v>
      </c>
      <c r="AS7" s="354">
        <f>IF(((SUM(выдача!$O7:Y7)&lt;=$B7)),$C7,IF((SUM(выдача!$O7:Y7)&lt;=($B7+$D7)),$E7,IF((SUM(выдача!$O7:Y7)&lt;=($B7+$D7+$F7)),$G7,IF((SUM(выдача!$O7:Y7)&lt;=($B7+$D7+$F7+$H7)),$I7,IF((SUM(выдача!$O7:Y7)&lt;=($B7+$D7+$F7+$H7+$J7)),$K7,IF((SUM(выдача!$O7:Y7)&lt;=($B7+$D7+$F7+$H7+$J7+$L7)),$M7,IF((SUM(выдача!$O7:Y7)&lt;=($B7+$D7+$F7+$H7+$J7+$L7+$N7)),$O7,IF((SUM(выдача!$O7:Y7)&lt;=($B7+$D7+$F7+$H7+$J7+$L7+$N7+$P7)),$Q7,IF((SUM(выдача!$O7:Y7)&lt;=($B7+$D7+$F7+$H7+$J7+$L7+$N7+$P7+$R7)),$S7,IF((SUM(выдача!$O7:Y7)&lt;=($B7+$D7+$F7+$H7+$J7+$L7+$N7+$P7+$R7+$T7)),$U7,IF((SUM(выдача!$O7:Y7)&lt;=($B7+$D7+$F7+$H7+$J7+$L7+$N7+$P7+$R7+$T7+$V7)),$W7,IF((SUM(выдача!$O7:Y7)&lt;=($B7+$D7+$F7+$H7+$J7+$L7+$N7+$P7+$R7+$T7+$V7+$X7)),$Y7,IF((SUM(выдача!$O7:Y7)&lt;=($B7+$D7+$F7+$H7+$J7+$L7+$N7+$P7+$R7+$T7+$V7+$X7+$Z7)),$AA7,IF((SUM(выдача!$O7:Y7)&lt;=($B7+$D7+$F7+$H7+$J7+$L7+$N7+$P7+$R7+$T7+$V7+$X7+$Z7+$AB7)),$AC7,0))))))))))))))</f>
        <v>0</v>
      </c>
      <c r="AT7" s="354">
        <f>IF(((SUM(выдача!$O7:Z7)&lt;=$B7)),$C7,IF((SUM(выдача!$O7:Z7)&lt;=($B7+$D7)),$E7,IF((SUM(выдача!$O7:Z7)&lt;=($B7+$D7+$F7)),$G7,IF((SUM(выдача!$O7:Z7)&lt;=($B7+$D7+$F7+$H7)),$I7,IF((SUM(выдача!$O7:Z7)&lt;=($B7+$D7+$F7+$H7+$J7)),$K7,IF((SUM(выдача!$O7:Z7)&lt;=($B7+$D7+$F7+$H7+$J7+$L7)),$M7,IF((SUM(выдача!$O7:Z7)&lt;=($B7+$D7+$F7+$H7+$J7+$L7+$N7)),$O7,IF((SUM(выдача!$O7:Z7)&lt;=($B7+$D7+$F7+$H7+$J7+$L7+$N7+$P7)),$Q7,IF((SUM(выдача!$O7:Z7)&lt;=($B7+$D7+$F7+$H7+$J7+$L7+$N7+$P7+$R7)),$S7,IF((SUM(выдача!$O7:Z7)&lt;=($B7+$D7+$F7+$H7+$J7+$L7+$N7+$P7+$R7+$T7)),$U7,IF((SUM(выдача!$O7:Z7)&lt;=($B7+$D7+$F7+$H7+$J7+$L7+$N7+$P7+$R7+$T7+$V7)),$W7,IF((SUM(выдача!$O7:Z7)&lt;=($B7+$D7+$F7+$H7+$J7+$L7+$N7+$P7+$R7+$T7+$V7+$X7)),$Y7,IF((SUM(выдача!$O7:Z7)&lt;=($B7+$D7+$F7+$H7+$J7+$L7+$N7+$P7+$R7+$T7+$V7+$X7+$Z7)),$AA7,IF((SUM(выдача!$O7:Z7)&lt;=($B7+$D7+$F7+$H7+$J7+$L7+$N7+$P7+$R7+$T7+$V7+$X7+$Z7+$AB7)),$AC7,0))))))))))))))</f>
        <v>0</v>
      </c>
      <c r="AU7" s="354">
        <f>IF(((SUM(выдача!$O7:AA7)&lt;=$B7)),$C7,IF((SUM(выдача!$O7:AA7)&lt;=($B7+$D7)),$E7,IF((SUM(выдача!$O7:AA7)&lt;=($B7+$D7+$F7)),$G7,IF((SUM(выдача!$O7:AA7)&lt;=($B7+$D7+$F7+$H7)),$I7,IF((SUM(выдача!$O7:AA7)&lt;=($B7+$D7+$F7+$H7+$J7)),$K7,IF((SUM(выдача!$O7:AA7)&lt;=($B7+$D7+$F7+$H7+$J7+$L7)),$M7,IF((SUM(выдача!$O7:AA7)&lt;=($B7+$D7+$F7+$H7+$J7+$L7+$N7)),$O7,IF((SUM(выдача!$O7:AA7)&lt;=($B7+$D7+$F7+$H7+$J7+$L7+$N7+$P7)),$Q7,IF((SUM(выдача!$O7:AA7)&lt;=($B7+$D7+$F7+$H7+$J7+$L7+$N7+$P7+$R7)),$S7,IF((SUM(выдача!$O7:AA7)&lt;=($B7+$D7+$F7+$H7+$J7+$L7+$N7+$P7+$R7+$T7)),$U7,IF((SUM(выдача!$O7:AA7)&lt;=($B7+$D7+$F7+$H7+$J7+$L7+$N7+$P7+$R7+$T7+$V7)),$W7,IF((SUM(выдача!$O7:AA7)&lt;=($B7+$D7+$F7+$H7+$J7+$L7+$N7+$P7+$R7+$T7+$V7+$X7)),$Y7,IF((SUM(выдача!$O7:AA7)&lt;=($B7+$D7+$F7+$H7+$J7+$L7+$N7+$P7+$R7+$T7+$V7+$X7+$Z7)),$AA7,IF((SUM(выдача!$O7:AA7)&lt;=($B7+$D7+$F7+$H7+$J7+$L7+$N7+$P7+$R7+$T7+$V7+$X7+$Z7+$AB7)),$AC7,0))))))))))))))</f>
        <v>0</v>
      </c>
      <c r="AV7" s="354">
        <f>IF(((SUM(выдача!$O7:AB7)&lt;=$B7)),$C7,IF((SUM(выдача!$O7:AB7)&lt;=($B7+$D7)),$E7,IF((SUM(выдача!$O7:AB7)&lt;=($B7+$D7+$F7)),$G7,IF((SUM(выдача!$O7:AB7)&lt;=($B7+$D7+$F7+$H7)),$I7,IF((SUM(выдача!$O7:AB7)&lt;=($B7+$D7+$F7+$H7+$J7)),$K7,IF((SUM(выдача!$O7:AB7)&lt;=($B7+$D7+$F7+$H7+$J7+$L7)),$M7,IF((SUM(выдача!$O7:AB7)&lt;=($B7+$D7+$F7+$H7+$J7+$L7+$N7)),$O7,IF((SUM(выдача!$O7:AB7)&lt;=($B7+$D7+$F7+$H7+$J7+$L7+$N7+$P7)),$Q7,IF((SUM(выдача!$O7:AB7)&lt;=($B7+$D7+$F7+$H7+$J7+$L7+$N7+$P7+$R7)),$S7,IF((SUM(выдача!$O7:AB7)&lt;=($B7+$D7+$F7+$H7+$J7+$L7+$N7+$P7+$R7+$T7)),$U7,IF((SUM(выдача!$O7:AB7)&lt;=($B7+$D7+$F7+$H7+$J7+$L7+$N7+$P7+$R7+$T7+$V7)),$W7,IF((SUM(выдача!$O7:AB7)&lt;=($B7+$D7+$F7+$H7+$J7+$L7+$N7+$P7+$R7+$T7+$V7+$X7)),$Y7,IF((SUM(выдача!$O7:AB7)&lt;=($B7+$D7+$F7+$H7+$J7+$L7+$N7+$P7+$R7+$T7+$V7+$X7+$Z7)),$AA7,IF((SUM(выдача!$O7:AB7)&lt;=($B7+$D7+$F7+$H7+$J7+$L7+$N7+$P7+$R7+$T7+$V7+$X7+$Z7+$AB7)),$AC7,0))))))))))))))</f>
        <v>0</v>
      </c>
      <c r="AW7" s="354">
        <f>IF(((SUM(выдача!$O7:AC7)&lt;=$B7)),$C7,IF((SUM(выдача!$O7:AC7)&lt;=($B7+$D7)),$E7,IF((SUM(выдача!$O7:AC7)&lt;=($B7+$D7+$F7)),$G7,IF((SUM(выдача!$O7:AC7)&lt;=($B7+$D7+$F7+$H7)),$I7,IF((SUM(выдача!$O7:AC7)&lt;=($B7+$D7+$F7+$H7+$J7)),$K7,IF((SUM(выдача!$O7:AC7)&lt;=($B7+$D7+$F7+$H7+$J7+$L7)),$M7,IF((SUM(выдача!$O7:AC7)&lt;=($B7+$D7+$F7+$H7+$J7+$L7+$N7)),$O7,IF((SUM(выдача!$O7:AC7)&lt;=($B7+$D7+$F7+$H7+$J7+$L7+$N7+$P7)),$Q7,IF((SUM(выдача!$O7:AC7)&lt;=($B7+$D7+$F7+$H7+$J7+$L7+$N7+$P7+$R7)),$S7,IF((SUM(выдача!$O7:AC7)&lt;=($B7+$D7+$F7+$H7+$J7+$L7+$N7+$P7+$R7+$T7)),$U7,IF((SUM(выдача!$O7:AC7)&lt;=($B7+$D7+$F7+$H7+$J7+$L7+$N7+$P7+$R7+$T7+$V7)),$W7,IF((SUM(выдача!$O7:AC7)&lt;=($B7+$D7+$F7+$H7+$J7+$L7+$N7+$P7+$R7+$T7+$V7+$X7)),$Y7,IF((SUM(выдача!$O7:AC7)&lt;=($B7+$D7+$F7+$H7+$J7+$L7+$N7+$P7+$R7+$T7+$V7+$X7+$Z7)),$AA7,IF((SUM(выдача!$O7:AC7)&lt;=($B7+$D7+$F7+$H7+$J7+$L7+$N7+$P7+$R7+$T7+$V7+$X7+$Z7+$AB7)),$AC7,0))))))))))))))</f>
        <v>0</v>
      </c>
      <c r="AX7" s="354">
        <f>IF(((SUM(выдача!$O7:AD7)&lt;=$B7)),$C7,IF((SUM(выдача!$O7:AD7)&lt;=($B7+$D7)),$E7,IF((SUM(выдача!$O7:AD7)&lt;=($B7+$D7+$F7)),$G7,IF((SUM(выдача!$O7:AD7)&lt;=($B7+$D7+$F7+$H7)),$I7,IF((SUM(выдача!$O7:AD7)&lt;=($B7+$D7+$F7+$H7+$J7)),$K7,IF((SUM(выдача!$O7:AD7)&lt;=($B7+$D7+$F7+$H7+$J7+$L7)),$M7,IF((SUM(выдача!$O7:AD7)&lt;=($B7+$D7+$F7+$H7+$J7+$L7+$N7)),$O7,IF((SUM(выдача!$O7:AD7)&lt;=($B7+$D7+$F7+$H7+$J7+$L7+$N7+$P7)),$Q7,IF((SUM(выдача!$O7:AD7)&lt;=($B7+$D7+$F7+$H7+$J7+$L7+$N7+$P7+$R7)),$S7,IF((SUM(выдача!$O7:AD7)&lt;=($B7+$D7+$F7+$H7+$J7+$L7+$N7+$P7+$R7+$T7)),$U7,IF((SUM(выдача!$O7:AD7)&lt;=($B7+$D7+$F7+$H7+$J7+$L7+$N7+$P7+$R7+$T7+$V7)),$W7,IF((SUM(выдача!$O7:AD7)&lt;=($B7+$D7+$F7+$H7+$J7+$L7+$N7+$P7+$R7+$T7+$V7+$X7)),$Y7,IF((SUM(выдача!$O7:AD7)&lt;=($B7+$D7+$F7+$H7+$J7+$L7+$N7+$P7+$R7+$T7+$V7+$X7+$Z7)),$AA7,IF((SUM(выдача!$O7:AD7)&lt;=($B7+$D7+$F7+$H7+$J7+$L7+$N7+$P7+$R7+$T7+$V7+$X7+$Z7+$AB7)),$AC7,0))))))))))))))</f>
        <v>0</v>
      </c>
      <c r="AY7" s="354">
        <f>IF(((SUM(выдача!$O7:AE7)&lt;=$B7)),$C7,IF((SUM(выдача!$O7:AE7)&lt;=($B7+$D7)),$E7,IF((SUM(выдача!$O7:AE7)&lt;=($B7+$D7+$F7)),$G7,IF((SUM(выдача!$O7:AE7)&lt;=($B7+$D7+$F7+$H7)),$I7,IF((SUM(выдача!$O7:AE7)&lt;=($B7+$D7+$F7+$H7+$J7)),$K7,IF((SUM(выдача!$O7:AE7)&lt;=($B7+$D7+$F7+$H7+$J7+$L7)),$M7,IF((SUM(выдача!$O7:AE7)&lt;=($B7+$D7+$F7+$H7+$J7+$L7+$N7)),$O7,IF((SUM(выдача!$O7:AE7)&lt;=($B7+$D7+$F7+$H7+$J7+$L7+$N7+$P7)),$Q7,IF((SUM(выдача!$O7:AE7)&lt;=($B7+$D7+$F7+$H7+$J7+$L7+$N7+$P7+$R7)),$S7,IF((SUM(выдача!$O7:AE7)&lt;=($B7+$D7+$F7+$H7+$J7+$L7+$N7+$P7+$R7+$T7)),$U7,IF((SUM(выдача!$O7:AE7)&lt;=($B7+$D7+$F7+$H7+$J7+$L7+$N7+$P7+$R7+$T7+$V7)),$W7,IF((SUM(выдача!$O7:AE7)&lt;=($B7+$D7+$F7+$H7+$J7+$L7+$N7+$P7+$R7+$T7+$V7+$X7)),$Y7,IF((SUM(выдача!$O7:AE7)&lt;=($B7+$D7+$F7+$H7+$J7+$L7+$N7+$P7+$R7+$T7+$V7+$X7+$Z7)),$AA7,IF((SUM(выдача!$O7:AE7)&lt;=($B7+$D7+$F7+$H7+$J7+$L7+$N7+$P7+$R7+$T7+$V7+$X7+$Z7+$AB7)),$AC7,0))))))))))))))</f>
        <v>0</v>
      </c>
      <c r="AZ7" s="354">
        <f>IF(((SUM(выдача!$O7:AF7)&lt;=$B7)),$C7,IF((SUM(выдача!$O7:AF7)&lt;=($B7+$D7)),$E7,IF((SUM(выдача!$O7:AF7)&lt;=($B7+$D7+$F7)),$G7,IF((SUM(выдача!$O7:AF7)&lt;=($B7+$D7+$F7+$H7)),$I7,IF((SUM(выдача!$O7:AF7)&lt;=($B7+$D7+$F7+$H7+$J7)),$K7,IF((SUM(выдача!$O7:AF7)&lt;=($B7+$D7+$F7+$H7+$J7+$L7)),$M7,IF((SUM(выдача!$O7:AF7)&lt;=($B7+$D7+$F7+$H7+$J7+$L7+$N7)),$O7,IF((SUM(выдача!$O7:AF7)&lt;=($B7+$D7+$F7+$H7+$J7+$L7+$N7+$P7)),$Q7,IF((SUM(выдача!$O7:AF7)&lt;=($B7+$D7+$F7+$H7+$J7+$L7+$N7+$P7+$R7)),$S7,IF((SUM(выдача!$O7:AF7)&lt;=($B7+$D7+$F7+$H7+$J7+$L7+$N7+$P7+$R7+$T7)),$U7,IF((SUM(выдача!$O7:AF7)&lt;=($B7+$D7+$F7+$H7+$J7+$L7+$N7+$P7+$R7+$T7+$V7)),$W7,IF((SUM(выдача!$O7:AF7)&lt;=($B7+$D7+$F7+$H7+$J7+$L7+$N7+$P7+$R7+$T7+$V7+$X7)),$Y7,IF((SUM(выдача!$O7:AF7)&lt;=($B7+$D7+$F7+$H7+$J7+$L7+$N7+$P7+$R7+$T7+$V7+$X7+$Z7)),$AA7,IF((SUM(выдача!$O7:AF7)&lt;=($B7+$D7+$F7+$H7+$J7+$L7+$N7+$P7+$R7+$T7+$V7+$X7+$Z7+$AB7)),$AC7,0))))))))))))))</f>
        <v>0</v>
      </c>
      <c r="BA7" s="354">
        <f>IF(((SUM(выдача!$O7:AG7)&lt;=$B7)),$C7,IF((SUM(выдача!$O7:AG7)&lt;=($B7+$D7)),$E7,IF((SUM(выдача!$O7:AG7)&lt;=($B7+$D7+$F7)),$G7,IF((SUM(выдача!$O7:AG7)&lt;=($B7+$D7+$F7+$H7)),$I7,IF((SUM(выдача!$O7:AG7)&lt;=($B7+$D7+$F7+$H7+$J7)),$K7,IF((SUM(выдача!$O7:AG7)&lt;=($B7+$D7+$F7+$H7+$J7+$L7)),$M7,IF((SUM(выдача!$O7:AG7)&lt;=($B7+$D7+$F7+$H7+$J7+$L7+$N7)),$O7,IF((SUM(выдача!$O7:AG7)&lt;=($B7+$D7+$F7+$H7+$J7+$L7+$N7+$P7)),$Q7,IF((SUM(выдача!$O7:AG7)&lt;=($B7+$D7+$F7+$H7+$J7+$L7+$N7+$P7+$R7)),$S7,IF((SUM(выдача!$O7:AG7)&lt;=($B7+$D7+$F7+$H7+$J7+$L7+$N7+$P7+$R7+$T7)),$U7,IF((SUM(выдача!$O7:AG7)&lt;=($B7+$D7+$F7+$H7+$J7+$L7+$N7+$P7+$R7+$T7+$V7)),$W7,IF((SUM(выдача!$O7:AG7)&lt;=($B7+$D7+$F7+$H7+$J7+$L7+$N7+$P7+$R7+$T7+$V7+$X7)),$Y7,IF((SUM(выдача!$O7:AG7)&lt;=($B7+$D7+$F7+$H7+$J7+$L7+$N7+$P7+$R7+$T7+$V7+$X7+$Z7)),$AA7,IF((SUM(выдача!$O7:AG7)&lt;=($B7+$D7+$F7+$H7+$J7+$L7+$N7+$P7+$R7+$T7+$V7+$X7+$Z7+$AB7)),$AC7,0))))))))))))))</f>
        <v>0</v>
      </c>
      <c r="BB7" s="354">
        <f>IF(((SUM(выдача!$O7:AH7)&lt;=$B7)),$C7,IF((SUM(выдача!$O7:AH7)&lt;=($B7+$D7)),$E7,IF((SUM(выдача!$O7:AH7)&lt;=($B7+$D7+$F7)),$G7,IF((SUM(выдача!$O7:AH7)&lt;=($B7+$D7+$F7+$H7)),$I7,IF((SUM(выдача!$O7:AH7)&lt;=($B7+$D7+$F7+$H7+$J7)),$K7,IF((SUM(выдача!$O7:AH7)&lt;=($B7+$D7+$F7+$H7+$J7+$L7)),$M7,IF((SUM(выдача!$O7:AH7)&lt;=($B7+$D7+$F7+$H7+$J7+$L7+$N7)),$O7,IF((SUM(выдача!$O7:AH7)&lt;=($B7+$D7+$F7+$H7+$J7+$L7+$N7+$P7)),$Q7,IF((SUM(выдача!$O7:AH7)&lt;=($B7+$D7+$F7+$H7+$J7+$L7+$N7+$P7+$R7)),$S7,IF((SUM(выдача!$O7:AH7)&lt;=($B7+$D7+$F7+$H7+$J7+$L7+$N7+$P7+$R7+$T7)),$U7,IF((SUM(выдача!$O7:AH7)&lt;=($B7+$D7+$F7+$H7+$J7+$L7+$N7+$P7+$R7+$T7+$V7)),$W7,IF((SUM(выдача!$O7:AH7)&lt;=($B7+$D7+$F7+$H7+$J7+$L7+$N7+$P7+$R7+$T7+$V7+$X7)),$Y7,IF((SUM(выдача!$O7:AH7)&lt;=($B7+$D7+$F7+$H7+$J7+$L7+$N7+$P7+$R7+$T7+$V7+$X7+$Z7)),$AA7,IF((SUM(выдача!$O7:AH7)&lt;=($B7+$D7+$F7+$H7+$J7+$L7+$N7+$P7+$R7+$T7+$V7+$X7+$Z7+$AB7)),$AC7,0))))))))))))))</f>
        <v>0</v>
      </c>
      <c r="BC7" s="354">
        <f>IF(((SUM(выдача!$O7:AI7)&lt;=$B7)),$C7,IF((SUM(выдача!$O7:AI7)&lt;=($B7+$D7)),$E7,IF((SUM(выдача!$O7:AI7)&lt;=($B7+$D7+$F7)),$G7,IF((SUM(выдача!$O7:AI7)&lt;=($B7+$D7+$F7+$H7)),$I7,IF((SUM(выдача!$O7:AI7)&lt;=($B7+$D7+$F7+$H7+$J7)),$K7,IF((SUM(выдача!$O7:AI7)&lt;=($B7+$D7+$F7+$H7+$J7+$L7)),$M7,IF((SUM(выдача!$O7:AI7)&lt;=($B7+$D7+$F7+$H7+$J7+$L7+$N7)),$O7,IF((SUM(выдача!$O7:AI7)&lt;=($B7+$D7+$F7+$H7+$J7+$L7+$N7+$P7)),$Q7,IF((SUM(выдача!$O7:AI7)&lt;=($B7+$D7+$F7+$H7+$J7+$L7+$N7+$P7+$R7)),$S7,IF((SUM(выдача!$O7:AI7)&lt;=($B7+$D7+$F7+$H7+$J7+$L7+$N7+$P7+$R7+$T7)),$U7,IF((SUM(выдача!$O7:AI7)&lt;=($B7+$D7+$F7+$H7+$J7+$L7+$N7+$P7+$R7+$T7+$V7)),$W7,IF((SUM(выдача!$O7:AI7)&lt;=($B7+$D7+$F7+$H7+$J7+$L7+$N7+$P7+$R7+$T7+$V7+$X7)),$Y7,IF((SUM(выдача!$O7:AI7)&lt;=($B7+$D7+$F7+$H7+$J7+$L7+$N7+$P7+$R7+$T7+$V7+$X7+$Z7)),$AA7,IF((SUM(выдача!$O7:AI7)&lt;=($B7+$D7+$F7+$H7+$J7+$L7+$N7+$P7+$R7+$T7+$V7+$X7+$Z7+$AB7)),$AC7,0))))))))))))))</f>
        <v>0</v>
      </c>
      <c r="BD7" s="355">
        <f t="shared" si="1"/>
        <v>0</v>
      </c>
      <c r="BE7" s="356">
        <f t="shared" si="4"/>
        <v>0</v>
      </c>
    </row>
    <row r="8" spans="1:57" ht="15.75">
      <c r="A8" s="151"/>
      <c r="B8" s="276"/>
      <c r="C8" s="277"/>
      <c r="D8" s="276"/>
      <c r="E8" s="280"/>
      <c r="F8" s="276"/>
      <c r="G8" s="280"/>
      <c r="H8" s="276"/>
      <c r="I8" s="278"/>
      <c r="J8" s="279"/>
      <c r="K8" s="278"/>
      <c r="L8" s="279"/>
      <c r="M8" s="280"/>
      <c r="N8" s="279"/>
      <c r="O8" s="280"/>
      <c r="P8" s="279"/>
      <c r="Q8" s="280"/>
      <c r="R8" s="279"/>
      <c r="S8" s="280"/>
      <c r="T8" s="279"/>
      <c r="U8" s="280"/>
      <c r="V8" s="279"/>
      <c r="W8" s="280"/>
      <c r="X8" s="279"/>
      <c r="Y8" s="280"/>
      <c r="Z8" s="279"/>
      <c r="AA8" s="280"/>
      <c r="AB8" s="279"/>
      <c r="AC8" s="280"/>
      <c r="AD8" s="351">
        <f t="shared" si="2"/>
        <v>0</v>
      </c>
      <c r="AE8" s="351">
        <f>AD8-(SUM(Всего!D8:'Всего'!X8))</f>
        <v>0</v>
      </c>
      <c r="AF8" s="352">
        <f t="shared" si="3"/>
        <v>0</v>
      </c>
      <c r="AG8" s="353">
        <f t="shared" si="0"/>
        <v>0</v>
      </c>
      <c r="AH8" s="353">
        <f>выдача!B8</f>
        <v>0</v>
      </c>
      <c r="AI8" s="354">
        <f>IF(((SUM(выдача!$O8:O8)&lt;=$B8)),$C8,IF((SUM(выдача!$O8:O8)&lt;=($B8+$D8)),$E8,IF((SUM(выдача!$O8:O8)&lt;=($B8+$D8+$F8)),$G8,IF((SUM(выдача!$O8:O8)&lt;=($B8+$D8+$F8+$H8)),$I8,IF((SUM(выдача!$O8:O8)&lt;=($B8+$D8+$F8+$H8+$J8)),$K8,IF((SUM(выдача!$O8:O8)&lt;=($B8+$D8+$F8+$H8+$J8+$L8)),$M8,IF((SUM(выдача!$O8:O8)&lt;=($B8+$D8+$F8+$H8+$J8+$L8+$N8)),$O8,IF((SUM(выдача!$O8:O8)&lt;=($B8+$D8+$F8+$H8+$J8+$L8+$N8+$P8)),$Q8,IF((SUM(выдача!$O8:O8)&lt;=($B8+$D8+$F8+$H8+$J8+$L8+$N8+$P8+$R8)),$S8,IF((SUM(выдача!$O8:O8)&lt;=($B8+$D8+$F8+$H8+$J8+$L8+$N8+$P8+$R8+$T8)),$U8,IF((SUM(выдача!$O8:O8)&lt;=($B8+$D8+$F8+$H8+$J8+$L8+$N8+$P8+$R8+$T8+$V8)),$W8,IF((SUM(выдача!$O8:O8)&lt;=($B8+$D8+$F8+$H8+$J8+$L8+$N8+$P8+$R8+$T8+$V8+$X8)),$Y8,IF((SUM(выдача!$O8:O8)&lt;=($B8+$D8+$F8+$H8+$J8+$L8+$N8+$P8+$R8+$T8+$V8+$X8+$Z8)),$AA8,IF((SUM(выдача!$O8:O8)&lt;=($B8+$D8+$F8+$H8+$J8+$L8+$N8+$P8+$R8+$T8+$V8+$X8+$Z8+$AB8)),$AC8,0))))))))))))))</f>
        <v>0</v>
      </c>
      <c r="AJ8" s="354">
        <f>IF(((SUM(выдача!$O8:P8)&lt;=$B8)),$C8,IF((SUM(выдача!$O8:P8)&lt;=($B8+$D8)),$E8,IF((SUM(выдача!$O8:P8)&lt;=($B8+$D8+$F8)),$G8,IF((SUM(выдача!$O8:P8)&lt;=($B8+$D8+$F8+$H8)),$I8,IF((SUM(выдача!$O8:P8)&lt;=($B8+$D8+$F8+$H8+$J8)),$K8,IF((SUM(выдача!$O8:P8)&lt;=($B8+$D8+$F8+$H8+$J8+$L8)),$M8,IF((SUM(выдача!$O8:P8)&lt;=($B8+$D8+$F8+$H8+$J8+$L8+$N8)),$O8,IF((SUM(выдача!$O8:P8)&lt;=($B8+$D8+$F8+$H8+$J8+$L8+$N8+$P8)),$Q8,IF((SUM(выдача!$O8:P8)&lt;=($B8+$D8+$F8+$H8+$J8+$L8+$N8+$P8+$R8)),$S8,IF((SUM(выдача!$O8:P8)&lt;=($B8+$D8+$F8+$H8+$J8+$L8+$N8+$P8+$R8+$T8)),$U8,IF((SUM(выдача!$O8:P8)&lt;=($B8+$D8+$F8+$H8+$J8+$L8+$N8+$P8+$R8+$T8+$V8)),$W8,IF((SUM(выдача!$O8:P8)&lt;=($B8+$D8+$F8+$H8+$J8+$L8+$N8+$P8+$R8+$T8+$V8+$X8)),$Y8,IF((SUM(выдача!$O8:P8)&lt;=($B8+$D8+$F8+$H8+$J8+$L8+$N8+$P8+$R8+$T8+$V8+$X8+$Z8)),$AA8,IF((SUM(выдача!$O8:P8)&lt;=($B8+$D8+$F8+$H8+$J8+$L8+$N8+$P8+$R8+$T8+$V8+$X8+$Z8+$AB8)),$AC8,0))))))))))))))</f>
        <v>0</v>
      </c>
      <c r="AK8" s="354">
        <f>IF(((SUM(выдача!$O8:Q8)&lt;=$B8)),$C8,IF((SUM(выдача!$O8:Q8)&lt;=($B8+$D8)),$E8,IF((SUM(выдача!$O8:Q8)&lt;=($B8+$D8+$F8)),$G8,IF((SUM(выдача!$O8:Q8)&lt;=($B8+$D8+$F8+$H8)),$I8,IF((SUM(выдача!$O8:Q8)&lt;=($B8+$D8+$F8+$H8+$J8)),$K8,IF((SUM(выдача!$O8:Q8)&lt;=($B8+$D8+$F8+$H8+$J8+$L8)),$M8,IF((SUM(выдача!$O8:Q8)&lt;=($B8+$D8+$F8+$H8+$J8+$L8+$N8)),$O8,IF((SUM(выдача!$O8:Q8)&lt;=($B8+$D8+$F8+$H8+$J8+$L8+$N8+$P8)),$Q8,IF((SUM(выдача!$O8:Q8)&lt;=($B8+$D8+$F8+$H8+$J8+$L8+$N8+$P8+$R8)),$S8,IF((SUM(выдача!$O8:Q8)&lt;=($B8+$D8+$F8+$H8+$J8+$L8+$N8+$P8+$R8+$T8)),$U8,IF((SUM(выдача!$O8:Q8)&lt;=($B8+$D8+$F8+$H8+$J8+$L8+$N8+$P8+$R8+$T8+$V8)),$W8,IF((SUM(выдача!$O8:Q8)&lt;=($B8+$D8+$F8+$H8+$J8+$L8+$N8+$P8+$R8+$T8+$V8+$X8)),$Y8,IF((SUM(выдача!$O8:Q8)&lt;=($B8+$D8+$F8+$H8+$J8+$L8+$N8+$P8+$R8+$T8+$V8+$X8+$Z8)),$AA8,IF((SUM(выдача!$O8:Q8)&lt;=($B8+$D8+$F8+$H8+$J8+$L8+$N8+$P8+$R8+$T8+$V8+$X8+$Z8+$AB8)),$AC8,0))))))))))))))</f>
        <v>0</v>
      </c>
      <c r="AL8" s="354">
        <f>IF(((SUM(выдача!$O8:R8)&lt;=$B8)),$C8,IF((SUM(выдача!$O8:R8)&lt;=($B8+$D8)),$E8,IF((SUM(выдача!$O8:R8)&lt;=($B8+$D8+$F8)),$G8,IF((SUM(выдача!$O8:R8)&lt;=($B8+$D8+$F8+$H8)),$I8,IF((SUM(выдача!$O8:R8)&lt;=($B8+$D8+$F8+$H8+$J8)),$K8,IF((SUM(выдача!$O8:R8)&lt;=($B8+$D8+$F8+$H8+$J8+$L8)),$M8,IF((SUM(выдача!$O8:R8)&lt;=($B8+$D8+$F8+$H8+$J8+$L8+$N8)),$O8,IF((SUM(выдача!$O8:R8)&lt;=($B8+$D8+$F8+$H8+$J8+$L8+$N8+$P8)),$Q8,IF((SUM(выдача!$O8:R8)&lt;=($B8+$D8+$F8+$H8+$J8+$L8+$N8+$P8+$R8)),$S8,IF((SUM(выдача!$O8:R8)&lt;=($B8+$D8+$F8+$H8+$J8+$L8+$N8+$P8+$R8+$T8)),$U8,IF((SUM(выдача!$O8:R8)&lt;=($B8+$D8+$F8+$H8+$J8+$L8+$N8+$P8+$R8+$T8+$V8)),$W8,IF((SUM(выдача!$O8:R8)&lt;=($B8+$D8+$F8+$H8+$J8+$L8+$N8+$P8+$R8+$T8+$V8+$X8)),$Y8,IF((SUM(выдача!$O8:R8)&lt;=($B8+$D8+$F8+$H8+$J8+$L8+$N8+$P8+$R8+$T8+$V8+$X8+$Z8)),$AA8,IF((SUM(выдача!$O8:R8)&lt;=($B8+$D8+$F8+$H8+$J8+$L8+$N8+$P8+$R8+$T8+$V8+$X8+$Z8+$AB8)),$AC8,0))))))))))))))</f>
        <v>0</v>
      </c>
      <c r="AM8" s="354">
        <f>IF(((SUM(выдача!$O8:S8)&lt;=$B8)),$C8,IF((SUM(выдача!$O8:S8)&lt;=($B8+$D8)),$E8,IF((SUM(выдача!$O8:S8)&lt;=($B8+$D8+$F8)),$G8,IF((SUM(выдача!$O8:S8)&lt;=($B8+$D8+$F8+$H8)),$I8,IF((SUM(выдача!$O8:S8)&lt;=($B8+$D8+$F8+$H8+$J8)),$K8,IF((SUM(выдача!$O8:S8)&lt;=($B8+$D8+$F8+$H8+$J8+$L8)),$M8,IF((SUM(выдача!$O8:S8)&lt;=($B8+$D8+$F8+$H8+$J8+$L8+$N8)),$O8,IF((SUM(выдача!$O8:S8)&lt;=($B8+$D8+$F8+$H8+$J8+$L8+$N8+$P8)),$Q8,IF((SUM(выдача!$O8:S8)&lt;=($B8+$D8+$F8+$H8+$J8+$L8+$N8+$P8+$R8)),$S8,IF((SUM(выдача!$O8:S8)&lt;=($B8+$D8+$F8+$H8+$J8+$L8+$N8+$P8+$R8+$T8)),$U8,IF((SUM(выдача!$O8:S8)&lt;=($B8+$D8+$F8+$H8+$J8+$L8+$N8+$P8+$R8+$T8+$V8)),$W8,IF((SUM(выдача!$O8:S8)&lt;=($B8+$D8+$F8+$H8+$J8+$L8+$N8+$P8+$R8+$T8+$V8+$X8)),$Y8,IF((SUM(выдача!$O8:S8)&lt;=($B8+$D8+$F8+$H8+$J8+$L8+$N8+$P8+$R8+$T8+$V8+$X8+$Z8)),$AA8,IF((SUM(выдача!$O8:S8)&lt;=($B8+$D8+$F8+$H8+$J8+$L8+$N8+$P8+$R8+$T8+$V8+$X8+$Z8+$AB8)),$AC8,0))))))))))))))</f>
        <v>0</v>
      </c>
      <c r="AN8" s="354">
        <f>IF(((SUM(выдача!$O8:T8)&lt;=$B8)),$C8,IF((SUM(выдача!$O8:T8)&lt;=($B8+$D8)),$E8,IF((SUM(выдача!$O8:T8)&lt;=($B8+$D8+$F8)),$G8,IF((SUM(выдача!$O8:T8)&lt;=($B8+$D8+$F8+$H8)),$I8,IF((SUM(выдача!$O8:T8)&lt;=($B8+$D8+$F8+$H8+$J8)),$K8,IF((SUM(выдача!$O8:T8)&lt;=($B8+$D8+$F8+$H8+$J8+$L8)),$M8,IF((SUM(выдача!$O8:T8)&lt;=($B8+$D8+$F8+$H8+$J8+$L8+$N8)),$O8,IF((SUM(выдача!$O8:T8)&lt;=($B8+$D8+$F8+$H8+$J8+$L8+$N8+$P8)),$Q8,IF((SUM(выдача!$O8:T8)&lt;=($B8+$D8+$F8+$H8+$J8+$L8+$N8+$P8+$R8)),$S8,IF((SUM(выдача!$O8:T8)&lt;=($B8+$D8+$F8+$H8+$J8+$L8+$N8+$P8+$R8+$T8)),$U8,IF((SUM(выдача!$O8:T8)&lt;=($B8+$D8+$F8+$H8+$J8+$L8+$N8+$P8+$R8+$T8+$V8)),$W8,IF((SUM(выдача!$O8:T8)&lt;=($B8+$D8+$F8+$H8+$J8+$L8+$N8+$P8+$R8+$T8+$V8+$X8)),$Y8,IF((SUM(выдача!$O8:T8)&lt;=($B8+$D8+$F8+$H8+$J8+$L8+$N8+$P8+$R8+$T8+$V8+$X8+$Z8)),$AA8,IF((SUM(выдача!$O8:T8)&lt;=($B8+$D8+$F8+$H8+$J8+$L8+$N8+$P8+$R8+$T8+$V8+$X8+$Z8+$AB8)),$AC8,0))))))))))))))</f>
        <v>0</v>
      </c>
      <c r="AO8" s="354">
        <f>IF(((SUM(выдача!$O8:U8)&lt;=$B8)),$C8,IF((SUM(выдача!$O8:U8)&lt;=($B8+$D8)),$E8,IF((SUM(выдача!$O8:U8)&lt;=($B8+$D8+$F8)),$G8,IF((SUM(выдача!$O8:U8)&lt;=($B8+$D8+$F8+$H8)),$I8,IF((SUM(выдача!$O8:U8)&lt;=($B8+$D8+$F8+$H8+$J8)),$K8,IF((SUM(выдача!$O8:U8)&lt;=($B8+$D8+$F8+$H8+$J8+$L8)),$M8,IF((SUM(выдача!$O8:U8)&lt;=($B8+$D8+$F8+$H8+$J8+$L8+$N8)),$O8,IF((SUM(выдача!$O8:U8)&lt;=($B8+$D8+$F8+$H8+$J8+$L8+$N8+$P8)),$Q8,IF((SUM(выдача!$O8:U8)&lt;=($B8+$D8+$F8+$H8+$J8+$L8+$N8+$P8+$R8)),$S8,IF((SUM(выдача!$O8:U8)&lt;=($B8+$D8+$F8+$H8+$J8+$L8+$N8+$P8+$R8+$T8)),$U8,IF((SUM(выдача!$O8:U8)&lt;=($B8+$D8+$F8+$H8+$J8+$L8+$N8+$P8+$R8+$T8+$V8)),$W8,IF((SUM(выдача!$O8:U8)&lt;=($B8+$D8+$F8+$H8+$J8+$L8+$N8+$P8+$R8+$T8+$V8+$X8)),$Y8,IF((SUM(выдача!$O8:U8)&lt;=($B8+$D8+$F8+$H8+$J8+$L8+$N8+$P8+$R8+$T8+$V8+$X8+$Z8)),$AA8,IF((SUM(выдача!$O8:U8)&lt;=($B8+$D8+$F8+$H8+$J8+$L8+$N8+$P8+$R8+$T8+$V8+$X8+$Z8+$AB8)),$AC8,0))))))))))))))</f>
        <v>0</v>
      </c>
      <c r="AP8" s="354">
        <f>IF(((SUM(выдача!$O8:V8)&lt;=$B8)),$C8,IF((SUM(выдача!$O8:V8)&lt;=($B8+$D8)),$E8,IF((SUM(выдача!$O8:V8)&lt;=($B8+$D8+$F8)),$G8,IF((SUM(выдача!$O8:V8)&lt;=($B8+$D8+$F8+$H8)),$I8,IF((SUM(выдача!$O8:V8)&lt;=($B8+$D8+$F8+$H8+$J8)),$K8,IF((SUM(выдача!$O8:V8)&lt;=($B8+$D8+$F8+$H8+$J8+$L8)),$M8,IF((SUM(выдача!$O8:V8)&lt;=($B8+$D8+$F8+$H8+$J8+$L8+$N8)),$O8,IF((SUM(выдача!$O8:V8)&lt;=($B8+$D8+$F8+$H8+$J8+$L8+$N8+$P8)),$Q8,IF((SUM(выдача!$O8:V8)&lt;=($B8+$D8+$F8+$H8+$J8+$L8+$N8+$P8+$R8)),$S8,IF((SUM(выдача!$O8:V8)&lt;=($B8+$D8+$F8+$H8+$J8+$L8+$N8+$P8+$R8+$T8)),$U8,IF((SUM(выдача!$O8:V8)&lt;=($B8+$D8+$F8+$H8+$J8+$L8+$N8+$P8+$R8+$T8+$V8)),$W8,IF((SUM(выдача!$O8:V8)&lt;=($B8+$D8+$F8+$H8+$J8+$L8+$N8+$P8+$R8+$T8+$V8+$X8)),$Y8,IF((SUM(выдача!$O8:V8)&lt;=($B8+$D8+$F8+$H8+$J8+$L8+$N8+$P8+$R8+$T8+$V8+$X8+$Z8)),$AA8,IF((SUM(выдача!$O8:V8)&lt;=($B8+$D8+$F8+$H8+$J8+$L8+$N8+$P8+$R8+$T8+$V8+$X8+$Z8+$AB8)),$AC8,0))))))))))))))</f>
        <v>0</v>
      </c>
      <c r="AQ8" s="354">
        <f>IF(((SUM(выдача!$O8:W8)&lt;=$B8)),$C8,IF((SUM(выдача!$O8:W8)&lt;=($B8+$D8)),$E8,IF((SUM(выдача!$O8:W8)&lt;=($B8+$D8+$F8)),$G8,IF((SUM(выдача!$O8:W8)&lt;=($B8+$D8+$F8+$H8)),$I8,IF((SUM(выдача!$O8:W8)&lt;=($B8+$D8+$F8+$H8+$J8)),$K8,IF((SUM(выдача!$O8:W8)&lt;=($B8+$D8+$F8+$H8+$J8+$L8)),$M8,IF((SUM(выдача!$O8:W8)&lt;=($B8+$D8+$F8+$H8+$J8+$L8+$N8)),$O8,IF((SUM(выдача!$O8:W8)&lt;=($B8+$D8+$F8+$H8+$J8+$L8+$N8+$P8)),$Q8,IF((SUM(выдача!$O8:W8)&lt;=($B8+$D8+$F8+$H8+$J8+$L8+$N8+$P8+$R8)),$S8,IF((SUM(выдача!$O8:W8)&lt;=($B8+$D8+$F8+$H8+$J8+$L8+$N8+$P8+$R8+$T8)),$U8,IF((SUM(выдача!$O8:W8)&lt;=($B8+$D8+$F8+$H8+$J8+$L8+$N8+$P8+$R8+$T8+$V8)),$W8,IF((SUM(выдача!$O8:W8)&lt;=($B8+$D8+$F8+$H8+$J8+$L8+$N8+$P8+$R8+$T8+$V8+$X8)),$Y8,IF((SUM(выдача!$O8:W8)&lt;=($B8+$D8+$F8+$H8+$J8+$L8+$N8+$P8+$R8+$T8+$V8+$X8+$Z8)),$AA8,IF((SUM(выдача!$O8:W8)&lt;=($B8+$D8+$F8+$H8+$J8+$L8+$N8+$P8+$R8+$T8+$V8+$X8+$Z8+$AB8)),$AC8,0))))))))))))))</f>
        <v>0</v>
      </c>
      <c r="AR8" s="354">
        <f>IF(((SUM(выдача!$O8:X8)&lt;=$B8)),$C8,IF((SUM(выдача!$O8:X8)&lt;=($B8+$D8)),$E8,IF((SUM(выдача!$O8:X8)&lt;=($B8+$D8+$F8)),$G8,IF((SUM(выдача!$O8:X8)&lt;=($B8+$D8+$F8+$H8)),$I8,IF((SUM(выдача!$O8:X8)&lt;=($B8+$D8+$F8+$H8+$J8)),$K8,IF((SUM(выдача!$O8:X8)&lt;=($B8+$D8+$F8+$H8+$J8+$L8)),$M8,IF((SUM(выдача!$O8:X8)&lt;=($B8+$D8+$F8+$H8+$J8+$L8+$N8)),$O8,IF((SUM(выдача!$O8:X8)&lt;=($B8+$D8+$F8+$H8+$J8+$L8+$N8+$P8)),$Q8,IF((SUM(выдача!$O8:X8)&lt;=($B8+$D8+$F8+$H8+$J8+$L8+$N8+$P8+$R8)),$S8,IF((SUM(выдача!$O8:X8)&lt;=($B8+$D8+$F8+$H8+$J8+$L8+$N8+$P8+$R8+$T8)),$U8,IF((SUM(выдача!$O8:X8)&lt;=($B8+$D8+$F8+$H8+$J8+$L8+$N8+$P8+$R8+$T8+$V8)),$W8,IF((SUM(выдача!$O8:X8)&lt;=($B8+$D8+$F8+$H8+$J8+$L8+$N8+$P8+$R8+$T8+$V8+$X8)),$Y8,IF((SUM(выдача!$O8:X8)&lt;=($B8+$D8+$F8+$H8+$J8+$L8+$N8+$P8+$R8+$T8+$V8+$X8+$Z8)),$AA8,IF((SUM(выдача!$O8:X8)&lt;=($B8+$D8+$F8+$H8+$J8+$L8+$N8+$P8+$R8+$T8+$V8+$X8+$Z8+$AB8)),$AC8,0))))))))))))))</f>
        <v>0</v>
      </c>
      <c r="AS8" s="354">
        <f>IF(((SUM(выдача!$O8:Y8)&lt;=$B8)),$C8,IF((SUM(выдача!$O8:Y8)&lt;=($B8+$D8)),$E8,IF((SUM(выдача!$O8:Y8)&lt;=($B8+$D8+$F8)),$G8,IF((SUM(выдача!$O8:Y8)&lt;=($B8+$D8+$F8+$H8)),$I8,IF((SUM(выдача!$O8:Y8)&lt;=($B8+$D8+$F8+$H8+$J8)),$K8,IF((SUM(выдача!$O8:Y8)&lt;=($B8+$D8+$F8+$H8+$J8+$L8)),$M8,IF((SUM(выдача!$O8:Y8)&lt;=($B8+$D8+$F8+$H8+$J8+$L8+$N8)),$O8,IF((SUM(выдача!$O8:Y8)&lt;=($B8+$D8+$F8+$H8+$J8+$L8+$N8+$P8)),$Q8,IF((SUM(выдача!$O8:Y8)&lt;=($B8+$D8+$F8+$H8+$J8+$L8+$N8+$P8+$R8)),$S8,IF((SUM(выдача!$O8:Y8)&lt;=($B8+$D8+$F8+$H8+$J8+$L8+$N8+$P8+$R8+$T8)),$U8,IF((SUM(выдача!$O8:Y8)&lt;=($B8+$D8+$F8+$H8+$J8+$L8+$N8+$P8+$R8+$T8+$V8)),$W8,IF((SUM(выдача!$O8:Y8)&lt;=($B8+$D8+$F8+$H8+$J8+$L8+$N8+$P8+$R8+$T8+$V8+$X8)),$Y8,IF((SUM(выдача!$O8:Y8)&lt;=($B8+$D8+$F8+$H8+$J8+$L8+$N8+$P8+$R8+$T8+$V8+$X8+$Z8)),$AA8,IF((SUM(выдача!$O8:Y8)&lt;=($B8+$D8+$F8+$H8+$J8+$L8+$N8+$P8+$R8+$T8+$V8+$X8+$Z8+$AB8)),$AC8,0))))))))))))))</f>
        <v>0</v>
      </c>
      <c r="AT8" s="354">
        <f>IF(((SUM(выдача!$O8:Z8)&lt;=$B8)),$C8,IF((SUM(выдача!$O8:Z8)&lt;=($B8+$D8)),$E8,IF((SUM(выдача!$O8:Z8)&lt;=($B8+$D8+$F8)),$G8,IF((SUM(выдача!$O8:Z8)&lt;=($B8+$D8+$F8+$H8)),$I8,IF((SUM(выдача!$O8:Z8)&lt;=($B8+$D8+$F8+$H8+$J8)),$K8,IF((SUM(выдача!$O8:Z8)&lt;=($B8+$D8+$F8+$H8+$J8+$L8)),$M8,IF((SUM(выдача!$O8:Z8)&lt;=($B8+$D8+$F8+$H8+$J8+$L8+$N8)),$O8,IF((SUM(выдача!$O8:Z8)&lt;=($B8+$D8+$F8+$H8+$J8+$L8+$N8+$P8)),$Q8,IF((SUM(выдача!$O8:Z8)&lt;=($B8+$D8+$F8+$H8+$J8+$L8+$N8+$P8+$R8)),$S8,IF((SUM(выдача!$O8:Z8)&lt;=($B8+$D8+$F8+$H8+$J8+$L8+$N8+$P8+$R8+$T8)),$U8,IF((SUM(выдача!$O8:Z8)&lt;=($B8+$D8+$F8+$H8+$J8+$L8+$N8+$P8+$R8+$T8+$V8)),$W8,IF((SUM(выдача!$O8:Z8)&lt;=($B8+$D8+$F8+$H8+$J8+$L8+$N8+$P8+$R8+$T8+$V8+$X8)),$Y8,IF((SUM(выдача!$O8:Z8)&lt;=($B8+$D8+$F8+$H8+$J8+$L8+$N8+$P8+$R8+$T8+$V8+$X8+$Z8)),$AA8,IF((SUM(выдача!$O8:Z8)&lt;=($B8+$D8+$F8+$H8+$J8+$L8+$N8+$P8+$R8+$T8+$V8+$X8+$Z8+$AB8)),$AC8,0))))))))))))))</f>
        <v>0</v>
      </c>
      <c r="AU8" s="354">
        <f>IF(((SUM(выдача!$O8:AA8)&lt;=$B8)),$C8,IF((SUM(выдача!$O8:AA8)&lt;=($B8+$D8)),$E8,IF((SUM(выдача!$O8:AA8)&lt;=($B8+$D8+$F8)),$G8,IF((SUM(выдача!$O8:AA8)&lt;=($B8+$D8+$F8+$H8)),$I8,IF((SUM(выдача!$O8:AA8)&lt;=($B8+$D8+$F8+$H8+$J8)),$K8,IF((SUM(выдача!$O8:AA8)&lt;=($B8+$D8+$F8+$H8+$J8+$L8)),$M8,IF((SUM(выдача!$O8:AA8)&lt;=($B8+$D8+$F8+$H8+$J8+$L8+$N8)),$O8,IF((SUM(выдача!$O8:AA8)&lt;=($B8+$D8+$F8+$H8+$J8+$L8+$N8+$P8)),$Q8,IF((SUM(выдача!$O8:AA8)&lt;=($B8+$D8+$F8+$H8+$J8+$L8+$N8+$P8+$R8)),$S8,IF((SUM(выдача!$O8:AA8)&lt;=($B8+$D8+$F8+$H8+$J8+$L8+$N8+$P8+$R8+$T8)),$U8,IF((SUM(выдача!$O8:AA8)&lt;=($B8+$D8+$F8+$H8+$J8+$L8+$N8+$P8+$R8+$T8+$V8)),$W8,IF((SUM(выдача!$O8:AA8)&lt;=($B8+$D8+$F8+$H8+$J8+$L8+$N8+$P8+$R8+$T8+$V8+$X8)),$Y8,IF((SUM(выдача!$O8:AA8)&lt;=($B8+$D8+$F8+$H8+$J8+$L8+$N8+$P8+$R8+$T8+$V8+$X8+$Z8)),$AA8,IF((SUM(выдача!$O8:AA8)&lt;=($B8+$D8+$F8+$H8+$J8+$L8+$N8+$P8+$R8+$T8+$V8+$X8+$Z8+$AB8)),$AC8,0))))))))))))))</f>
        <v>0</v>
      </c>
      <c r="AV8" s="354">
        <f>IF(((SUM(выдача!$O8:AB8)&lt;=$B8)),$C8,IF((SUM(выдача!$O8:AB8)&lt;=($B8+$D8)),$E8,IF((SUM(выдача!$O8:AB8)&lt;=($B8+$D8+$F8)),$G8,IF((SUM(выдача!$O8:AB8)&lt;=($B8+$D8+$F8+$H8)),$I8,IF((SUM(выдача!$O8:AB8)&lt;=($B8+$D8+$F8+$H8+$J8)),$K8,IF((SUM(выдача!$O8:AB8)&lt;=($B8+$D8+$F8+$H8+$J8+$L8)),$M8,IF((SUM(выдача!$O8:AB8)&lt;=($B8+$D8+$F8+$H8+$J8+$L8+$N8)),$O8,IF((SUM(выдача!$O8:AB8)&lt;=($B8+$D8+$F8+$H8+$J8+$L8+$N8+$P8)),$Q8,IF((SUM(выдача!$O8:AB8)&lt;=($B8+$D8+$F8+$H8+$J8+$L8+$N8+$P8+$R8)),$S8,IF((SUM(выдача!$O8:AB8)&lt;=($B8+$D8+$F8+$H8+$J8+$L8+$N8+$P8+$R8+$T8)),$U8,IF((SUM(выдача!$O8:AB8)&lt;=($B8+$D8+$F8+$H8+$J8+$L8+$N8+$P8+$R8+$T8+$V8)),$W8,IF((SUM(выдача!$O8:AB8)&lt;=($B8+$D8+$F8+$H8+$J8+$L8+$N8+$P8+$R8+$T8+$V8+$X8)),$Y8,IF((SUM(выдача!$O8:AB8)&lt;=($B8+$D8+$F8+$H8+$J8+$L8+$N8+$P8+$R8+$T8+$V8+$X8+$Z8)),$AA8,IF((SUM(выдача!$O8:AB8)&lt;=($B8+$D8+$F8+$H8+$J8+$L8+$N8+$P8+$R8+$T8+$V8+$X8+$Z8+$AB8)),$AC8,0))))))))))))))</f>
        <v>0</v>
      </c>
      <c r="AW8" s="354">
        <f>IF(((SUM(выдача!$O8:AC8)&lt;=$B8)),$C8,IF((SUM(выдача!$O8:AC8)&lt;=($B8+$D8)),$E8,IF((SUM(выдача!$O8:AC8)&lt;=($B8+$D8+$F8)),$G8,IF((SUM(выдача!$O8:AC8)&lt;=($B8+$D8+$F8+$H8)),$I8,IF((SUM(выдача!$O8:AC8)&lt;=($B8+$D8+$F8+$H8+$J8)),$K8,IF((SUM(выдача!$O8:AC8)&lt;=($B8+$D8+$F8+$H8+$J8+$L8)),$M8,IF((SUM(выдача!$O8:AC8)&lt;=($B8+$D8+$F8+$H8+$J8+$L8+$N8)),$O8,IF((SUM(выдача!$O8:AC8)&lt;=($B8+$D8+$F8+$H8+$J8+$L8+$N8+$P8)),$Q8,IF((SUM(выдача!$O8:AC8)&lt;=($B8+$D8+$F8+$H8+$J8+$L8+$N8+$P8+$R8)),$S8,IF((SUM(выдача!$O8:AC8)&lt;=($B8+$D8+$F8+$H8+$J8+$L8+$N8+$P8+$R8+$T8)),$U8,IF((SUM(выдача!$O8:AC8)&lt;=($B8+$D8+$F8+$H8+$J8+$L8+$N8+$P8+$R8+$T8+$V8)),$W8,IF((SUM(выдача!$O8:AC8)&lt;=($B8+$D8+$F8+$H8+$J8+$L8+$N8+$P8+$R8+$T8+$V8+$X8)),$Y8,IF((SUM(выдача!$O8:AC8)&lt;=($B8+$D8+$F8+$H8+$J8+$L8+$N8+$P8+$R8+$T8+$V8+$X8+$Z8)),$AA8,IF((SUM(выдача!$O8:AC8)&lt;=($B8+$D8+$F8+$H8+$J8+$L8+$N8+$P8+$R8+$T8+$V8+$X8+$Z8+$AB8)),$AC8,0))))))))))))))</f>
        <v>0</v>
      </c>
      <c r="AX8" s="354">
        <f>IF(((SUM(выдача!$O8:AD8)&lt;=$B8)),$C8,IF((SUM(выдача!$O8:AD8)&lt;=($B8+$D8)),$E8,IF((SUM(выдача!$O8:AD8)&lt;=($B8+$D8+$F8)),$G8,IF((SUM(выдача!$O8:AD8)&lt;=($B8+$D8+$F8+$H8)),$I8,IF((SUM(выдача!$O8:AD8)&lt;=($B8+$D8+$F8+$H8+$J8)),$K8,IF((SUM(выдача!$O8:AD8)&lt;=($B8+$D8+$F8+$H8+$J8+$L8)),$M8,IF((SUM(выдача!$O8:AD8)&lt;=($B8+$D8+$F8+$H8+$J8+$L8+$N8)),$O8,IF((SUM(выдача!$O8:AD8)&lt;=($B8+$D8+$F8+$H8+$J8+$L8+$N8+$P8)),$Q8,IF((SUM(выдача!$O8:AD8)&lt;=($B8+$D8+$F8+$H8+$J8+$L8+$N8+$P8+$R8)),$S8,IF((SUM(выдача!$O8:AD8)&lt;=($B8+$D8+$F8+$H8+$J8+$L8+$N8+$P8+$R8+$T8)),$U8,IF((SUM(выдача!$O8:AD8)&lt;=($B8+$D8+$F8+$H8+$J8+$L8+$N8+$P8+$R8+$T8+$V8)),$W8,IF((SUM(выдача!$O8:AD8)&lt;=($B8+$D8+$F8+$H8+$J8+$L8+$N8+$P8+$R8+$T8+$V8+$X8)),$Y8,IF((SUM(выдача!$O8:AD8)&lt;=($B8+$D8+$F8+$H8+$J8+$L8+$N8+$P8+$R8+$T8+$V8+$X8+$Z8)),$AA8,IF((SUM(выдача!$O8:AD8)&lt;=($B8+$D8+$F8+$H8+$J8+$L8+$N8+$P8+$R8+$T8+$V8+$X8+$Z8+$AB8)),$AC8,0))))))))))))))</f>
        <v>0</v>
      </c>
      <c r="AY8" s="354">
        <f>IF(((SUM(выдача!$O8:AE8)&lt;=$B8)),$C8,IF((SUM(выдача!$O8:AE8)&lt;=($B8+$D8)),$E8,IF((SUM(выдача!$O8:AE8)&lt;=($B8+$D8+$F8)),$G8,IF((SUM(выдача!$O8:AE8)&lt;=($B8+$D8+$F8+$H8)),$I8,IF((SUM(выдача!$O8:AE8)&lt;=($B8+$D8+$F8+$H8+$J8)),$K8,IF((SUM(выдача!$O8:AE8)&lt;=($B8+$D8+$F8+$H8+$J8+$L8)),$M8,IF((SUM(выдача!$O8:AE8)&lt;=($B8+$D8+$F8+$H8+$J8+$L8+$N8)),$O8,IF((SUM(выдача!$O8:AE8)&lt;=($B8+$D8+$F8+$H8+$J8+$L8+$N8+$P8)),$Q8,IF((SUM(выдача!$O8:AE8)&lt;=($B8+$D8+$F8+$H8+$J8+$L8+$N8+$P8+$R8)),$S8,IF((SUM(выдача!$O8:AE8)&lt;=($B8+$D8+$F8+$H8+$J8+$L8+$N8+$P8+$R8+$T8)),$U8,IF((SUM(выдача!$O8:AE8)&lt;=($B8+$D8+$F8+$H8+$J8+$L8+$N8+$P8+$R8+$T8+$V8)),$W8,IF((SUM(выдача!$O8:AE8)&lt;=($B8+$D8+$F8+$H8+$J8+$L8+$N8+$P8+$R8+$T8+$V8+$X8)),$Y8,IF((SUM(выдача!$O8:AE8)&lt;=($B8+$D8+$F8+$H8+$J8+$L8+$N8+$P8+$R8+$T8+$V8+$X8+$Z8)),$AA8,IF((SUM(выдача!$O8:AE8)&lt;=($B8+$D8+$F8+$H8+$J8+$L8+$N8+$P8+$R8+$T8+$V8+$X8+$Z8+$AB8)),$AC8,0))))))))))))))</f>
        <v>0</v>
      </c>
      <c r="AZ8" s="354">
        <f>IF(((SUM(выдача!$O8:AF8)&lt;=$B8)),$C8,IF((SUM(выдача!$O8:AF8)&lt;=($B8+$D8)),$E8,IF((SUM(выдача!$O8:AF8)&lt;=($B8+$D8+$F8)),$G8,IF((SUM(выдача!$O8:AF8)&lt;=($B8+$D8+$F8+$H8)),$I8,IF((SUM(выдача!$O8:AF8)&lt;=($B8+$D8+$F8+$H8+$J8)),$K8,IF((SUM(выдача!$O8:AF8)&lt;=($B8+$D8+$F8+$H8+$J8+$L8)),$M8,IF((SUM(выдача!$O8:AF8)&lt;=($B8+$D8+$F8+$H8+$J8+$L8+$N8)),$O8,IF((SUM(выдача!$O8:AF8)&lt;=($B8+$D8+$F8+$H8+$J8+$L8+$N8+$P8)),$Q8,IF((SUM(выдача!$O8:AF8)&lt;=($B8+$D8+$F8+$H8+$J8+$L8+$N8+$P8+$R8)),$S8,IF((SUM(выдача!$O8:AF8)&lt;=($B8+$D8+$F8+$H8+$J8+$L8+$N8+$P8+$R8+$T8)),$U8,IF((SUM(выдача!$O8:AF8)&lt;=($B8+$D8+$F8+$H8+$J8+$L8+$N8+$P8+$R8+$T8+$V8)),$W8,IF((SUM(выдача!$O8:AF8)&lt;=($B8+$D8+$F8+$H8+$J8+$L8+$N8+$P8+$R8+$T8+$V8+$X8)),$Y8,IF((SUM(выдача!$O8:AF8)&lt;=($B8+$D8+$F8+$H8+$J8+$L8+$N8+$P8+$R8+$T8+$V8+$X8+$Z8)),$AA8,IF((SUM(выдача!$O8:AF8)&lt;=($B8+$D8+$F8+$H8+$J8+$L8+$N8+$P8+$R8+$T8+$V8+$X8+$Z8+$AB8)),$AC8,0))))))))))))))</f>
        <v>0</v>
      </c>
      <c r="BA8" s="354">
        <f>IF(((SUM(выдача!$O8:AG8)&lt;=$B8)),$C8,IF((SUM(выдача!$O8:AG8)&lt;=($B8+$D8)),$E8,IF((SUM(выдача!$O8:AG8)&lt;=($B8+$D8+$F8)),$G8,IF((SUM(выдача!$O8:AG8)&lt;=($B8+$D8+$F8+$H8)),$I8,IF((SUM(выдача!$O8:AG8)&lt;=($B8+$D8+$F8+$H8+$J8)),$K8,IF((SUM(выдача!$O8:AG8)&lt;=($B8+$D8+$F8+$H8+$J8+$L8)),$M8,IF((SUM(выдача!$O8:AG8)&lt;=($B8+$D8+$F8+$H8+$J8+$L8+$N8)),$O8,IF((SUM(выдача!$O8:AG8)&lt;=($B8+$D8+$F8+$H8+$J8+$L8+$N8+$P8)),$Q8,IF((SUM(выдача!$O8:AG8)&lt;=($B8+$D8+$F8+$H8+$J8+$L8+$N8+$P8+$R8)),$S8,IF((SUM(выдача!$O8:AG8)&lt;=($B8+$D8+$F8+$H8+$J8+$L8+$N8+$P8+$R8+$T8)),$U8,IF((SUM(выдача!$O8:AG8)&lt;=($B8+$D8+$F8+$H8+$J8+$L8+$N8+$P8+$R8+$T8+$V8)),$W8,IF((SUM(выдача!$O8:AG8)&lt;=($B8+$D8+$F8+$H8+$J8+$L8+$N8+$P8+$R8+$T8+$V8+$X8)),$Y8,IF((SUM(выдача!$O8:AG8)&lt;=($B8+$D8+$F8+$H8+$J8+$L8+$N8+$P8+$R8+$T8+$V8+$X8+$Z8)),$AA8,IF((SUM(выдача!$O8:AG8)&lt;=($B8+$D8+$F8+$H8+$J8+$L8+$N8+$P8+$R8+$T8+$V8+$X8+$Z8+$AB8)),$AC8,0))))))))))))))</f>
        <v>0</v>
      </c>
      <c r="BB8" s="354">
        <f>IF(((SUM(выдача!$O8:AH8)&lt;=$B8)),$C8,IF((SUM(выдача!$O8:AH8)&lt;=($B8+$D8)),$E8,IF((SUM(выдача!$O8:AH8)&lt;=($B8+$D8+$F8)),$G8,IF((SUM(выдача!$O8:AH8)&lt;=($B8+$D8+$F8+$H8)),$I8,IF((SUM(выдача!$O8:AH8)&lt;=($B8+$D8+$F8+$H8+$J8)),$K8,IF((SUM(выдача!$O8:AH8)&lt;=($B8+$D8+$F8+$H8+$J8+$L8)),$M8,IF((SUM(выдача!$O8:AH8)&lt;=($B8+$D8+$F8+$H8+$J8+$L8+$N8)),$O8,IF((SUM(выдача!$O8:AH8)&lt;=($B8+$D8+$F8+$H8+$J8+$L8+$N8+$P8)),$Q8,IF((SUM(выдача!$O8:AH8)&lt;=($B8+$D8+$F8+$H8+$J8+$L8+$N8+$P8+$R8)),$S8,IF((SUM(выдача!$O8:AH8)&lt;=($B8+$D8+$F8+$H8+$J8+$L8+$N8+$P8+$R8+$T8)),$U8,IF((SUM(выдача!$O8:AH8)&lt;=($B8+$D8+$F8+$H8+$J8+$L8+$N8+$P8+$R8+$T8+$V8)),$W8,IF((SUM(выдача!$O8:AH8)&lt;=($B8+$D8+$F8+$H8+$J8+$L8+$N8+$P8+$R8+$T8+$V8+$X8)),$Y8,IF((SUM(выдача!$O8:AH8)&lt;=($B8+$D8+$F8+$H8+$J8+$L8+$N8+$P8+$R8+$T8+$V8+$X8+$Z8)),$AA8,IF((SUM(выдача!$O8:AH8)&lt;=($B8+$D8+$F8+$H8+$J8+$L8+$N8+$P8+$R8+$T8+$V8+$X8+$Z8+$AB8)),$AC8,0))))))))))))))</f>
        <v>0</v>
      </c>
      <c r="BC8" s="354">
        <f>IF(((SUM(выдача!$O8:AI8)&lt;=$B8)),$C8,IF((SUM(выдача!$O8:AI8)&lt;=($B8+$D8)),$E8,IF((SUM(выдача!$O8:AI8)&lt;=($B8+$D8+$F8)),$G8,IF((SUM(выдача!$O8:AI8)&lt;=($B8+$D8+$F8+$H8)),$I8,IF((SUM(выдача!$O8:AI8)&lt;=($B8+$D8+$F8+$H8+$J8)),$K8,IF((SUM(выдача!$O8:AI8)&lt;=($B8+$D8+$F8+$H8+$J8+$L8)),$M8,IF((SUM(выдача!$O8:AI8)&lt;=($B8+$D8+$F8+$H8+$J8+$L8+$N8)),$O8,IF((SUM(выдача!$O8:AI8)&lt;=($B8+$D8+$F8+$H8+$J8+$L8+$N8+$P8)),$Q8,IF((SUM(выдача!$O8:AI8)&lt;=($B8+$D8+$F8+$H8+$J8+$L8+$N8+$P8+$R8)),$S8,IF((SUM(выдача!$O8:AI8)&lt;=($B8+$D8+$F8+$H8+$J8+$L8+$N8+$P8+$R8+$T8)),$U8,IF((SUM(выдача!$O8:AI8)&lt;=($B8+$D8+$F8+$H8+$J8+$L8+$N8+$P8+$R8+$T8+$V8)),$W8,IF((SUM(выдача!$O8:AI8)&lt;=($B8+$D8+$F8+$H8+$J8+$L8+$N8+$P8+$R8+$T8+$V8+$X8)),$Y8,IF((SUM(выдача!$O8:AI8)&lt;=($B8+$D8+$F8+$H8+$J8+$L8+$N8+$P8+$R8+$T8+$V8+$X8+$Z8)),$AA8,IF((SUM(выдача!$O8:AI8)&lt;=($B8+$D8+$F8+$H8+$J8+$L8+$N8+$P8+$R8+$T8+$V8+$X8+$Z8+$AB8)),$AC8,0))))))))))))))</f>
        <v>0</v>
      </c>
      <c r="BD8" s="355">
        <f t="shared" si="1"/>
        <v>0</v>
      </c>
      <c r="BE8" s="356">
        <f t="shared" si="4"/>
        <v>0</v>
      </c>
    </row>
    <row r="9" spans="1:57" ht="15.75">
      <c r="A9" s="151" t="s">
        <v>21</v>
      </c>
      <c r="B9" s="276">
        <v>10</v>
      </c>
      <c r="C9" s="277">
        <v>250</v>
      </c>
      <c r="D9" s="276">
        <v>10</v>
      </c>
      <c r="E9" s="277">
        <v>250</v>
      </c>
      <c r="F9" s="276"/>
      <c r="G9" s="280"/>
      <c r="H9" s="276">
        <v>12</v>
      </c>
      <c r="I9" s="278">
        <v>250</v>
      </c>
      <c r="J9" s="279"/>
      <c r="K9" s="278"/>
      <c r="L9" s="279"/>
      <c r="M9" s="280"/>
      <c r="N9" s="279"/>
      <c r="O9" s="280"/>
      <c r="P9" s="279"/>
      <c r="Q9" s="280"/>
      <c r="R9" s="279"/>
      <c r="S9" s="280"/>
      <c r="T9" s="279"/>
      <c r="U9" s="280"/>
      <c r="V9" s="279"/>
      <c r="W9" s="280"/>
      <c r="X9" s="279"/>
      <c r="Y9" s="280"/>
      <c r="Z9" s="279"/>
      <c r="AA9" s="280"/>
      <c r="AB9" s="279"/>
      <c r="AC9" s="280"/>
      <c r="AD9" s="351">
        <f t="shared" si="2"/>
        <v>8000</v>
      </c>
      <c r="AE9" s="351">
        <f>AD9-(SUM(Всего!D9:'Всего'!X9))</f>
        <v>0</v>
      </c>
      <c r="AF9" s="352">
        <f t="shared" si="3"/>
        <v>32</v>
      </c>
      <c r="AG9" s="353" t="str">
        <f t="shared" si="0"/>
        <v>масло сливочное</v>
      </c>
      <c r="AH9" s="353">
        <f>выдача!B9</f>
        <v>0</v>
      </c>
      <c r="AI9" s="354">
        <f>IF(((SUM(выдача!$O9:O9)&lt;=$B9)),$C9,IF((SUM(выдача!$O9:O9)&lt;=($B9+$D9)),$E9,IF((SUM(выдача!$O9:O9)&lt;=($B9+$D9+$F9)),$G9,IF((SUM(выдача!$O9:O9)&lt;=($B9+$D9+$F9+$H9)),$I9,IF((SUM(выдача!$O9:O9)&lt;=($B9+$D9+$F9+$H9+$J9)),$K9,IF((SUM(выдача!$O9:O9)&lt;=($B9+$D9+$F9+$H9+$J9+$L9)),$M9,IF((SUM(выдача!$O9:O9)&lt;=($B9+$D9+$F9+$H9+$J9+$L9+$N9)),$O9,IF((SUM(выдача!$O9:O9)&lt;=($B9+$D9+$F9+$H9+$J9+$L9+$N9+$P9)),$Q9,IF((SUM(выдача!$O9:O9)&lt;=($B9+$D9+$F9+$H9+$J9+$L9+$N9+$P9+$R9)),$S9,IF((SUM(выдача!$O9:O9)&lt;=($B9+$D9+$F9+$H9+$J9+$L9+$N9+$P9+$R9+$T9)),$U9,IF((SUM(выдача!$O9:O9)&lt;=($B9+$D9+$F9+$H9+$J9+$L9+$N9+$P9+$R9+$T9+$V9)),$W9,IF((SUM(выдача!$O9:O9)&lt;=($B9+$D9+$F9+$H9+$J9+$L9+$N9+$P9+$R9+$T9+$V9+$X9)),$Y9,IF((SUM(выдача!$O9:O9)&lt;=($B9+$D9+$F9+$H9+$J9+$L9+$N9+$P9+$R9+$T9+$V9+$X9+$Z9)),$AA9,IF((SUM(выдача!$O9:O9)&lt;=($B9+$D9+$F9+$H9+$J9+$L9+$N9+$P9+$R9+$T9+$V9+$X9+$Z9+$AB9)),$AC9,0))))))))))))))</f>
        <v>250</v>
      </c>
      <c r="AJ9" s="354">
        <f>IF(((SUM(выдача!$O9:P9)&lt;=$B9)),$C9,IF((SUM(выдача!$O9:P9)&lt;=($B9+$D9)),$E9,IF((SUM(выдача!$O9:P9)&lt;=($B9+$D9+$F9)),$G9,IF((SUM(выдача!$O9:P9)&lt;=($B9+$D9+$F9+$H9)),$I9,IF((SUM(выдача!$O9:P9)&lt;=($B9+$D9+$F9+$H9+$J9)),$K9,IF((SUM(выдача!$O9:P9)&lt;=($B9+$D9+$F9+$H9+$J9+$L9)),$M9,IF((SUM(выдача!$O9:P9)&lt;=($B9+$D9+$F9+$H9+$J9+$L9+$N9)),$O9,IF((SUM(выдача!$O9:P9)&lt;=($B9+$D9+$F9+$H9+$J9+$L9+$N9+$P9)),$Q9,IF((SUM(выдача!$O9:P9)&lt;=($B9+$D9+$F9+$H9+$J9+$L9+$N9+$P9+$R9)),$S9,IF((SUM(выдача!$O9:P9)&lt;=($B9+$D9+$F9+$H9+$J9+$L9+$N9+$P9+$R9+$T9)),$U9,IF((SUM(выдача!$O9:P9)&lt;=($B9+$D9+$F9+$H9+$J9+$L9+$N9+$P9+$R9+$T9+$V9)),$W9,IF((SUM(выдача!$O9:P9)&lt;=($B9+$D9+$F9+$H9+$J9+$L9+$N9+$P9+$R9+$T9+$V9+$X9)),$Y9,IF((SUM(выдача!$O9:P9)&lt;=($B9+$D9+$F9+$H9+$J9+$L9+$N9+$P9+$R9+$T9+$V9+$X9+$Z9)),$AA9,IF((SUM(выдача!$O9:P9)&lt;=($B9+$D9+$F9+$H9+$J9+$L9+$N9+$P9+$R9+$T9+$V9+$X9+$Z9+$AB9)),$AC9,0))))))))))))))</f>
        <v>250</v>
      </c>
      <c r="AK9" s="354">
        <f>IF(((SUM(выдача!$O9:Q9)&lt;=$B9)),$C9,IF((SUM(выдача!$O9:Q9)&lt;=($B9+$D9)),$E9,IF((SUM(выдача!$O9:Q9)&lt;=($B9+$D9+$F9)),$G9,IF((SUM(выдача!$O9:Q9)&lt;=($B9+$D9+$F9+$H9)),$I9,IF((SUM(выдача!$O9:Q9)&lt;=($B9+$D9+$F9+$H9+$J9)),$K9,IF((SUM(выдача!$O9:Q9)&lt;=($B9+$D9+$F9+$H9+$J9+$L9)),$M9,IF((SUM(выдача!$O9:Q9)&lt;=($B9+$D9+$F9+$H9+$J9+$L9+$N9)),$O9,IF((SUM(выдача!$O9:Q9)&lt;=($B9+$D9+$F9+$H9+$J9+$L9+$N9+$P9)),$Q9,IF((SUM(выдача!$O9:Q9)&lt;=($B9+$D9+$F9+$H9+$J9+$L9+$N9+$P9+$R9)),$S9,IF((SUM(выдача!$O9:Q9)&lt;=($B9+$D9+$F9+$H9+$J9+$L9+$N9+$P9+$R9+$T9)),$U9,IF((SUM(выдача!$O9:Q9)&lt;=($B9+$D9+$F9+$H9+$J9+$L9+$N9+$P9+$R9+$T9+$V9)),$W9,IF((SUM(выдача!$O9:Q9)&lt;=($B9+$D9+$F9+$H9+$J9+$L9+$N9+$P9+$R9+$T9+$V9+$X9)),$Y9,IF((SUM(выдача!$O9:Q9)&lt;=($B9+$D9+$F9+$H9+$J9+$L9+$N9+$P9+$R9+$T9+$V9+$X9+$Z9)),$AA9,IF((SUM(выдача!$O9:Q9)&lt;=($B9+$D9+$F9+$H9+$J9+$L9+$N9+$P9+$R9+$T9+$V9+$X9+$Z9+$AB9)),$AC9,0))))))))))))))</f>
        <v>250</v>
      </c>
      <c r="AL9" s="354">
        <f>IF(((SUM(выдача!$O9:R9)&lt;=$B9)),$C9,IF((SUM(выдача!$O9:R9)&lt;=($B9+$D9)),$E9,IF((SUM(выдача!$O9:R9)&lt;=($B9+$D9+$F9)),$G9,IF((SUM(выдача!$O9:R9)&lt;=($B9+$D9+$F9+$H9)),$I9,IF((SUM(выдача!$O9:R9)&lt;=($B9+$D9+$F9+$H9+$J9)),$K9,IF((SUM(выдача!$O9:R9)&lt;=($B9+$D9+$F9+$H9+$J9+$L9)),$M9,IF((SUM(выдача!$O9:R9)&lt;=($B9+$D9+$F9+$H9+$J9+$L9+$N9)),$O9,IF((SUM(выдача!$O9:R9)&lt;=($B9+$D9+$F9+$H9+$J9+$L9+$N9+$P9)),$Q9,IF((SUM(выдача!$O9:R9)&lt;=($B9+$D9+$F9+$H9+$J9+$L9+$N9+$P9+$R9)),$S9,IF((SUM(выдача!$O9:R9)&lt;=($B9+$D9+$F9+$H9+$J9+$L9+$N9+$P9+$R9+$T9)),$U9,IF((SUM(выдача!$O9:R9)&lt;=($B9+$D9+$F9+$H9+$J9+$L9+$N9+$P9+$R9+$T9+$V9)),$W9,IF((SUM(выдача!$O9:R9)&lt;=($B9+$D9+$F9+$H9+$J9+$L9+$N9+$P9+$R9+$T9+$V9+$X9)),$Y9,IF((SUM(выдача!$O9:R9)&lt;=($B9+$D9+$F9+$H9+$J9+$L9+$N9+$P9+$R9+$T9+$V9+$X9+$Z9)),$AA9,IF((SUM(выдача!$O9:R9)&lt;=($B9+$D9+$F9+$H9+$J9+$L9+$N9+$P9+$R9+$T9+$V9+$X9+$Z9+$AB9)),$AC9,0))))))))))))))</f>
        <v>250</v>
      </c>
      <c r="AM9" s="354">
        <f>IF(((SUM(выдача!$O9:S9)&lt;=$B9)),$C9,IF((SUM(выдача!$O9:S9)&lt;=($B9+$D9)),$E9,IF((SUM(выдача!$O9:S9)&lt;=($B9+$D9+$F9)),$G9,IF((SUM(выдача!$O9:S9)&lt;=($B9+$D9+$F9+$H9)),$I9,IF((SUM(выдача!$O9:S9)&lt;=($B9+$D9+$F9+$H9+$J9)),$K9,IF((SUM(выдача!$O9:S9)&lt;=($B9+$D9+$F9+$H9+$J9+$L9)),$M9,IF((SUM(выдача!$O9:S9)&lt;=($B9+$D9+$F9+$H9+$J9+$L9+$N9)),$O9,IF((SUM(выдача!$O9:S9)&lt;=($B9+$D9+$F9+$H9+$J9+$L9+$N9+$P9)),$Q9,IF((SUM(выдача!$O9:S9)&lt;=($B9+$D9+$F9+$H9+$J9+$L9+$N9+$P9+$R9)),$S9,IF((SUM(выдача!$O9:S9)&lt;=($B9+$D9+$F9+$H9+$J9+$L9+$N9+$P9+$R9+$T9)),$U9,IF((SUM(выдача!$O9:S9)&lt;=($B9+$D9+$F9+$H9+$J9+$L9+$N9+$P9+$R9+$T9+$V9)),$W9,IF((SUM(выдача!$O9:S9)&lt;=($B9+$D9+$F9+$H9+$J9+$L9+$N9+$P9+$R9+$T9+$V9+$X9)),$Y9,IF((SUM(выдача!$O9:S9)&lt;=($B9+$D9+$F9+$H9+$J9+$L9+$N9+$P9+$R9+$T9+$V9+$X9+$Z9)),$AA9,IF((SUM(выдача!$O9:S9)&lt;=($B9+$D9+$F9+$H9+$J9+$L9+$N9+$P9+$R9+$T9+$V9+$X9+$Z9+$AB9)),$AC9,0))))))))))))))</f>
        <v>250</v>
      </c>
      <c r="AN9" s="354">
        <f>IF(((SUM(выдача!$O9:T9)&lt;=$B9)),$C9,IF((SUM(выдача!$O9:T9)&lt;=($B9+$D9)),$E9,IF((SUM(выдача!$O9:T9)&lt;=($B9+$D9+$F9)),$G9,IF((SUM(выдача!$O9:T9)&lt;=($B9+$D9+$F9+$H9)),$I9,IF((SUM(выдача!$O9:T9)&lt;=($B9+$D9+$F9+$H9+$J9)),$K9,IF((SUM(выдача!$O9:T9)&lt;=($B9+$D9+$F9+$H9+$J9+$L9)),$M9,IF((SUM(выдача!$O9:T9)&lt;=($B9+$D9+$F9+$H9+$J9+$L9+$N9)),$O9,IF((SUM(выдача!$O9:T9)&lt;=($B9+$D9+$F9+$H9+$J9+$L9+$N9+$P9)),$Q9,IF((SUM(выдача!$O9:T9)&lt;=($B9+$D9+$F9+$H9+$J9+$L9+$N9+$P9+$R9)),$S9,IF((SUM(выдача!$O9:T9)&lt;=($B9+$D9+$F9+$H9+$J9+$L9+$N9+$P9+$R9+$T9)),$U9,IF((SUM(выдача!$O9:T9)&lt;=($B9+$D9+$F9+$H9+$J9+$L9+$N9+$P9+$R9+$T9+$V9)),$W9,IF((SUM(выдача!$O9:T9)&lt;=($B9+$D9+$F9+$H9+$J9+$L9+$N9+$P9+$R9+$T9+$V9+$X9)),$Y9,IF((SUM(выдача!$O9:T9)&lt;=($B9+$D9+$F9+$H9+$J9+$L9+$N9+$P9+$R9+$T9+$V9+$X9+$Z9)),$AA9,IF((SUM(выдача!$O9:T9)&lt;=($B9+$D9+$F9+$H9+$J9+$L9+$N9+$P9+$R9+$T9+$V9+$X9+$Z9+$AB9)),$AC9,0))))))))))))))</f>
        <v>250</v>
      </c>
      <c r="AO9" s="354">
        <f>IF(((SUM(выдача!$O9:U9)&lt;=$B9)),$C9,IF((SUM(выдача!$O9:U9)&lt;=($B9+$D9)),$E9,IF((SUM(выдача!$O9:U9)&lt;=($B9+$D9+$F9)),$G9,IF((SUM(выдача!$O9:U9)&lt;=($B9+$D9+$F9+$H9)),$I9,IF((SUM(выдача!$O9:U9)&lt;=($B9+$D9+$F9+$H9+$J9)),$K9,IF((SUM(выдача!$O9:U9)&lt;=($B9+$D9+$F9+$H9+$J9+$L9)),$M9,IF((SUM(выдача!$O9:U9)&lt;=($B9+$D9+$F9+$H9+$J9+$L9+$N9)),$O9,IF((SUM(выдача!$O9:U9)&lt;=($B9+$D9+$F9+$H9+$J9+$L9+$N9+$P9)),$Q9,IF((SUM(выдача!$O9:U9)&lt;=($B9+$D9+$F9+$H9+$J9+$L9+$N9+$P9+$R9)),$S9,IF((SUM(выдача!$O9:U9)&lt;=($B9+$D9+$F9+$H9+$J9+$L9+$N9+$P9+$R9+$T9)),$U9,IF((SUM(выдача!$O9:U9)&lt;=($B9+$D9+$F9+$H9+$J9+$L9+$N9+$P9+$R9+$T9+$V9)),$W9,IF((SUM(выдача!$O9:U9)&lt;=($B9+$D9+$F9+$H9+$J9+$L9+$N9+$P9+$R9+$T9+$V9+$X9)),$Y9,IF((SUM(выдача!$O9:U9)&lt;=($B9+$D9+$F9+$H9+$J9+$L9+$N9+$P9+$R9+$T9+$V9+$X9+$Z9)),$AA9,IF((SUM(выдача!$O9:U9)&lt;=($B9+$D9+$F9+$H9+$J9+$L9+$N9+$P9+$R9+$T9+$V9+$X9+$Z9+$AB9)),$AC9,0))))))))))))))</f>
        <v>250</v>
      </c>
      <c r="AP9" s="354">
        <f>IF(((SUM(выдача!$O9:V9)&lt;=$B9)),$C9,IF((SUM(выдача!$O9:V9)&lt;=($B9+$D9)),$E9,IF((SUM(выдача!$O9:V9)&lt;=($B9+$D9+$F9)),$G9,IF((SUM(выдача!$O9:V9)&lt;=($B9+$D9+$F9+$H9)),$I9,IF((SUM(выдача!$O9:V9)&lt;=($B9+$D9+$F9+$H9+$J9)),$K9,IF((SUM(выдача!$O9:V9)&lt;=($B9+$D9+$F9+$H9+$J9+$L9)),$M9,IF((SUM(выдача!$O9:V9)&lt;=($B9+$D9+$F9+$H9+$J9+$L9+$N9)),$O9,IF((SUM(выдача!$O9:V9)&lt;=($B9+$D9+$F9+$H9+$J9+$L9+$N9+$P9)),$Q9,IF((SUM(выдача!$O9:V9)&lt;=($B9+$D9+$F9+$H9+$J9+$L9+$N9+$P9+$R9)),$S9,IF((SUM(выдача!$O9:V9)&lt;=($B9+$D9+$F9+$H9+$J9+$L9+$N9+$P9+$R9+$T9)),$U9,IF((SUM(выдача!$O9:V9)&lt;=($B9+$D9+$F9+$H9+$J9+$L9+$N9+$P9+$R9+$T9+$V9)),$W9,IF((SUM(выдача!$O9:V9)&lt;=($B9+$D9+$F9+$H9+$J9+$L9+$N9+$P9+$R9+$T9+$V9+$X9)),$Y9,IF((SUM(выдача!$O9:V9)&lt;=($B9+$D9+$F9+$H9+$J9+$L9+$N9+$P9+$R9+$T9+$V9+$X9+$Z9)),$AA9,IF((SUM(выдача!$O9:V9)&lt;=($B9+$D9+$F9+$H9+$J9+$L9+$N9+$P9+$R9+$T9+$V9+$X9+$Z9+$AB9)),$AC9,0))))))))))))))</f>
        <v>250</v>
      </c>
      <c r="AQ9" s="354">
        <f>IF(((SUM(выдача!$O9:W9)&lt;=$B9)),$C9,IF((SUM(выдача!$O9:W9)&lt;=($B9+$D9)),$E9,IF((SUM(выдача!$O9:W9)&lt;=($B9+$D9+$F9)),$G9,IF((SUM(выдача!$O9:W9)&lt;=($B9+$D9+$F9+$H9)),$I9,IF((SUM(выдача!$O9:W9)&lt;=($B9+$D9+$F9+$H9+$J9)),$K9,IF((SUM(выдача!$O9:W9)&lt;=($B9+$D9+$F9+$H9+$J9+$L9)),$M9,IF((SUM(выдача!$O9:W9)&lt;=($B9+$D9+$F9+$H9+$J9+$L9+$N9)),$O9,IF((SUM(выдача!$O9:W9)&lt;=($B9+$D9+$F9+$H9+$J9+$L9+$N9+$P9)),$Q9,IF((SUM(выдача!$O9:W9)&lt;=($B9+$D9+$F9+$H9+$J9+$L9+$N9+$P9+$R9)),$S9,IF((SUM(выдача!$O9:W9)&lt;=($B9+$D9+$F9+$H9+$J9+$L9+$N9+$P9+$R9+$T9)),$U9,IF((SUM(выдача!$O9:W9)&lt;=($B9+$D9+$F9+$H9+$J9+$L9+$N9+$P9+$R9+$T9+$V9)),$W9,IF((SUM(выдача!$O9:W9)&lt;=($B9+$D9+$F9+$H9+$J9+$L9+$N9+$P9+$R9+$T9+$V9+$X9)),$Y9,IF((SUM(выдача!$O9:W9)&lt;=($B9+$D9+$F9+$H9+$J9+$L9+$N9+$P9+$R9+$T9+$V9+$X9+$Z9)),$AA9,IF((SUM(выдача!$O9:W9)&lt;=($B9+$D9+$F9+$H9+$J9+$L9+$N9+$P9+$R9+$T9+$V9+$X9+$Z9+$AB9)),$AC9,0))))))))))))))</f>
        <v>250</v>
      </c>
      <c r="AR9" s="354">
        <f>IF(((SUM(выдача!$O9:X9)&lt;=$B9)),$C9,IF((SUM(выдача!$O9:X9)&lt;=($B9+$D9)),$E9,IF((SUM(выдача!$O9:X9)&lt;=($B9+$D9+$F9)),$G9,IF((SUM(выдача!$O9:X9)&lt;=($B9+$D9+$F9+$H9)),$I9,IF((SUM(выдача!$O9:X9)&lt;=($B9+$D9+$F9+$H9+$J9)),$K9,IF((SUM(выдача!$O9:X9)&lt;=($B9+$D9+$F9+$H9+$J9+$L9)),$M9,IF((SUM(выдача!$O9:X9)&lt;=($B9+$D9+$F9+$H9+$J9+$L9+$N9)),$O9,IF((SUM(выдача!$O9:X9)&lt;=($B9+$D9+$F9+$H9+$J9+$L9+$N9+$P9)),$Q9,IF((SUM(выдача!$O9:X9)&lt;=($B9+$D9+$F9+$H9+$J9+$L9+$N9+$P9+$R9)),$S9,IF((SUM(выдача!$O9:X9)&lt;=($B9+$D9+$F9+$H9+$J9+$L9+$N9+$P9+$R9+$T9)),$U9,IF((SUM(выдача!$O9:X9)&lt;=($B9+$D9+$F9+$H9+$J9+$L9+$N9+$P9+$R9+$T9+$V9)),$W9,IF((SUM(выдача!$O9:X9)&lt;=($B9+$D9+$F9+$H9+$J9+$L9+$N9+$P9+$R9+$T9+$V9+$X9)),$Y9,IF((SUM(выдача!$O9:X9)&lt;=($B9+$D9+$F9+$H9+$J9+$L9+$N9+$P9+$R9+$T9+$V9+$X9+$Z9)),$AA9,IF((SUM(выдача!$O9:X9)&lt;=($B9+$D9+$F9+$H9+$J9+$L9+$N9+$P9+$R9+$T9+$V9+$X9+$Z9+$AB9)),$AC9,0))))))))))))))</f>
        <v>250</v>
      </c>
      <c r="AS9" s="354">
        <f>IF(((SUM(выдача!$O9:Y9)&lt;=$B9)),$C9,IF((SUM(выдача!$O9:Y9)&lt;=($B9+$D9)),$E9,IF((SUM(выдача!$O9:Y9)&lt;=($B9+$D9+$F9)),$G9,IF((SUM(выдача!$O9:Y9)&lt;=($B9+$D9+$F9+$H9)),$I9,IF((SUM(выдача!$O9:Y9)&lt;=($B9+$D9+$F9+$H9+$J9)),$K9,IF((SUM(выдача!$O9:Y9)&lt;=($B9+$D9+$F9+$H9+$J9+$L9)),$M9,IF((SUM(выдача!$O9:Y9)&lt;=($B9+$D9+$F9+$H9+$J9+$L9+$N9)),$O9,IF((SUM(выдача!$O9:Y9)&lt;=($B9+$D9+$F9+$H9+$J9+$L9+$N9+$P9)),$Q9,IF((SUM(выдача!$O9:Y9)&lt;=($B9+$D9+$F9+$H9+$J9+$L9+$N9+$P9+$R9)),$S9,IF((SUM(выдача!$O9:Y9)&lt;=($B9+$D9+$F9+$H9+$J9+$L9+$N9+$P9+$R9+$T9)),$U9,IF((SUM(выдача!$O9:Y9)&lt;=($B9+$D9+$F9+$H9+$J9+$L9+$N9+$P9+$R9+$T9+$V9)),$W9,IF((SUM(выдача!$O9:Y9)&lt;=($B9+$D9+$F9+$H9+$J9+$L9+$N9+$P9+$R9+$T9+$V9+$X9)),$Y9,IF((SUM(выдача!$O9:Y9)&lt;=($B9+$D9+$F9+$H9+$J9+$L9+$N9+$P9+$R9+$T9+$V9+$X9+$Z9)),$AA9,IF((SUM(выдача!$O9:Y9)&lt;=($B9+$D9+$F9+$H9+$J9+$L9+$N9+$P9+$R9+$T9+$V9+$X9+$Z9+$AB9)),$AC9,0))))))))))))))</f>
        <v>250</v>
      </c>
      <c r="AT9" s="354">
        <f>IF(((SUM(выдача!$O9:Z9)&lt;=$B9)),$C9,IF((SUM(выдача!$O9:Z9)&lt;=($B9+$D9)),$E9,IF((SUM(выдача!$O9:Z9)&lt;=($B9+$D9+$F9)),$G9,IF((SUM(выдача!$O9:Z9)&lt;=($B9+$D9+$F9+$H9)),$I9,IF((SUM(выдача!$O9:Z9)&lt;=($B9+$D9+$F9+$H9+$J9)),$K9,IF((SUM(выдача!$O9:Z9)&lt;=($B9+$D9+$F9+$H9+$J9+$L9)),$M9,IF((SUM(выдача!$O9:Z9)&lt;=($B9+$D9+$F9+$H9+$J9+$L9+$N9)),$O9,IF((SUM(выдача!$O9:Z9)&lt;=($B9+$D9+$F9+$H9+$J9+$L9+$N9+$P9)),$Q9,IF((SUM(выдача!$O9:Z9)&lt;=($B9+$D9+$F9+$H9+$J9+$L9+$N9+$P9+$R9)),$S9,IF((SUM(выдача!$O9:Z9)&lt;=($B9+$D9+$F9+$H9+$J9+$L9+$N9+$P9+$R9+$T9)),$U9,IF((SUM(выдача!$O9:Z9)&lt;=($B9+$D9+$F9+$H9+$J9+$L9+$N9+$P9+$R9+$T9+$V9)),$W9,IF((SUM(выдача!$O9:Z9)&lt;=($B9+$D9+$F9+$H9+$J9+$L9+$N9+$P9+$R9+$T9+$V9+$X9)),$Y9,IF((SUM(выдача!$O9:Z9)&lt;=($B9+$D9+$F9+$H9+$J9+$L9+$N9+$P9+$R9+$T9+$V9+$X9+$Z9)),$AA9,IF((SUM(выдача!$O9:Z9)&lt;=($B9+$D9+$F9+$H9+$J9+$L9+$N9+$P9+$R9+$T9+$V9+$X9+$Z9+$AB9)),$AC9,0))))))))))))))</f>
        <v>250</v>
      </c>
      <c r="AU9" s="354">
        <f>IF(((SUM(выдача!$O9:AA9)&lt;=$B9)),$C9,IF((SUM(выдача!$O9:AA9)&lt;=($B9+$D9)),$E9,IF((SUM(выдача!$O9:AA9)&lt;=($B9+$D9+$F9)),$G9,IF((SUM(выдача!$O9:AA9)&lt;=($B9+$D9+$F9+$H9)),$I9,IF((SUM(выдача!$O9:AA9)&lt;=($B9+$D9+$F9+$H9+$J9)),$K9,IF((SUM(выдача!$O9:AA9)&lt;=($B9+$D9+$F9+$H9+$J9+$L9)),$M9,IF((SUM(выдача!$O9:AA9)&lt;=($B9+$D9+$F9+$H9+$J9+$L9+$N9)),$O9,IF((SUM(выдача!$O9:AA9)&lt;=($B9+$D9+$F9+$H9+$J9+$L9+$N9+$P9)),$Q9,IF((SUM(выдача!$O9:AA9)&lt;=($B9+$D9+$F9+$H9+$J9+$L9+$N9+$P9+$R9)),$S9,IF((SUM(выдача!$O9:AA9)&lt;=($B9+$D9+$F9+$H9+$J9+$L9+$N9+$P9+$R9+$T9)),$U9,IF((SUM(выдача!$O9:AA9)&lt;=($B9+$D9+$F9+$H9+$J9+$L9+$N9+$P9+$R9+$T9+$V9)),$W9,IF((SUM(выдача!$O9:AA9)&lt;=($B9+$D9+$F9+$H9+$J9+$L9+$N9+$P9+$R9+$T9+$V9+$X9)),$Y9,IF((SUM(выдача!$O9:AA9)&lt;=($B9+$D9+$F9+$H9+$J9+$L9+$N9+$P9+$R9+$T9+$V9+$X9+$Z9)),$AA9,IF((SUM(выдача!$O9:AA9)&lt;=($B9+$D9+$F9+$H9+$J9+$L9+$N9+$P9+$R9+$T9+$V9+$X9+$Z9+$AB9)),$AC9,0))))))))))))))</f>
        <v>250</v>
      </c>
      <c r="AV9" s="354">
        <f>IF(((SUM(выдача!$O9:AB9)&lt;=$B9)),$C9,IF((SUM(выдача!$O9:AB9)&lt;=($B9+$D9)),$E9,IF((SUM(выдача!$O9:AB9)&lt;=($B9+$D9+$F9)),$G9,IF((SUM(выдача!$O9:AB9)&lt;=($B9+$D9+$F9+$H9)),$I9,IF((SUM(выдача!$O9:AB9)&lt;=($B9+$D9+$F9+$H9+$J9)),$K9,IF((SUM(выдача!$O9:AB9)&lt;=($B9+$D9+$F9+$H9+$J9+$L9)),$M9,IF((SUM(выдача!$O9:AB9)&lt;=($B9+$D9+$F9+$H9+$J9+$L9+$N9)),$O9,IF((SUM(выдача!$O9:AB9)&lt;=($B9+$D9+$F9+$H9+$J9+$L9+$N9+$P9)),$Q9,IF((SUM(выдача!$O9:AB9)&lt;=($B9+$D9+$F9+$H9+$J9+$L9+$N9+$P9+$R9)),$S9,IF((SUM(выдача!$O9:AB9)&lt;=($B9+$D9+$F9+$H9+$J9+$L9+$N9+$P9+$R9+$T9)),$U9,IF((SUM(выдача!$O9:AB9)&lt;=($B9+$D9+$F9+$H9+$J9+$L9+$N9+$P9+$R9+$T9+$V9)),$W9,IF((SUM(выдача!$O9:AB9)&lt;=($B9+$D9+$F9+$H9+$J9+$L9+$N9+$P9+$R9+$T9+$V9+$X9)),$Y9,IF((SUM(выдача!$O9:AB9)&lt;=($B9+$D9+$F9+$H9+$J9+$L9+$N9+$P9+$R9+$T9+$V9+$X9+$Z9)),$AA9,IF((SUM(выдача!$O9:AB9)&lt;=($B9+$D9+$F9+$H9+$J9+$L9+$N9+$P9+$R9+$T9+$V9+$X9+$Z9+$AB9)),$AC9,0))))))))))))))</f>
        <v>250</v>
      </c>
      <c r="AW9" s="354">
        <f>IF(((SUM(выдача!$O9:AC9)&lt;=$B9)),$C9,IF((SUM(выдача!$O9:AC9)&lt;=($B9+$D9)),$E9,IF((SUM(выдача!$O9:AC9)&lt;=($B9+$D9+$F9)),$G9,IF((SUM(выдача!$O9:AC9)&lt;=($B9+$D9+$F9+$H9)),$I9,IF((SUM(выдача!$O9:AC9)&lt;=($B9+$D9+$F9+$H9+$J9)),$K9,IF((SUM(выдача!$O9:AC9)&lt;=($B9+$D9+$F9+$H9+$J9+$L9)),$M9,IF((SUM(выдача!$O9:AC9)&lt;=($B9+$D9+$F9+$H9+$J9+$L9+$N9)),$O9,IF((SUM(выдача!$O9:AC9)&lt;=($B9+$D9+$F9+$H9+$J9+$L9+$N9+$P9)),$Q9,IF((SUM(выдача!$O9:AC9)&lt;=($B9+$D9+$F9+$H9+$J9+$L9+$N9+$P9+$R9)),$S9,IF((SUM(выдача!$O9:AC9)&lt;=($B9+$D9+$F9+$H9+$J9+$L9+$N9+$P9+$R9+$T9)),$U9,IF((SUM(выдача!$O9:AC9)&lt;=($B9+$D9+$F9+$H9+$J9+$L9+$N9+$P9+$R9+$T9+$V9)),$W9,IF((SUM(выдача!$O9:AC9)&lt;=($B9+$D9+$F9+$H9+$J9+$L9+$N9+$P9+$R9+$T9+$V9+$X9)),$Y9,IF((SUM(выдача!$O9:AC9)&lt;=($B9+$D9+$F9+$H9+$J9+$L9+$N9+$P9+$R9+$T9+$V9+$X9+$Z9)),$AA9,IF((SUM(выдача!$O9:AC9)&lt;=($B9+$D9+$F9+$H9+$J9+$L9+$N9+$P9+$R9+$T9+$V9+$X9+$Z9+$AB9)),$AC9,0))))))))))))))</f>
        <v>250</v>
      </c>
      <c r="AX9" s="354">
        <f>IF(((SUM(выдача!$O9:AD9)&lt;=$B9)),$C9,IF((SUM(выдача!$O9:AD9)&lt;=($B9+$D9)),$E9,IF((SUM(выдача!$O9:AD9)&lt;=($B9+$D9+$F9)),$G9,IF((SUM(выдача!$O9:AD9)&lt;=($B9+$D9+$F9+$H9)),$I9,IF((SUM(выдача!$O9:AD9)&lt;=($B9+$D9+$F9+$H9+$J9)),$K9,IF((SUM(выдача!$O9:AD9)&lt;=($B9+$D9+$F9+$H9+$J9+$L9)),$M9,IF((SUM(выдача!$O9:AD9)&lt;=($B9+$D9+$F9+$H9+$J9+$L9+$N9)),$O9,IF((SUM(выдача!$O9:AD9)&lt;=($B9+$D9+$F9+$H9+$J9+$L9+$N9+$P9)),$Q9,IF((SUM(выдача!$O9:AD9)&lt;=($B9+$D9+$F9+$H9+$J9+$L9+$N9+$P9+$R9)),$S9,IF((SUM(выдача!$O9:AD9)&lt;=($B9+$D9+$F9+$H9+$J9+$L9+$N9+$P9+$R9+$T9)),$U9,IF((SUM(выдача!$O9:AD9)&lt;=($B9+$D9+$F9+$H9+$J9+$L9+$N9+$P9+$R9+$T9+$V9)),$W9,IF((SUM(выдача!$O9:AD9)&lt;=($B9+$D9+$F9+$H9+$J9+$L9+$N9+$P9+$R9+$T9+$V9+$X9)),$Y9,IF((SUM(выдача!$O9:AD9)&lt;=($B9+$D9+$F9+$H9+$J9+$L9+$N9+$P9+$R9+$T9+$V9+$X9+$Z9)),$AA9,IF((SUM(выдача!$O9:AD9)&lt;=($B9+$D9+$F9+$H9+$J9+$L9+$N9+$P9+$R9+$T9+$V9+$X9+$Z9+$AB9)),$AC9,0))))))))))))))</f>
        <v>250</v>
      </c>
      <c r="AY9" s="354">
        <f>IF(((SUM(выдача!$O9:AE9)&lt;=$B9)),$C9,IF((SUM(выдача!$O9:AE9)&lt;=($B9+$D9)),$E9,IF((SUM(выдача!$O9:AE9)&lt;=($B9+$D9+$F9)),$G9,IF((SUM(выдача!$O9:AE9)&lt;=($B9+$D9+$F9+$H9)),$I9,IF((SUM(выдача!$O9:AE9)&lt;=($B9+$D9+$F9+$H9+$J9)),$K9,IF((SUM(выдача!$O9:AE9)&lt;=($B9+$D9+$F9+$H9+$J9+$L9)),$M9,IF((SUM(выдача!$O9:AE9)&lt;=($B9+$D9+$F9+$H9+$J9+$L9+$N9)),$O9,IF((SUM(выдача!$O9:AE9)&lt;=($B9+$D9+$F9+$H9+$J9+$L9+$N9+$P9)),$Q9,IF((SUM(выдача!$O9:AE9)&lt;=($B9+$D9+$F9+$H9+$J9+$L9+$N9+$P9+$R9)),$S9,IF((SUM(выдача!$O9:AE9)&lt;=($B9+$D9+$F9+$H9+$J9+$L9+$N9+$P9+$R9+$T9)),$U9,IF((SUM(выдача!$O9:AE9)&lt;=($B9+$D9+$F9+$H9+$J9+$L9+$N9+$P9+$R9+$T9+$V9)),$W9,IF((SUM(выдача!$O9:AE9)&lt;=($B9+$D9+$F9+$H9+$J9+$L9+$N9+$P9+$R9+$T9+$V9+$X9)),$Y9,IF((SUM(выдача!$O9:AE9)&lt;=($B9+$D9+$F9+$H9+$J9+$L9+$N9+$P9+$R9+$T9+$V9+$X9+$Z9)),$AA9,IF((SUM(выдача!$O9:AE9)&lt;=($B9+$D9+$F9+$H9+$J9+$L9+$N9+$P9+$R9+$T9+$V9+$X9+$Z9+$AB9)),$AC9,0))))))))))))))</f>
        <v>250</v>
      </c>
      <c r="AZ9" s="354">
        <f>IF(((SUM(выдача!$O9:AF9)&lt;=$B9)),$C9,IF((SUM(выдача!$O9:AF9)&lt;=($B9+$D9)),$E9,IF((SUM(выдача!$O9:AF9)&lt;=($B9+$D9+$F9)),$G9,IF((SUM(выдача!$O9:AF9)&lt;=($B9+$D9+$F9+$H9)),$I9,IF((SUM(выдача!$O9:AF9)&lt;=($B9+$D9+$F9+$H9+$J9)),$K9,IF((SUM(выдача!$O9:AF9)&lt;=($B9+$D9+$F9+$H9+$J9+$L9)),$M9,IF((SUM(выдача!$O9:AF9)&lt;=($B9+$D9+$F9+$H9+$J9+$L9+$N9)),$O9,IF((SUM(выдача!$O9:AF9)&lt;=($B9+$D9+$F9+$H9+$J9+$L9+$N9+$P9)),$Q9,IF((SUM(выдача!$O9:AF9)&lt;=($B9+$D9+$F9+$H9+$J9+$L9+$N9+$P9+$R9)),$S9,IF((SUM(выдача!$O9:AF9)&lt;=($B9+$D9+$F9+$H9+$J9+$L9+$N9+$P9+$R9+$T9)),$U9,IF((SUM(выдача!$O9:AF9)&lt;=($B9+$D9+$F9+$H9+$J9+$L9+$N9+$P9+$R9+$T9+$V9)),$W9,IF((SUM(выдача!$O9:AF9)&lt;=($B9+$D9+$F9+$H9+$J9+$L9+$N9+$P9+$R9+$T9+$V9+$X9)),$Y9,IF((SUM(выдача!$O9:AF9)&lt;=($B9+$D9+$F9+$H9+$J9+$L9+$N9+$P9+$R9+$T9+$V9+$X9+$Z9)),$AA9,IF((SUM(выдача!$O9:AF9)&lt;=($B9+$D9+$F9+$H9+$J9+$L9+$N9+$P9+$R9+$T9+$V9+$X9+$Z9+$AB9)),$AC9,0))))))))))))))</f>
        <v>250</v>
      </c>
      <c r="BA9" s="354">
        <f>IF(((SUM(выдача!$O9:AG9)&lt;=$B9)),$C9,IF((SUM(выдача!$O9:AG9)&lt;=($B9+$D9)),$E9,IF((SUM(выдача!$O9:AG9)&lt;=($B9+$D9+$F9)),$G9,IF((SUM(выдача!$O9:AG9)&lt;=($B9+$D9+$F9+$H9)),$I9,IF((SUM(выдача!$O9:AG9)&lt;=($B9+$D9+$F9+$H9+$J9)),$K9,IF((SUM(выдача!$O9:AG9)&lt;=($B9+$D9+$F9+$H9+$J9+$L9)),$M9,IF((SUM(выдача!$O9:AG9)&lt;=($B9+$D9+$F9+$H9+$J9+$L9+$N9)),$O9,IF((SUM(выдача!$O9:AG9)&lt;=($B9+$D9+$F9+$H9+$J9+$L9+$N9+$P9)),$Q9,IF((SUM(выдача!$O9:AG9)&lt;=($B9+$D9+$F9+$H9+$J9+$L9+$N9+$P9+$R9)),$S9,IF((SUM(выдача!$O9:AG9)&lt;=($B9+$D9+$F9+$H9+$J9+$L9+$N9+$P9+$R9+$T9)),$U9,IF((SUM(выдача!$O9:AG9)&lt;=($B9+$D9+$F9+$H9+$J9+$L9+$N9+$P9+$R9+$T9+$V9)),$W9,IF((SUM(выдача!$O9:AG9)&lt;=($B9+$D9+$F9+$H9+$J9+$L9+$N9+$P9+$R9+$T9+$V9+$X9)),$Y9,IF((SUM(выдача!$O9:AG9)&lt;=($B9+$D9+$F9+$H9+$J9+$L9+$N9+$P9+$R9+$T9+$V9+$X9+$Z9)),$AA9,IF((SUM(выдача!$O9:AG9)&lt;=($B9+$D9+$F9+$H9+$J9+$L9+$N9+$P9+$R9+$T9+$V9+$X9+$Z9+$AB9)),$AC9,0))))))))))))))</f>
        <v>250</v>
      </c>
      <c r="BB9" s="354">
        <f>IF(((SUM(выдача!$O9:AH9)&lt;=$B9)),$C9,IF((SUM(выдача!$O9:AH9)&lt;=($B9+$D9)),$E9,IF((SUM(выдача!$O9:AH9)&lt;=($B9+$D9+$F9)),$G9,IF((SUM(выдача!$O9:AH9)&lt;=($B9+$D9+$F9+$H9)),$I9,IF((SUM(выдача!$O9:AH9)&lt;=($B9+$D9+$F9+$H9+$J9)),$K9,IF((SUM(выдача!$O9:AH9)&lt;=($B9+$D9+$F9+$H9+$J9+$L9)),$M9,IF((SUM(выдача!$O9:AH9)&lt;=($B9+$D9+$F9+$H9+$J9+$L9+$N9)),$O9,IF((SUM(выдача!$O9:AH9)&lt;=($B9+$D9+$F9+$H9+$J9+$L9+$N9+$P9)),$Q9,IF((SUM(выдача!$O9:AH9)&lt;=($B9+$D9+$F9+$H9+$J9+$L9+$N9+$P9+$R9)),$S9,IF((SUM(выдача!$O9:AH9)&lt;=($B9+$D9+$F9+$H9+$J9+$L9+$N9+$P9+$R9+$T9)),$U9,IF((SUM(выдача!$O9:AH9)&lt;=($B9+$D9+$F9+$H9+$J9+$L9+$N9+$P9+$R9+$T9+$V9)),$W9,IF((SUM(выдача!$O9:AH9)&lt;=($B9+$D9+$F9+$H9+$J9+$L9+$N9+$P9+$R9+$T9+$V9+$X9)),$Y9,IF((SUM(выдача!$O9:AH9)&lt;=($B9+$D9+$F9+$H9+$J9+$L9+$N9+$P9+$R9+$T9+$V9+$X9+$Z9)),$AA9,IF((SUM(выдача!$O9:AH9)&lt;=($B9+$D9+$F9+$H9+$J9+$L9+$N9+$P9+$R9+$T9+$V9+$X9+$Z9+$AB9)),$AC9,0))))))))))))))</f>
        <v>250</v>
      </c>
      <c r="BC9" s="354">
        <f>IF(((SUM(выдача!$O9:AI9)&lt;=$B9)),$C9,IF((SUM(выдача!$O9:AI9)&lt;=($B9+$D9)),$E9,IF((SUM(выдача!$O9:AI9)&lt;=($B9+$D9+$F9)),$G9,IF((SUM(выдача!$O9:AI9)&lt;=($B9+$D9+$F9+$H9)),$I9,IF((SUM(выдача!$O9:AI9)&lt;=($B9+$D9+$F9+$H9+$J9)),$K9,IF((SUM(выдача!$O9:AI9)&lt;=($B9+$D9+$F9+$H9+$J9+$L9)),$M9,IF((SUM(выдача!$O9:AI9)&lt;=($B9+$D9+$F9+$H9+$J9+$L9+$N9)),$O9,IF((SUM(выдача!$O9:AI9)&lt;=($B9+$D9+$F9+$H9+$J9+$L9+$N9+$P9)),$Q9,IF((SUM(выдача!$O9:AI9)&lt;=($B9+$D9+$F9+$H9+$J9+$L9+$N9+$P9+$R9)),$S9,IF((SUM(выдача!$O9:AI9)&lt;=($B9+$D9+$F9+$H9+$J9+$L9+$N9+$P9+$R9+$T9)),$U9,IF((SUM(выдача!$O9:AI9)&lt;=($B9+$D9+$F9+$H9+$J9+$L9+$N9+$P9+$R9+$T9+$V9)),$W9,IF((SUM(выдача!$O9:AI9)&lt;=($B9+$D9+$F9+$H9+$J9+$L9+$N9+$P9+$R9+$T9+$V9+$X9)),$Y9,IF((SUM(выдача!$O9:AI9)&lt;=($B9+$D9+$F9+$H9+$J9+$L9+$N9+$P9+$R9+$T9+$V9+$X9+$Z9)),$AA9,IF((SUM(выдача!$O9:AI9)&lt;=($B9+$D9+$F9+$H9+$J9+$L9+$N9+$P9+$R9+$T9+$V9+$X9+$Z9+$AB9)),$AC9,0))))))))))))))</f>
        <v>250</v>
      </c>
      <c r="BD9" s="355">
        <f t="shared" si="1"/>
        <v>0</v>
      </c>
      <c r="BE9" s="356">
        <f t="shared" si="4"/>
        <v>0</v>
      </c>
    </row>
    <row r="10" spans="1:57" ht="15.75">
      <c r="A10" s="151" t="s">
        <v>22</v>
      </c>
      <c r="B10" s="276">
        <v>2.7</v>
      </c>
      <c r="C10" s="277">
        <v>160</v>
      </c>
      <c r="D10" s="276">
        <v>1.8</v>
      </c>
      <c r="E10" s="277">
        <v>160</v>
      </c>
      <c r="F10" s="276"/>
      <c r="G10" s="280"/>
      <c r="H10" s="276">
        <v>0.9</v>
      </c>
      <c r="I10" s="278">
        <v>160</v>
      </c>
      <c r="J10" s="279"/>
      <c r="K10" s="278"/>
      <c r="L10" s="279"/>
      <c r="M10" s="280"/>
      <c r="N10" s="279"/>
      <c r="O10" s="280"/>
      <c r="P10" s="279"/>
      <c r="Q10" s="280"/>
      <c r="R10" s="279"/>
      <c r="S10" s="280"/>
      <c r="T10" s="279"/>
      <c r="U10" s="280"/>
      <c r="V10" s="279"/>
      <c r="W10" s="280"/>
      <c r="X10" s="279"/>
      <c r="Y10" s="280"/>
      <c r="Z10" s="279"/>
      <c r="AA10" s="280"/>
      <c r="AB10" s="279"/>
      <c r="AC10" s="280"/>
      <c r="AD10" s="351">
        <f>B10*C10+D10*E10+F10*G10+H10*I10+J10*K10+L10*M10+N10*O10+P10*Q10+R10*S10+T10*U10+V10*W10+X10*Y10+Z10*AA10+AB10*AC10</f>
        <v>864</v>
      </c>
      <c r="AE10" s="351">
        <f>AD10-(SUM(Всего!D10:'Всего'!X10))</f>
        <v>0</v>
      </c>
      <c r="AF10" s="352">
        <f>B10+D10+F10+H10+J10+L10+N10+P10+R10+T10+V10+X10+Z10+AB10</f>
        <v>5.4</v>
      </c>
      <c r="AG10" s="353" t="str">
        <f t="shared" si="0"/>
        <v>масло растительное</v>
      </c>
      <c r="AH10" s="353">
        <f>выдача!B10</f>
        <v>0</v>
      </c>
      <c r="AI10" s="354">
        <f>IF(((SUM(выдача!$O10:O10)&lt;=$B10)),$C10,IF((SUM(выдача!$O10:O10)&lt;=($B10+$D10)),$E10,IF((SUM(выдача!$O10:O10)&lt;=($B10+$D10+$F10)),$G10,IF((SUM(выдача!$O10:O10)&lt;=($B10+$D10+$F10+$H10)),$I10,IF((SUM(выдача!$O10:O10)&lt;=($B10+$D10+$F10+$H10+$J10)),$K10,IF((SUM(выдача!$O10:O10)&lt;=($B10+$D10+$F10+$H10+$J10+$L10)),$M10,IF((SUM(выдача!$O10:O10)&lt;=($B10+$D10+$F10+$H10+$J10+$L10+$N10)),$O10,IF((SUM(выдача!$O10:O10)&lt;=($B10+$D10+$F10+$H10+$J10+$L10+$N10+$P10)),$Q10,IF((SUM(выдача!$O10:O10)&lt;=($B10+$D10+$F10+$H10+$J10+$L10+$N10+$P10+$R10)),$S10,IF((SUM(выдача!$O10:O10)&lt;=($B10+$D10+$F10+$H10+$J10+$L10+$N10+$P10+$R10+$T10)),$U10,IF((SUM(выдача!$O10:O10)&lt;=($B10+$D10+$F10+$H10+$J10+$L10+$N10+$P10+$R10+$T10+$V10)),$W10,IF((SUM(выдача!$O10:O10)&lt;=($B10+$D10+$F10+$H10+$J10+$L10+$N10+$P10+$R10+$T10+$V10+$X10)),$Y10,IF((SUM(выдача!$O10:O10)&lt;=($B10+$D10+$F10+$H10+$J10+$L10+$N10+$P10+$R10+$T10+$V10+$X10+$Z10)),$AA10,IF((SUM(выдача!$O10:O10)&lt;=($B10+$D10+$F10+$H10+$J10+$L10+$N10+$P10+$R10+$T10+$V10+$X10+$Z10+$AB10)),$AC10,0))))))))))))))</f>
        <v>160</v>
      </c>
      <c r="AJ10" s="354">
        <f>IF(((SUM(выдача!$O10:P10)&lt;=$B10)),$C10,IF((SUM(выдача!$O10:P10)&lt;=($B10+$D10)),$E10,IF((SUM(выдача!$O10:P10)&lt;=($B10+$D10+$F10)),$G10,IF((SUM(выдача!$O10:P10)&lt;=($B10+$D10+$F10+$H10)),$I10,IF((SUM(выдача!$O10:P10)&lt;=($B10+$D10+$F10+$H10+$J10)),$K10,IF((SUM(выдача!$O10:P10)&lt;=($B10+$D10+$F10+$H10+$J10+$L10)),$M10,IF((SUM(выдача!$O10:P10)&lt;=($B10+$D10+$F10+$H10+$J10+$L10+$N10)),$O10,IF((SUM(выдача!$O10:P10)&lt;=($B10+$D10+$F10+$H10+$J10+$L10+$N10+$P10)),$Q10,IF((SUM(выдача!$O10:P10)&lt;=($B10+$D10+$F10+$H10+$J10+$L10+$N10+$P10+$R10)),$S10,IF((SUM(выдача!$O10:P10)&lt;=($B10+$D10+$F10+$H10+$J10+$L10+$N10+$P10+$R10+$T10)),$U10,IF((SUM(выдача!$O10:P10)&lt;=($B10+$D10+$F10+$H10+$J10+$L10+$N10+$P10+$R10+$T10+$V10)),$W10,IF((SUM(выдача!$O10:P10)&lt;=($B10+$D10+$F10+$H10+$J10+$L10+$N10+$P10+$R10+$T10+$V10+$X10)),$Y10,IF((SUM(выдача!$O10:P10)&lt;=($B10+$D10+$F10+$H10+$J10+$L10+$N10+$P10+$R10+$T10+$V10+$X10+$Z10)),$AA10,IF((SUM(выдача!$O10:P10)&lt;=($B10+$D10+$F10+$H10+$J10+$L10+$N10+$P10+$R10+$T10+$V10+$X10+$Z10+$AB10)),$AC10,0))))))))))))))</f>
        <v>160</v>
      </c>
      <c r="AK10" s="354">
        <f>IF(((SUM(выдача!$O10:Q10)&lt;=$B10)),$C10,IF((SUM(выдача!$O10:Q10)&lt;=($B10+$D10)),$E10,IF((SUM(выдача!$O10:Q10)&lt;=($B10+$D10+$F10)),$G10,IF((SUM(выдача!$O10:Q10)&lt;=($B10+$D10+$F10+$H10)),$I10,IF((SUM(выдача!$O10:Q10)&lt;=($B10+$D10+$F10+$H10+$J10)),$K10,IF((SUM(выдача!$O10:Q10)&lt;=($B10+$D10+$F10+$H10+$J10+$L10)),$M10,IF((SUM(выдача!$O10:Q10)&lt;=($B10+$D10+$F10+$H10+$J10+$L10+$N10)),$O10,IF((SUM(выдача!$O10:Q10)&lt;=($B10+$D10+$F10+$H10+$J10+$L10+$N10+$P10)),$Q10,IF((SUM(выдача!$O10:Q10)&lt;=($B10+$D10+$F10+$H10+$J10+$L10+$N10+$P10+$R10)),$S10,IF((SUM(выдача!$O10:Q10)&lt;=($B10+$D10+$F10+$H10+$J10+$L10+$N10+$P10+$R10+$T10)),$U10,IF((SUM(выдача!$O10:Q10)&lt;=($B10+$D10+$F10+$H10+$J10+$L10+$N10+$P10+$R10+$T10+$V10)),$W10,IF((SUM(выдача!$O10:Q10)&lt;=($B10+$D10+$F10+$H10+$J10+$L10+$N10+$P10+$R10+$T10+$V10+$X10)),$Y10,IF((SUM(выдача!$O10:Q10)&lt;=($B10+$D10+$F10+$H10+$J10+$L10+$N10+$P10+$R10+$T10+$V10+$X10+$Z10)),$AA10,IF((SUM(выдача!$O10:Q10)&lt;=($B10+$D10+$F10+$H10+$J10+$L10+$N10+$P10+$R10+$T10+$V10+$X10+$Z10+$AB10)),$AC10,0))))))))))))))</f>
        <v>160</v>
      </c>
      <c r="AL10" s="354">
        <f>IF(((SUM(выдача!$O10:R10)&lt;=$B10)),$C10,IF((SUM(выдача!$O10:R10)&lt;=($B10+$D10)),$E10,IF((SUM(выдача!$O10:R10)&lt;=($B10+$D10+$F10)),$G10,IF((SUM(выдача!$O10:R10)&lt;=($B10+$D10+$F10+$H10)),$I10,IF((SUM(выдача!$O10:R10)&lt;=($B10+$D10+$F10+$H10+$J10)),$K10,IF((SUM(выдача!$O10:R10)&lt;=($B10+$D10+$F10+$H10+$J10+$L10)),$M10,IF((SUM(выдача!$O10:R10)&lt;=($B10+$D10+$F10+$H10+$J10+$L10+$N10)),$O10,IF((SUM(выдача!$O10:R10)&lt;=($B10+$D10+$F10+$H10+$J10+$L10+$N10+$P10)),$Q10,IF((SUM(выдача!$O10:R10)&lt;=($B10+$D10+$F10+$H10+$J10+$L10+$N10+$P10+$R10)),$S10,IF((SUM(выдача!$O10:R10)&lt;=($B10+$D10+$F10+$H10+$J10+$L10+$N10+$P10+$R10+$T10)),$U10,IF((SUM(выдача!$O10:R10)&lt;=($B10+$D10+$F10+$H10+$J10+$L10+$N10+$P10+$R10+$T10+$V10)),$W10,IF((SUM(выдача!$O10:R10)&lt;=($B10+$D10+$F10+$H10+$J10+$L10+$N10+$P10+$R10+$T10+$V10+$X10)),$Y10,IF((SUM(выдача!$O10:R10)&lt;=($B10+$D10+$F10+$H10+$J10+$L10+$N10+$P10+$R10+$T10+$V10+$X10+$Z10)),$AA10,IF((SUM(выдача!$O10:R10)&lt;=($B10+$D10+$F10+$H10+$J10+$L10+$N10+$P10+$R10+$T10+$V10+$X10+$Z10+$AB10)),$AC10,0))))))))))))))</f>
        <v>160</v>
      </c>
      <c r="AM10" s="354">
        <f>IF(((SUM(выдача!$O10:S10)&lt;=$B10)),$C10,IF((SUM(выдача!$O10:S10)&lt;=($B10+$D10)),$E10,IF((SUM(выдача!$O10:S10)&lt;=($B10+$D10+$F10)),$G10,IF((SUM(выдача!$O10:S10)&lt;=($B10+$D10+$F10+$H10)),$I10,IF((SUM(выдача!$O10:S10)&lt;=($B10+$D10+$F10+$H10+$J10)),$K10,IF((SUM(выдача!$O10:S10)&lt;=($B10+$D10+$F10+$H10+$J10+$L10)),$M10,IF((SUM(выдача!$O10:S10)&lt;=($B10+$D10+$F10+$H10+$J10+$L10+$N10)),$O10,IF((SUM(выдача!$O10:S10)&lt;=($B10+$D10+$F10+$H10+$J10+$L10+$N10+$P10)),$Q10,IF((SUM(выдача!$O10:S10)&lt;=($B10+$D10+$F10+$H10+$J10+$L10+$N10+$P10+$R10)),$S10,IF((SUM(выдача!$O10:S10)&lt;=($B10+$D10+$F10+$H10+$J10+$L10+$N10+$P10+$R10+$T10)),$U10,IF((SUM(выдача!$O10:S10)&lt;=($B10+$D10+$F10+$H10+$J10+$L10+$N10+$P10+$R10+$T10+$V10)),$W10,IF((SUM(выдача!$O10:S10)&lt;=($B10+$D10+$F10+$H10+$J10+$L10+$N10+$P10+$R10+$T10+$V10+$X10)),$Y10,IF((SUM(выдача!$O10:S10)&lt;=($B10+$D10+$F10+$H10+$J10+$L10+$N10+$P10+$R10+$T10+$V10+$X10+$Z10)),$AA10,IF((SUM(выдача!$O10:S10)&lt;=($B10+$D10+$F10+$H10+$J10+$L10+$N10+$P10+$R10+$T10+$V10+$X10+$Z10+$AB10)),$AC10,0))))))))))))))</f>
        <v>160</v>
      </c>
      <c r="AN10" s="354">
        <f>IF(((SUM(выдача!$O10:T10)&lt;=$B10)),$C10,IF((SUM(выдача!$O10:T10)&lt;=($B10+$D10)),$E10,IF((SUM(выдача!$O10:T10)&lt;=($B10+$D10+$F10)),$G10,IF((SUM(выдача!$O10:T10)&lt;=($B10+$D10+$F10+$H10)),$I10,IF((SUM(выдача!$O10:T10)&lt;=($B10+$D10+$F10+$H10+$J10)),$K10,IF((SUM(выдача!$O10:T10)&lt;=($B10+$D10+$F10+$H10+$J10+$L10)),$M10,IF((SUM(выдача!$O10:T10)&lt;=($B10+$D10+$F10+$H10+$J10+$L10+$N10)),$O10,IF((SUM(выдача!$O10:T10)&lt;=($B10+$D10+$F10+$H10+$J10+$L10+$N10+$P10)),$Q10,IF((SUM(выдача!$O10:T10)&lt;=($B10+$D10+$F10+$H10+$J10+$L10+$N10+$P10+$R10)),$S10,IF((SUM(выдача!$O10:T10)&lt;=($B10+$D10+$F10+$H10+$J10+$L10+$N10+$P10+$R10+$T10)),$U10,IF((SUM(выдача!$O10:T10)&lt;=($B10+$D10+$F10+$H10+$J10+$L10+$N10+$P10+$R10+$T10+$V10)),$W10,IF((SUM(выдача!$O10:T10)&lt;=($B10+$D10+$F10+$H10+$J10+$L10+$N10+$P10+$R10+$T10+$V10+$X10)),$Y10,IF((SUM(выдача!$O10:T10)&lt;=($B10+$D10+$F10+$H10+$J10+$L10+$N10+$P10+$R10+$T10+$V10+$X10+$Z10)),$AA10,IF((SUM(выдача!$O10:T10)&lt;=($B10+$D10+$F10+$H10+$J10+$L10+$N10+$P10+$R10+$T10+$V10+$X10+$Z10+$AB10)),$AC10,0))))))))))))))</f>
        <v>160</v>
      </c>
      <c r="AO10" s="354">
        <f>IF(((SUM(выдача!$O10:U10)&lt;=$B10)),$C10,IF((SUM(выдача!$O10:U10)&lt;=($B10+$D10)),$E10,IF((SUM(выдача!$O10:U10)&lt;=($B10+$D10+$F10)),$G10,IF((SUM(выдача!$O10:U10)&lt;=($B10+$D10+$F10+$H10)),$I10,IF((SUM(выдача!$O10:U10)&lt;=($B10+$D10+$F10+$H10+$J10)),$K10,IF((SUM(выдача!$O10:U10)&lt;=($B10+$D10+$F10+$H10+$J10+$L10)),$M10,IF((SUM(выдача!$O10:U10)&lt;=($B10+$D10+$F10+$H10+$J10+$L10+$N10)),$O10,IF((SUM(выдача!$O10:U10)&lt;=($B10+$D10+$F10+$H10+$J10+$L10+$N10+$P10)),$Q10,IF((SUM(выдача!$O10:U10)&lt;=($B10+$D10+$F10+$H10+$J10+$L10+$N10+$P10+$R10)),$S10,IF((SUM(выдача!$O10:U10)&lt;=($B10+$D10+$F10+$H10+$J10+$L10+$N10+$P10+$R10+$T10)),$U10,IF((SUM(выдача!$O10:U10)&lt;=($B10+$D10+$F10+$H10+$J10+$L10+$N10+$P10+$R10+$T10+$V10)),$W10,IF((SUM(выдача!$O10:U10)&lt;=($B10+$D10+$F10+$H10+$J10+$L10+$N10+$P10+$R10+$T10+$V10+$X10)),$Y10,IF((SUM(выдача!$O10:U10)&lt;=($B10+$D10+$F10+$H10+$J10+$L10+$N10+$P10+$R10+$T10+$V10+$X10+$Z10)),$AA10,IF((SUM(выдача!$O10:U10)&lt;=($B10+$D10+$F10+$H10+$J10+$L10+$N10+$P10+$R10+$T10+$V10+$X10+$Z10+$AB10)),$AC10,0))))))))))))))</f>
        <v>160</v>
      </c>
      <c r="AP10" s="354">
        <f>IF(((SUM(выдача!$O10:V10)&lt;=$B10)),$C10,IF((SUM(выдача!$O10:V10)&lt;=($B10+$D10)),$E10,IF((SUM(выдача!$O10:V10)&lt;=($B10+$D10+$F10)),$G10,IF((SUM(выдача!$O10:V10)&lt;=($B10+$D10+$F10+$H10)),$I10,IF((SUM(выдача!$O10:V10)&lt;=($B10+$D10+$F10+$H10+$J10)),$K10,IF((SUM(выдача!$O10:V10)&lt;=($B10+$D10+$F10+$H10+$J10+$L10)),$M10,IF((SUM(выдача!$O10:V10)&lt;=($B10+$D10+$F10+$H10+$J10+$L10+$N10)),$O10,IF((SUM(выдача!$O10:V10)&lt;=($B10+$D10+$F10+$H10+$J10+$L10+$N10+$P10)),$Q10,IF((SUM(выдача!$O10:V10)&lt;=($B10+$D10+$F10+$H10+$J10+$L10+$N10+$P10+$R10)),$S10,IF((SUM(выдача!$O10:V10)&lt;=($B10+$D10+$F10+$H10+$J10+$L10+$N10+$P10+$R10+$T10)),$U10,IF((SUM(выдача!$O10:V10)&lt;=($B10+$D10+$F10+$H10+$J10+$L10+$N10+$P10+$R10+$T10+$V10)),$W10,IF((SUM(выдача!$O10:V10)&lt;=($B10+$D10+$F10+$H10+$J10+$L10+$N10+$P10+$R10+$T10+$V10+$X10)),$Y10,IF((SUM(выдача!$O10:V10)&lt;=($B10+$D10+$F10+$H10+$J10+$L10+$N10+$P10+$R10+$T10+$V10+$X10+$Z10)),$AA10,IF((SUM(выдача!$O10:V10)&lt;=($B10+$D10+$F10+$H10+$J10+$L10+$N10+$P10+$R10+$T10+$V10+$X10+$Z10+$AB10)),$AC10,0))))))))))))))</f>
        <v>160</v>
      </c>
      <c r="AQ10" s="354">
        <f>IF(((SUM(выдача!$O10:W10)&lt;=$B10)),$C10,IF((SUM(выдача!$O10:W10)&lt;=($B10+$D10)),$E10,IF((SUM(выдача!$O10:W10)&lt;=($B10+$D10+$F10)),$G10,IF((SUM(выдача!$O10:W10)&lt;=($B10+$D10+$F10+$H10)),$I10,IF((SUM(выдача!$O10:W10)&lt;=($B10+$D10+$F10+$H10+$J10)),$K10,IF((SUM(выдача!$O10:W10)&lt;=($B10+$D10+$F10+$H10+$J10+$L10)),$M10,IF((SUM(выдача!$O10:W10)&lt;=($B10+$D10+$F10+$H10+$J10+$L10+$N10)),$O10,IF((SUM(выдача!$O10:W10)&lt;=($B10+$D10+$F10+$H10+$J10+$L10+$N10+$P10)),$Q10,IF((SUM(выдача!$O10:W10)&lt;=($B10+$D10+$F10+$H10+$J10+$L10+$N10+$P10+$R10)),$S10,IF((SUM(выдача!$O10:W10)&lt;=($B10+$D10+$F10+$H10+$J10+$L10+$N10+$P10+$R10+$T10)),$U10,IF((SUM(выдача!$O10:W10)&lt;=($B10+$D10+$F10+$H10+$J10+$L10+$N10+$P10+$R10+$T10+$V10)),$W10,IF((SUM(выдача!$O10:W10)&lt;=($B10+$D10+$F10+$H10+$J10+$L10+$N10+$P10+$R10+$T10+$V10+$X10)),$Y10,IF((SUM(выдача!$O10:W10)&lt;=($B10+$D10+$F10+$H10+$J10+$L10+$N10+$P10+$R10+$T10+$V10+$X10+$Z10)),$AA10,IF((SUM(выдача!$O10:W10)&lt;=($B10+$D10+$F10+$H10+$J10+$L10+$N10+$P10+$R10+$T10+$V10+$X10+$Z10+$AB10)),$AC10,0))))))))))))))</f>
        <v>160</v>
      </c>
      <c r="AR10" s="354">
        <f>IF(((SUM(выдача!$O10:X10)&lt;=$B10)),$C10,IF((SUM(выдача!$O10:X10)&lt;=($B10+$D10)),$E10,IF((SUM(выдача!$O10:X10)&lt;=($B10+$D10+$F10)),$G10,IF((SUM(выдача!$O10:X10)&lt;=($B10+$D10+$F10+$H10)),$I10,IF((SUM(выдача!$O10:X10)&lt;=($B10+$D10+$F10+$H10+$J10)),$K10,IF((SUM(выдача!$O10:X10)&lt;=($B10+$D10+$F10+$H10+$J10+$L10)),$M10,IF((SUM(выдача!$O10:X10)&lt;=($B10+$D10+$F10+$H10+$J10+$L10+$N10)),$O10,IF((SUM(выдача!$O10:X10)&lt;=($B10+$D10+$F10+$H10+$J10+$L10+$N10+$P10)),$Q10,IF((SUM(выдача!$O10:X10)&lt;=($B10+$D10+$F10+$H10+$J10+$L10+$N10+$P10+$R10)),$S10,IF((SUM(выдача!$O10:X10)&lt;=($B10+$D10+$F10+$H10+$J10+$L10+$N10+$P10+$R10+$T10)),$U10,IF((SUM(выдача!$O10:X10)&lt;=($B10+$D10+$F10+$H10+$J10+$L10+$N10+$P10+$R10+$T10+$V10)),$W10,IF((SUM(выдача!$O10:X10)&lt;=($B10+$D10+$F10+$H10+$J10+$L10+$N10+$P10+$R10+$T10+$V10+$X10)),$Y10,IF((SUM(выдача!$O10:X10)&lt;=($B10+$D10+$F10+$H10+$J10+$L10+$N10+$P10+$R10+$T10+$V10+$X10+$Z10)),$AA10,IF((SUM(выдача!$O10:X10)&lt;=($B10+$D10+$F10+$H10+$J10+$L10+$N10+$P10+$R10+$T10+$V10+$X10+$Z10+$AB10)),$AC10,0))))))))))))))</f>
        <v>160</v>
      </c>
      <c r="AS10" s="354">
        <f>IF(((SUM(выдача!$O10:Y10)&lt;=$B10)),$C10,IF((SUM(выдача!$O10:Y10)&lt;=($B10+$D10)),$E10,IF((SUM(выдача!$O10:Y10)&lt;=($B10+$D10+$F10)),$G10,IF((SUM(выдача!$O10:Y10)&lt;=($B10+$D10+$F10+$H10)),$I10,IF((SUM(выдача!$O10:Y10)&lt;=($B10+$D10+$F10+$H10+$J10)),$K10,IF((SUM(выдача!$O10:Y10)&lt;=($B10+$D10+$F10+$H10+$J10+$L10)),$M10,IF((SUM(выдача!$O10:Y10)&lt;=($B10+$D10+$F10+$H10+$J10+$L10+$N10)),$O10,IF((SUM(выдача!$O10:Y10)&lt;=($B10+$D10+$F10+$H10+$J10+$L10+$N10+$P10)),$Q10,IF((SUM(выдача!$O10:Y10)&lt;=($B10+$D10+$F10+$H10+$J10+$L10+$N10+$P10+$R10)),$S10,IF((SUM(выдача!$O10:Y10)&lt;=($B10+$D10+$F10+$H10+$J10+$L10+$N10+$P10+$R10+$T10)),$U10,IF((SUM(выдача!$O10:Y10)&lt;=($B10+$D10+$F10+$H10+$J10+$L10+$N10+$P10+$R10+$T10+$V10)),$W10,IF((SUM(выдача!$O10:Y10)&lt;=($B10+$D10+$F10+$H10+$J10+$L10+$N10+$P10+$R10+$T10+$V10+$X10)),$Y10,IF((SUM(выдача!$O10:Y10)&lt;=($B10+$D10+$F10+$H10+$J10+$L10+$N10+$P10+$R10+$T10+$V10+$X10+$Z10)),$AA10,IF((SUM(выдача!$O10:Y10)&lt;=($B10+$D10+$F10+$H10+$J10+$L10+$N10+$P10+$R10+$T10+$V10+$X10+$Z10+$AB10)),$AC10,0))))))))))))))</f>
        <v>160</v>
      </c>
      <c r="AT10" s="354">
        <f>IF(((SUM(выдача!$O10:Z10)&lt;=$B10)),$C10,IF((SUM(выдача!$O10:Z10)&lt;=($B10+$D10)),$E10,IF((SUM(выдача!$O10:Z10)&lt;=($B10+$D10+$F10)),$G10,IF((SUM(выдача!$O10:Z10)&lt;=($B10+$D10+$F10+$H10)),$I10,IF((SUM(выдача!$O10:Z10)&lt;=($B10+$D10+$F10+$H10+$J10)),$K10,IF((SUM(выдача!$O10:Z10)&lt;=($B10+$D10+$F10+$H10+$J10+$L10)),$M10,IF((SUM(выдача!$O10:Z10)&lt;=($B10+$D10+$F10+$H10+$J10+$L10+$N10)),$O10,IF((SUM(выдача!$O10:Z10)&lt;=($B10+$D10+$F10+$H10+$J10+$L10+$N10+$P10)),$Q10,IF((SUM(выдача!$O10:Z10)&lt;=($B10+$D10+$F10+$H10+$J10+$L10+$N10+$P10+$R10)),$S10,IF((SUM(выдача!$O10:Z10)&lt;=($B10+$D10+$F10+$H10+$J10+$L10+$N10+$P10+$R10+$T10)),$U10,IF((SUM(выдача!$O10:Z10)&lt;=($B10+$D10+$F10+$H10+$J10+$L10+$N10+$P10+$R10+$T10+$V10)),$W10,IF((SUM(выдача!$O10:Z10)&lt;=($B10+$D10+$F10+$H10+$J10+$L10+$N10+$P10+$R10+$T10+$V10+$X10)),$Y10,IF((SUM(выдача!$O10:Z10)&lt;=($B10+$D10+$F10+$H10+$J10+$L10+$N10+$P10+$R10+$T10+$V10+$X10+$Z10)),$AA10,IF((SUM(выдача!$O10:Z10)&lt;=($B10+$D10+$F10+$H10+$J10+$L10+$N10+$P10+$R10+$T10+$V10+$X10+$Z10+$AB10)),$AC10,0))))))))))))))</f>
        <v>160</v>
      </c>
      <c r="AU10" s="354">
        <f>IF(((SUM(выдача!$O10:AA10)&lt;=$B10)),$C10,IF((SUM(выдача!$O10:AA10)&lt;=($B10+$D10)),$E10,IF((SUM(выдача!$O10:AA10)&lt;=($B10+$D10+$F10)),$G10,IF((SUM(выдача!$O10:AA10)&lt;=($B10+$D10+$F10+$H10)),$I10,IF((SUM(выдача!$O10:AA10)&lt;=($B10+$D10+$F10+$H10+$J10)),$K10,IF((SUM(выдача!$O10:AA10)&lt;=($B10+$D10+$F10+$H10+$J10+$L10)),$M10,IF((SUM(выдача!$O10:AA10)&lt;=($B10+$D10+$F10+$H10+$J10+$L10+$N10)),$O10,IF((SUM(выдача!$O10:AA10)&lt;=($B10+$D10+$F10+$H10+$J10+$L10+$N10+$P10)),$Q10,IF((SUM(выдача!$O10:AA10)&lt;=($B10+$D10+$F10+$H10+$J10+$L10+$N10+$P10+$R10)),$S10,IF((SUM(выдача!$O10:AA10)&lt;=($B10+$D10+$F10+$H10+$J10+$L10+$N10+$P10+$R10+$T10)),$U10,IF((SUM(выдача!$O10:AA10)&lt;=($B10+$D10+$F10+$H10+$J10+$L10+$N10+$P10+$R10+$T10+$V10)),$W10,IF((SUM(выдача!$O10:AA10)&lt;=($B10+$D10+$F10+$H10+$J10+$L10+$N10+$P10+$R10+$T10+$V10+$X10)),$Y10,IF((SUM(выдача!$O10:AA10)&lt;=($B10+$D10+$F10+$H10+$J10+$L10+$N10+$P10+$R10+$T10+$V10+$X10+$Z10)),$AA10,IF((SUM(выдача!$O10:AA10)&lt;=($B10+$D10+$F10+$H10+$J10+$L10+$N10+$P10+$R10+$T10+$V10+$X10+$Z10+$AB10)),$AC10,0))))))))))))))</f>
        <v>160</v>
      </c>
      <c r="AV10" s="354">
        <f>IF(((SUM(выдача!$O10:AB10)&lt;=$B10)),$C10,IF((SUM(выдача!$O10:AB10)&lt;=($B10+$D10)),$E10,IF((SUM(выдача!$O10:AB10)&lt;=($B10+$D10+$F10)),$G10,IF((SUM(выдача!$O10:AB10)&lt;=($B10+$D10+$F10+$H10)),$I10,IF((SUM(выдача!$O10:AB10)&lt;=($B10+$D10+$F10+$H10+$J10)),$K10,IF((SUM(выдача!$O10:AB10)&lt;=($B10+$D10+$F10+$H10+$J10+$L10)),$M10,IF((SUM(выдача!$O10:AB10)&lt;=($B10+$D10+$F10+$H10+$J10+$L10+$N10)),$O10,IF((SUM(выдача!$O10:AB10)&lt;=($B10+$D10+$F10+$H10+$J10+$L10+$N10+$P10)),$Q10,IF((SUM(выдача!$O10:AB10)&lt;=($B10+$D10+$F10+$H10+$J10+$L10+$N10+$P10+$R10)),$S10,IF((SUM(выдача!$O10:AB10)&lt;=($B10+$D10+$F10+$H10+$J10+$L10+$N10+$P10+$R10+$T10)),$U10,IF((SUM(выдача!$O10:AB10)&lt;=($B10+$D10+$F10+$H10+$J10+$L10+$N10+$P10+$R10+$T10+$V10)),$W10,IF((SUM(выдача!$O10:AB10)&lt;=($B10+$D10+$F10+$H10+$J10+$L10+$N10+$P10+$R10+$T10+$V10+$X10)),$Y10,IF((SUM(выдача!$O10:AB10)&lt;=($B10+$D10+$F10+$H10+$J10+$L10+$N10+$P10+$R10+$T10+$V10+$X10+$Z10)),$AA10,IF((SUM(выдача!$O10:AB10)&lt;=($B10+$D10+$F10+$H10+$J10+$L10+$N10+$P10+$R10+$T10+$V10+$X10+$Z10+$AB10)),$AC10,0))))))))))))))</f>
        <v>160</v>
      </c>
      <c r="AW10" s="354">
        <f>IF(((SUM(выдача!$O10:AC10)&lt;=$B10)),$C10,IF((SUM(выдача!$O10:AC10)&lt;=($B10+$D10)),$E10,IF((SUM(выдача!$O10:AC10)&lt;=($B10+$D10+$F10)),$G10,IF((SUM(выдача!$O10:AC10)&lt;=($B10+$D10+$F10+$H10)),$I10,IF((SUM(выдача!$O10:AC10)&lt;=($B10+$D10+$F10+$H10+$J10)),$K10,IF((SUM(выдача!$O10:AC10)&lt;=($B10+$D10+$F10+$H10+$J10+$L10)),$M10,IF((SUM(выдача!$O10:AC10)&lt;=($B10+$D10+$F10+$H10+$J10+$L10+$N10)),$O10,IF((SUM(выдача!$O10:AC10)&lt;=($B10+$D10+$F10+$H10+$J10+$L10+$N10+$P10)),$Q10,IF((SUM(выдача!$O10:AC10)&lt;=($B10+$D10+$F10+$H10+$J10+$L10+$N10+$P10+$R10)),$S10,IF((SUM(выдача!$O10:AC10)&lt;=($B10+$D10+$F10+$H10+$J10+$L10+$N10+$P10+$R10+$T10)),$U10,IF((SUM(выдача!$O10:AC10)&lt;=($B10+$D10+$F10+$H10+$J10+$L10+$N10+$P10+$R10+$T10+$V10)),$W10,IF((SUM(выдача!$O10:AC10)&lt;=($B10+$D10+$F10+$H10+$J10+$L10+$N10+$P10+$R10+$T10+$V10+$X10)),$Y10,IF((SUM(выдача!$O10:AC10)&lt;=($B10+$D10+$F10+$H10+$J10+$L10+$N10+$P10+$R10+$T10+$V10+$X10+$Z10)),$AA10,IF((SUM(выдача!$O10:AC10)&lt;=($B10+$D10+$F10+$H10+$J10+$L10+$N10+$P10+$R10+$T10+$V10+$X10+$Z10+$AB10)),$AC10,0))))))))))))))</f>
        <v>160</v>
      </c>
      <c r="AX10" s="354">
        <f>IF(((SUM(выдача!$O10:AD10)&lt;=$B10)),$C10,IF((SUM(выдача!$O10:AD10)&lt;=($B10+$D10)),$E10,IF((SUM(выдача!$O10:AD10)&lt;=($B10+$D10+$F10)),$G10,IF((SUM(выдача!$O10:AD10)&lt;=($B10+$D10+$F10+$H10)),$I10,IF((SUM(выдача!$O10:AD10)&lt;=($B10+$D10+$F10+$H10+$J10)),$K10,IF((SUM(выдача!$O10:AD10)&lt;=($B10+$D10+$F10+$H10+$J10+$L10)),$M10,IF((SUM(выдача!$O10:AD10)&lt;=($B10+$D10+$F10+$H10+$J10+$L10+$N10)),$O10,IF((SUM(выдача!$O10:AD10)&lt;=($B10+$D10+$F10+$H10+$J10+$L10+$N10+$P10)),$Q10,IF((SUM(выдача!$O10:AD10)&lt;=($B10+$D10+$F10+$H10+$J10+$L10+$N10+$P10+$R10)),$S10,IF((SUM(выдача!$O10:AD10)&lt;=($B10+$D10+$F10+$H10+$J10+$L10+$N10+$P10+$R10+$T10)),$U10,IF((SUM(выдача!$O10:AD10)&lt;=($B10+$D10+$F10+$H10+$J10+$L10+$N10+$P10+$R10+$T10+$V10)),$W10,IF((SUM(выдача!$O10:AD10)&lt;=($B10+$D10+$F10+$H10+$J10+$L10+$N10+$P10+$R10+$T10+$V10+$X10)),$Y10,IF((SUM(выдача!$O10:AD10)&lt;=($B10+$D10+$F10+$H10+$J10+$L10+$N10+$P10+$R10+$T10+$V10+$X10+$Z10)),$AA10,IF((SUM(выдача!$O10:AD10)&lt;=($B10+$D10+$F10+$H10+$J10+$L10+$N10+$P10+$R10+$T10+$V10+$X10+$Z10+$AB10)),$AC10,0))))))))))))))</f>
        <v>160</v>
      </c>
      <c r="AY10" s="354">
        <f>IF(((SUM(выдача!$O10:AE10)&lt;=$B10)),$C10,IF((SUM(выдача!$O10:AE10)&lt;=($B10+$D10)),$E10,IF((SUM(выдача!$O10:AE10)&lt;=($B10+$D10+$F10)),$G10,IF((SUM(выдача!$O10:AE10)&lt;=($B10+$D10+$F10+$H10)),$I10,IF((SUM(выдача!$O10:AE10)&lt;=($B10+$D10+$F10+$H10+$J10)),$K10,IF((SUM(выдача!$O10:AE10)&lt;=($B10+$D10+$F10+$H10+$J10+$L10)),$M10,IF((SUM(выдача!$O10:AE10)&lt;=($B10+$D10+$F10+$H10+$J10+$L10+$N10)),$O10,IF((SUM(выдача!$O10:AE10)&lt;=($B10+$D10+$F10+$H10+$J10+$L10+$N10+$P10)),$Q10,IF((SUM(выдача!$O10:AE10)&lt;=($B10+$D10+$F10+$H10+$J10+$L10+$N10+$P10+$R10)),$S10,IF((SUM(выдача!$O10:AE10)&lt;=($B10+$D10+$F10+$H10+$J10+$L10+$N10+$P10+$R10+$T10)),$U10,IF((SUM(выдача!$O10:AE10)&lt;=($B10+$D10+$F10+$H10+$J10+$L10+$N10+$P10+$R10+$T10+$V10)),$W10,IF((SUM(выдача!$O10:AE10)&lt;=($B10+$D10+$F10+$H10+$J10+$L10+$N10+$P10+$R10+$T10+$V10+$X10)),$Y10,IF((SUM(выдача!$O10:AE10)&lt;=($B10+$D10+$F10+$H10+$J10+$L10+$N10+$P10+$R10+$T10+$V10+$X10+$Z10)),$AA10,IF((SUM(выдача!$O10:AE10)&lt;=($B10+$D10+$F10+$H10+$J10+$L10+$N10+$P10+$R10+$T10+$V10+$X10+$Z10+$AB10)),$AC10,0))))))))))))))</f>
        <v>160</v>
      </c>
      <c r="AZ10" s="354">
        <f>IF(((SUM(выдача!$O10:AF10)&lt;=$B10)),$C10,IF((SUM(выдача!$O10:AF10)&lt;=($B10+$D10)),$E10,IF((SUM(выдача!$O10:AF10)&lt;=($B10+$D10+$F10)),$G10,IF((SUM(выдача!$O10:AF10)&lt;=($B10+$D10+$F10+$H10)),$I10,IF((SUM(выдача!$O10:AF10)&lt;=($B10+$D10+$F10+$H10+$J10)),$K10,IF((SUM(выдача!$O10:AF10)&lt;=($B10+$D10+$F10+$H10+$J10+$L10)),$M10,IF((SUM(выдача!$O10:AF10)&lt;=($B10+$D10+$F10+$H10+$J10+$L10+$N10)),$O10,IF((SUM(выдача!$O10:AF10)&lt;=($B10+$D10+$F10+$H10+$J10+$L10+$N10+$P10)),$Q10,IF((SUM(выдача!$O10:AF10)&lt;=($B10+$D10+$F10+$H10+$J10+$L10+$N10+$P10+$R10)),$S10,IF((SUM(выдача!$O10:AF10)&lt;=($B10+$D10+$F10+$H10+$J10+$L10+$N10+$P10+$R10+$T10)),$U10,IF((SUM(выдача!$O10:AF10)&lt;=($B10+$D10+$F10+$H10+$J10+$L10+$N10+$P10+$R10+$T10+$V10)),$W10,IF((SUM(выдача!$O10:AF10)&lt;=($B10+$D10+$F10+$H10+$J10+$L10+$N10+$P10+$R10+$T10+$V10+$X10)),$Y10,IF((SUM(выдача!$O10:AF10)&lt;=($B10+$D10+$F10+$H10+$J10+$L10+$N10+$P10+$R10+$T10+$V10+$X10+$Z10)),$AA10,IF((SUM(выдача!$O10:AF10)&lt;=($B10+$D10+$F10+$H10+$J10+$L10+$N10+$P10+$R10+$T10+$V10+$X10+$Z10+$AB10)),$AC10,0))))))))))))))</f>
        <v>160</v>
      </c>
      <c r="BA10" s="354">
        <f>IF(((SUM(выдача!$O10:AG10)&lt;=$B10)),$C10,IF((SUM(выдача!$O10:AG10)&lt;=($B10+$D10)),$E10,IF((SUM(выдача!$O10:AG10)&lt;=($B10+$D10+$F10)),$G10,IF((SUM(выдача!$O10:AG10)&lt;=($B10+$D10+$F10+$H10)),$I10,IF((SUM(выдача!$O10:AG10)&lt;=($B10+$D10+$F10+$H10+$J10)),$K10,IF((SUM(выдача!$O10:AG10)&lt;=($B10+$D10+$F10+$H10+$J10+$L10)),$M10,IF((SUM(выдача!$O10:AG10)&lt;=($B10+$D10+$F10+$H10+$J10+$L10+$N10)),$O10,IF((SUM(выдача!$O10:AG10)&lt;=($B10+$D10+$F10+$H10+$J10+$L10+$N10+$P10)),$Q10,IF((SUM(выдача!$O10:AG10)&lt;=($B10+$D10+$F10+$H10+$J10+$L10+$N10+$P10+$R10)),$S10,IF((SUM(выдача!$O10:AG10)&lt;=($B10+$D10+$F10+$H10+$J10+$L10+$N10+$P10+$R10+$T10)),$U10,IF((SUM(выдача!$O10:AG10)&lt;=($B10+$D10+$F10+$H10+$J10+$L10+$N10+$P10+$R10+$T10+$V10)),$W10,IF((SUM(выдача!$O10:AG10)&lt;=($B10+$D10+$F10+$H10+$J10+$L10+$N10+$P10+$R10+$T10+$V10+$X10)),$Y10,IF((SUM(выдача!$O10:AG10)&lt;=($B10+$D10+$F10+$H10+$J10+$L10+$N10+$P10+$R10+$T10+$V10+$X10+$Z10)),$AA10,IF((SUM(выдача!$O10:AG10)&lt;=($B10+$D10+$F10+$H10+$J10+$L10+$N10+$P10+$R10+$T10+$V10+$X10+$Z10+$AB10)),$AC10,0))))))))))))))</f>
        <v>160</v>
      </c>
      <c r="BB10" s="354">
        <f>IF(((SUM(выдача!$O10:AH10)&lt;=$B10)),$C10,IF((SUM(выдача!$O10:AH10)&lt;=($B10+$D10)),$E10,IF((SUM(выдача!$O10:AH10)&lt;=($B10+$D10+$F10)),$G10,IF((SUM(выдача!$O10:AH10)&lt;=($B10+$D10+$F10+$H10)),$I10,IF((SUM(выдача!$O10:AH10)&lt;=($B10+$D10+$F10+$H10+$J10)),$K10,IF((SUM(выдача!$O10:AH10)&lt;=($B10+$D10+$F10+$H10+$J10+$L10)),$M10,IF((SUM(выдача!$O10:AH10)&lt;=($B10+$D10+$F10+$H10+$J10+$L10+$N10)),$O10,IF((SUM(выдача!$O10:AH10)&lt;=($B10+$D10+$F10+$H10+$J10+$L10+$N10+$P10)),$Q10,IF((SUM(выдача!$O10:AH10)&lt;=($B10+$D10+$F10+$H10+$J10+$L10+$N10+$P10+$R10)),$S10,IF((SUM(выдача!$O10:AH10)&lt;=($B10+$D10+$F10+$H10+$J10+$L10+$N10+$P10+$R10+$T10)),$U10,IF((SUM(выдача!$O10:AH10)&lt;=($B10+$D10+$F10+$H10+$J10+$L10+$N10+$P10+$R10+$T10+$V10)),$W10,IF((SUM(выдача!$O10:AH10)&lt;=($B10+$D10+$F10+$H10+$J10+$L10+$N10+$P10+$R10+$T10+$V10+$X10)),$Y10,IF((SUM(выдача!$O10:AH10)&lt;=($B10+$D10+$F10+$H10+$J10+$L10+$N10+$P10+$R10+$T10+$V10+$X10+$Z10)),$AA10,IF((SUM(выдача!$O10:AH10)&lt;=($B10+$D10+$F10+$H10+$J10+$L10+$N10+$P10+$R10+$T10+$V10+$X10+$Z10+$AB10)),$AC10,0))))))))))))))</f>
        <v>160</v>
      </c>
      <c r="BC10" s="354">
        <f>IF(((SUM(выдача!$O10:AI10)&lt;=$B10)),$C10,IF((SUM(выдача!$O10:AI10)&lt;=($B10+$D10)),$E10,IF((SUM(выдача!$O10:AI10)&lt;=($B10+$D10+$F10)),$G10,IF((SUM(выдача!$O10:AI10)&lt;=($B10+$D10+$F10+$H10)),$I10,IF((SUM(выдача!$O10:AI10)&lt;=($B10+$D10+$F10+$H10+$J10)),$K10,IF((SUM(выдача!$O10:AI10)&lt;=($B10+$D10+$F10+$H10+$J10+$L10)),$M10,IF((SUM(выдача!$O10:AI10)&lt;=($B10+$D10+$F10+$H10+$J10+$L10+$N10)),$O10,IF((SUM(выдача!$O10:AI10)&lt;=($B10+$D10+$F10+$H10+$J10+$L10+$N10+$P10)),$Q10,IF((SUM(выдача!$O10:AI10)&lt;=($B10+$D10+$F10+$H10+$J10+$L10+$N10+$P10+$R10)),$S10,IF((SUM(выдача!$O10:AI10)&lt;=($B10+$D10+$F10+$H10+$J10+$L10+$N10+$P10+$R10+$T10)),$U10,IF((SUM(выдача!$O10:AI10)&lt;=($B10+$D10+$F10+$H10+$J10+$L10+$N10+$P10+$R10+$T10+$V10)),$W10,IF((SUM(выдача!$O10:AI10)&lt;=($B10+$D10+$F10+$H10+$J10+$L10+$N10+$P10+$R10+$T10+$V10+$X10)),$Y10,IF((SUM(выдача!$O10:AI10)&lt;=($B10+$D10+$F10+$H10+$J10+$L10+$N10+$P10+$R10+$T10+$V10+$X10+$Z10)),$AA10,IF((SUM(выдача!$O10:AI10)&lt;=($B10+$D10+$F10+$H10+$J10+$L10+$N10+$P10+$R10+$T10+$V10+$X10+$Z10+$AB10)),$AC10,0))))))))))))))</f>
        <v>160</v>
      </c>
      <c r="BD10" s="355">
        <f t="shared" si="1"/>
        <v>0</v>
      </c>
      <c r="BE10" s="356">
        <f t="shared" si="4"/>
        <v>0</v>
      </c>
    </row>
    <row r="11" spans="1:57" ht="15.75">
      <c r="A11" s="151" t="s">
        <v>14</v>
      </c>
      <c r="B11" s="276">
        <v>24</v>
      </c>
      <c r="C11" s="277">
        <v>135</v>
      </c>
      <c r="D11" s="276">
        <v>12</v>
      </c>
      <c r="E11" s="277">
        <v>135</v>
      </c>
      <c r="F11" s="276"/>
      <c r="G11" s="280"/>
      <c r="H11" s="276">
        <v>12</v>
      </c>
      <c r="I11" s="278">
        <v>135</v>
      </c>
      <c r="J11" s="279">
        <v>6</v>
      </c>
      <c r="K11" s="278">
        <v>135</v>
      </c>
      <c r="L11" s="279"/>
      <c r="M11" s="280"/>
      <c r="N11" s="279"/>
      <c r="O11" s="280"/>
      <c r="P11" s="279"/>
      <c r="Q11" s="280"/>
      <c r="R11" s="279"/>
      <c r="S11" s="280"/>
      <c r="T11" s="279"/>
      <c r="U11" s="280"/>
      <c r="V11" s="279"/>
      <c r="W11" s="280"/>
      <c r="X11" s="279"/>
      <c r="Y11" s="280"/>
      <c r="Z11" s="279"/>
      <c r="AA11" s="280"/>
      <c r="AB11" s="279"/>
      <c r="AC11" s="280"/>
      <c r="AD11" s="351">
        <f t="shared" si="2"/>
        <v>7290</v>
      </c>
      <c r="AE11" s="351">
        <f>AD11-(SUM(Всего!D11:'Всего'!X11))</f>
        <v>0</v>
      </c>
      <c r="AF11" s="352">
        <f t="shared" si="3"/>
        <v>54</v>
      </c>
      <c r="AG11" s="353" t="str">
        <f t="shared" si="0"/>
        <v>молоко</v>
      </c>
      <c r="AH11" s="353">
        <f>выдача!B11</f>
        <v>0</v>
      </c>
      <c r="AI11" s="354">
        <f>IF(((SUM(выдача!$O11:O11)&lt;=$B11)),$C11,IF((SUM(выдача!$O11:O11)&lt;=($B11+$D11)),$E11,IF((SUM(выдача!$O11:O11)&lt;=($B11+$D11+$F11)),$G11,IF((SUM(выдача!$O11:O11)&lt;=($B11+$D11+$F11+$H11)),$I11,IF((SUM(выдача!$O11:O11)&lt;=($B11+$D11+$F11+$H11+$J11)),$K11,IF((SUM(выдача!$O11:O11)&lt;=($B11+$D11+$F11+$H11+$J11+$L11)),$M11,IF((SUM(выдача!$O11:O11)&lt;=($B11+$D11+$F11+$H11+$J11+$L11+$N11)),$O11,IF((SUM(выдача!$O11:O11)&lt;=($B11+$D11+$F11+$H11+$J11+$L11+$N11+$P11)),$Q11,IF((SUM(выдача!$O11:O11)&lt;=($B11+$D11+$F11+$H11+$J11+$L11+$N11+$P11+$R11)),$S11,IF((SUM(выдача!$O11:O11)&lt;=($B11+$D11+$F11+$H11+$J11+$L11+$N11+$P11+$R11+$T11)),$U11,IF((SUM(выдача!$O11:O11)&lt;=($B11+$D11+$F11+$H11+$J11+$L11+$N11+$P11+$R11+$T11+$V11)),$W11,IF((SUM(выдача!$O11:O11)&lt;=($B11+$D11+$F11+$H11+$J11+$L11+$N11+$P11+$R11+$T11+$V11+$X11)),$Y11,IF((SUM(выдача!$O11:O11)&lt;=($B11+$D11+$F11+$H11+$J11+$L11+$N11+$P11+$R11+$T11+$V11+$X11+$Z11)),$AA11,IF((SUM(выдача!$O11:O11)&lt;=($B11+$D11+$F11+$H11+$J11+$L11+$N11+$P11+$R11+$T11+$V11+$X11+$Z11+$AB11)),$AC11,0))))))))))))))</f>
        <v>135</v>
      </c>
      <c r="AJ11" s="354">
        <f>IF(((SUM(выдача!$O11:P11)&lt;=$B11)),$C11,IF((SUM(выдача!$O11:P11)&lt;=($B11+$D11)),$E11,IF((SUM(выдача!$O11:P11)&lt;=($B11+$D11+$F11)),$G11,IF((SUM(выдача!$O11:P11)&lt;=($B11+$D11+$F11+$H11)),$I11,IF((SUM(выдача!$O11:P11)&lt;=($B11+$D11+$F11+$H11+$J11)),$K11,IF((SUM(выдача!$O11:P11)&lt;=($B11+$D11+$F11+$H11+$J11+$L11)),$M11,IF((SUM(выдача!$O11:P11)&lt;=($B11+$D11+$F11+$H11+$J11+$L11+$N11)),$O11,IF((SUM(выдача!$O11:P11)&lt;=($B11+$D11+$F11+$H11+$J11+$L11+$N11+$P11)),$Q11,IF((SUM(выдача!$O11:P11)&lt;=($B11+$D11+$F11+$H11+$J11+$L11+$N11+$P11+$R11)),$S11,IF((SUM(выдача!$O11:P11)&lt;=($B11+$D11+$F11+$H11+$J11+$L11+$N11+$P11+$R11+$T11)),$U11,IF((SUM(выдача!$O11:P11)&lt;=($B11+$D11+$F11+$H11+$J11+$L11+$N11+$P11+$R11+$T11+$V11)),$W11,IF((SUM(выдача!$O11:P11)&lt;=($B11+$D11+$F11+$H11+$J11+$L11+$N11+$P11+$R11+$T11+$V11+$X11)),$Y11,IF((SUM(выдача!$O11:P11)&lt;=($B11+$D11+$F11+$H11+$J11+$L11+$N11+$P11+$R11+$T11+$V11+$X11+$Z11)),$AA11,IF((SUM(выдача!$O11:P11)&lt;=($B11+$D11+$F11+$H11+$J11+$L11+$N11+$P11+$R11+$T11+$V11+$X11+$Z11+$AB11)),$AC11,0))))))))))))))</f>
        <v>135</v>
      </c>
      <c r="AK11" s="354">
        <f>IF(((SUM(выдача!$O11:Q11)&lt;=$B11)),$C11,IF((SUM(выдача!$O11:Q11)&lt;=($B11+$D11)),$E11,IF((SUM(выдача!$O11:Q11)&lt;=($B11+$D11+$F11)),$G11,IF((SUM(выдача!$O11:Q11)&lt;=($B11+$D11+$F11+$H11)),$I11,IF((SUM(выдача!$O11:Q11)&lt;=($B11+$D11+$F11+$H11+$J11)),$K11,IF((SUM(выдача!$O11:Q11)&lt;=($B11+$D11+$F11+$H11+$J11+$L11)),$M11,IF((SUM(выдача!$O11:Q11)&lt;=($B11+$D11+$F11+$H11+$J11+$L11+$N11)),$O11,IF((SUM(выдача!$O11:Q11)&lt;=($B11+$D11+$F11+$H11+$J11+$L11+$N11+$P11)),$Q11,IF((SUM(выдача!$O11:Q11)&lt;=($B11+$D11+$F11+$H11+$J11+$L11+$N11+$P11+$R11)),$S11,IF((SUM(выдача!$O11:Q11)&lt;=($B11+$D11+$F11+$H11+$J11+$L11+$N11+$P11+$R11+$T11)),$U11,IF((SUM(выдача!$O11:Q11)&lt;=($B11+$D11+$F11+$H11+$J11+$L11+$N11+$P11+$R11+$T11+$V11)),$W11,IF((SUM(выдача!$O11:Q11)&lt;=($B11+$D11+$F11+$H11+$J11+$L11+$N11+$P11+$R11+$T11+$V11+$X11)),$Y11,IF((SUM(выдача!$O11:Q11)&lt;=($B11+$D11+$F11+$H11+$J11+$L11+$N11+$P11+$R11+$T11+$V11+$X11+$Z11)),$AA11,IF((SUM(выдача!$O11:Q11)&lt;=($B11+$D11+$F11+$H11+$J11+$L11+$N11+$P11+$R11+$T11+$V11+$X11+$Z11+$AB11)),$AC11,0))))))))))))))</f>
        <v>135</v>
      </c>
      <c r="AL11" s="354">
        <f>IF(((SUM(выдача!$O11:R11)&lt;=$B11)),$C11,IF((SUM(выдача!$O11:R11)&lt;=($B11+$D11)),$E11,IF((SUM(выдача!$O11:R11)&lt;=($B11+$D11+$F11)),$G11,IF((SUM(выдача!$O11:R11)&lt;=($B11+$D11+$F11+$H11)),$I11,IF((SUM(выдача!$O11:R11)&lt;=($B11+$D11+$F11+$H11+$J11)),$K11,IF((SUM(выдача!$O11:R11)&lt;=($B11+$D11+$F11+$H11+$J11+$L11)),$M11,IF((SUM(выдача!$O11:R11)&lt;=($B11+$D11+$F11+$H11+$J11+$L11+$N11)),$O11,IF((SUM(выдача!$O11:R11)&lt;=($B11+$D11+$F11+$H11+$J11+$L11+$N11+$P11)),$Q11,IF((SUM(выдача!$O11:R11)&lt;=($B11+$D11+$F11+$H11+$J11+$L11+$N11+$P11+$R11)),$S11,IF((SUM(выдача!$O11:R11)&lt;=($B11+$D11+$F11+$H11+$J11+$L11+$N11+$P11+$R11+$T11)),$U11,IF((SUM(выдача!$O11:R11)&lt;=($B11+$D11+$F11+$H11+$J11+$L11+$N11+$P11+$R11+$T11+$V11)),$W11,IF((SUM(выдача!$O11:R11)&lt;=($B11+$D11+$F11+$H11+$J11+$L11+$N11+$P11+$R11+$T11+$V11+$X11)),$Y11,IF((SUM(выдача!$O11:R11)&lt;=($B11+$D11+$F11+$H11+$J11+$L11+$N11+$P11+$R11+$T11+$V11+$X11+$Z11)),$AA11,IF((SUM(выдача!$O11:R11)&lt;=($B11+$D11+$F11+$H11+$J11+$L11+$N11+$P11+$R11+$T11+$V11+$X11+$Z11+$AB11)),$AC11,0))))))))))))))</f>
        <v>135</v>
      </c>
      <c r="AM11" s="354">
        <f>IF(((SUM(выдача!$O11:S11)&lt;=$B11)),$C11,IF((SUM(выдача!$O11:S11)&lt;=($B11+$D11)),$E11,IF((SUM(выдача!$O11:S11)&lt;=($B11+$D11+$F11)),$G11,IF((SUM(выдача!$O11:S11)&lt;=($B11+$D11+$F11+$H11)),$I11,IF((SUM(выдача!$O11:S11)&lt;=($B11+$D11+$F11+$H11+$J11)),$K11,IF((SUM(выдача!$O11:S11)&lt;=($B11+$D11+$F11+$H11+$J11+$L11)),$M11,IF((SUM(выдача!$O11:S11)&lt;=($B11+$D11+$F11+$H11+$J11+$L11+$N11)),$O11,IF((SUM(выдача!$O11:S11)&lt;=($B11+$D11+$F11+$H11+$J11+$L11+$N11+$P11)),$Q11,IF((SUM(выдача!$O11:S11)&lt;=($B11+$D11+$F11+$H11+$J11+$L11+$N11+$P11+$R11)),$S11,IF((SUM(выдача!$O11:S11)&lt;=($B11+$D11+$F11+$H11+$J11+$L11+$N11+$P11+$R11+$T11)),$U11,IF((SUM(выдача!$O11:S11)&lt;=($B11+$D11+$F11+$H11+$J11+$L11+$N11+$P11+$R11+$T11+$V11)),$W11,IF((SUM(выдача!$O11:S11)&lt;=($B11+$D11+$F11+$H11+$J11+$L11+$N11+$P11+$R11+$T11+$V11+$X11)),$Y11,IF((SUM(выдача!$O11:S11)&lt;=($B11+$D11+$F11+$H11+$J11+$L11+$N11+$P11+$R11+$T11+$V11+$X11+$Z11)),$AA11,IF((SUM(выдача!$O11:S11)&lt;=($B11+$D11+$F11+$H11+$J11+$L11+$N11+$P11+$R11+$T11+$V11+$X11+$Z11+$AB11)),$AC11,0))))))))))))))</f>
        <v>135</v>
      </c>
      <c r="AN11" s="354">
        <f>IF(((SUM(выдача!$O11:T11)&lt;=$B11)),$C11,IF((SUM(выдача!$O11:T11)&lt;=($B11+$D11)),$E11,IF((SUM(выдача!$O11:T11)&lt;=($B11+$D11+$F11)),$G11,IF((SUM(выдача!$O11:T11)&lt;=($B11+$D11+$F11+$H11)),$I11,IF((SUM(выдача!$O11:T11)&lt;=($B11+$D11+$F11+$H11+$J11)),$K11,IF((SUM(выдача!$O11:T11)&lt;=($B11+$D11+$F11+$H11+$J11+$L11)),$M11,IF((SUM(выдача!$O11:T11)&lt;=($B11+$D11+$F11+$H11+$J11+$L11+$N11)),$O11,IF((SUM(выдача!$O11:T11)&lt;=($B11+$D11+$F11+$H11+$J11+$L11+$N11+$P11)),$Q11,IF((SUM(выдача!$O11:T11)&lt;=($B11+$D11+$F11+$H11+$J11+$L11+$N11+$P11+$R11)),$S11,IF((SUM(выдача!$O11:T11)&lt;=($B11+$D11+$F11+$H11+$J11+$L11+$N11+$P11+$R11+$T11)),$U11,IF((SUM(выдача!$O11:T11)&lt;=($B11+$D11+$F11+$H11+$J11+$L11+$N11+$P11+$R11+$T11+$V11)),$W11,IF((SUM(выдача!$O11:T11)&lt;=($B11+$D11+$F11+$H11+$J11+$L11+$N11+$P11+$R11+$T11+$V11+$X11)),$Y11,IF((SUM(выдача!$O11:T11)&lt;=($B11+$D11+$F11+$H11+$J11+$L11+$N11+$P11+$R11+$T11+$V11+$X11+$Z11)),$AA11,IF((SUM(выдача!$O11:T11)&lt;=($B11+$D11+$F11+$H11+$J11+$L11+$N11+$P11+$R11+$T11+$V11+$X11+$Z11+$AB11)),$AC11,0))))))))))))))</f>
        <v>135</v>
      </c>
      <c r="AO11" s="354">
        <f>IF(((SUM(выдача!$O11:U11)&lt;=$B11)),$C11,IF((SUM(выдача!$O11:U11)&lt;=($B11+$D11)),$E11,IF((SUM(выдача!$O11:U11)&lt;=($B11+$D11+$F11)),$G11,IF((SUM(выдача!$O11:U11)&lt;=($B11+$D11+$F11+$H11)),$I11,IF((SUM(выдача!$O11:U11)&lt;=($B11+$D11+$F11+$H11+$J11)),$K11,IF((SUM(выдача!$O11:U11)&lt;=($B11+$D11+$F11+$H11+$J11+$L11)),$M11,IF((SUM(выдача!$O11:U11)&lt;=($B11+$D11+$F11+$H11+$J11+$L11+$N11)),$O11,IF((SUM(выдача!$O11:U11)&lt;=($B11+$D11+$F11+$H11+$J11+$L11+$N11+$P11)),$Q11,IF((SUM(выдача!$O11:U11)&lt;=($B11+$D11+$F11+$H11+$J11+$L11+$N11+$P11+$R11)),$S11,IF((SUM(выдача!$O11:U11)&lt;=($B11+$D11+$F11+$H11+$J11+$L11+$N11+$P11+$R11+$T11)),$U11,IF((SUM(выдача!$O11:U11)&lt;=($B11+$D11+$F11+$H11+$J11+$L11+$N11+$P11+$R11+$T11+$V11)),$W11,IF((SUM(выдача!$O11:U11)&lt;=($B11+$D11+$F11+$H11+$J11+$L11+$N11+$P11+$R11+$T11+$V11+$X11)),$Y11,IF((SUM(выдача!$O11:U11)&lt;=($B11+$D11+$F11+$H11+$J11+$L11+$N11+$P11+$R11+$T11+$V11+$X11+$Z11)),$AA11,IF((SUM(выдача!$O11:U11)&lt;=($B11+$D11+$F11+$H11+$J11+$L11+$N11+$P11+$R11+$T11+$V11+$X11+$Z11+$AB11)),$AC11,0))))))))))))))</f>
        <v>135</v>
      </c>
      <c r="AP11" s="354">
        <f>IF(((SUM(выдача!$O11:V11)&lt;=$B11)),$C11,IF((SUM(выдача!$O11:V11)&lt;=($B11+$D11)),$E11,IF((SUM(выдача!$O11:V11)&lt;=($B11+$D11+$F11)),$G11,IF((SUM(выдача!$O11:V11)&lt;=($B11+$D11+$F11+$H11)),$I11,IF((SUM(выдача!$O11:V11)&lt;=($B11+$D11+$F11+$H11+$J11)),$K11,IF((SUM(выдача!$O11:V11)&lt;=($B11+$D11+$F11+$H11+$J11+$L11)),$M11,IF((SUM(выдача!$O11:V11)&lt;=($B11+$D11+$F11+$H11+$J11+$L11+$N11)),$O11,IF((SUM(выдача!$O11:V11)&lt;=($B11+$D11+$F11+$H11+$J11+$L11+$N11+$P11)),$Q11,IF((SUM(выдача!$O11:V11)&lt;=($B11+$D11+$F11+$H11+$J11+$L11+$N11+$P11+$R11)),$S11,IF((SUM(выдача!$O11:V11)&lt;=($B11+$D11+$F11+$H11+$J11+$L11+$N11+$P11+$R11+$T11)),$U11,IF((SUM(выдача!$O11:V11)&lt;=($B11+$D11+$F11+$H11+$J11+$L11+$N11+$P11+$R11+$T11+$V11)),$W11,IF((SUM(выдача!$O11:V11)&lt;=($B11+$D11+$F11+$H11+$J11+$L11+$N11+$P11+$R11+$T11+$V11+$X11)),$Y11,IF((SUM(выдача!$O11:V11)&lt;=($B11+$D11+$F11+$H11+$J11+$L11+$N11+$P11+$R11+$T11+$V11+$X11+$Z11)),$AA11,IF((SUM(выдача!$O11:V11)&lt;=($B11+$D11+$F11+$H11+$J11+$L11+$N11+$P11+$R11+$T11+$V11+$X11+$Z11+$AB11)),$AC11,0))))))))))))))</f>
        <v>135</v>
      </c>
      <c r="AQ11" s="354">
        <f>IF(((SUM(выдача!$O11:W11)&lt;=$B11)),$C11,IF((SUM(выдача!$O11:W11)&lt;=($B11+$D11)),$E11,IF((SUM(выдача!$O11:W11)&lt;=($B11+$D11+$F11)),$G11,IF((SUM(выдача!$O11:W11)&lt;=($B11+$D11+$F11+$H11)),$I11,IF((SUM(выдача!$O11:W11)&lt;=($B11+$D11+$F11+$H11+$J11)),$K11,IF((SUM(выдача!$O11:W11)&lt;=($B11+$D11+$F11+$H11+$J11+$L11)),$M11,IF((SUM(выдача!$O11:W11)&lt;=($B11+$D11+$F11+$H11+$J11+$L11+$N11)),$O11,IF((SUM(выдача!$O11:W11)&lt;=($B11+$D11+$F11+$H11+$J11+$L11+$N11+$P11)),$Q11,IF((SUM(выдача!$O11:W11)&lt;=($B11+$D11+$F11+$H11+$J11+$L11+$N11+$P11+$R11)),$S11,IF((SUM(выдача!$O11:W11)&lt;=($B11+$D11+$F11+$H11+$J11+$L11+$N11+$P11+$R11+$T11)),$U11,IF((SUM(выдача!$O11:W11)&lt;=($B11+$D11+$F11+$H11+$J11+$L11+$N11+$P11+$R11+$T11+$V11)),$W11,IF((SUM(выдача!$O11:W11)&lt;=($B11+$D11+$F11+$H11+$J11+$L11+$N11+$P11+$R11+$T11+$V11+$X11)),$Y11,IF((SUM(выдача!$O11:W11)&lt;=($B11+$D11+$F11+$H11+$J11+$L11+$N11+$P11+$R11+$T11+$V11+$X11+$Z11)),$AA11,IF((SUM(выдача!$O11:W11)&lt;=($B11+$D11+$F11+$H11+$J11+$L11+$N11+$P11+$R11+$T11+$V11+$X11+$Z11+$AB11)),$AC11,0))))))))))))))</f>
        <v>135</v>
      </c>
      <c r="AR11" s="354">
        <f>IF(((SUM(выдача!$O11:X11)&lt;=$B11)),$C11,IF((SUM(выдача!$O11:X11)&lt;=($B11+$D11)),$E11,IF((SUM(выдача!$O11:X11)&lt;=($B11+$D11+$F11)),$G11,IF((SUM(выдача!$O11:X11)&lt;=($B11+$D11+$F11+$H11)),$I11,IF((SUM(выдача!$O11:X11)&lt;=($B11+$D11+$F11+$H11+$J11)),$K11,IF((SUM(выдача!$O11:X11)&lt;=($B11+$D11+$F11+$H11+$J11+$L11)),$M11,IF((SUM(выдача!$O11:X11)&lt;=($B11+$D11+$F11+$H11+$J11+$L11+$N11)),$O11,IF((SUM(выдача!$O11:X11)&lt;=($B11+$D11+$F11+$H11+$J11+$L11+$N11+$P11)),$Q11,IF((SUM(выдача!$O11:X11)&lt;=($B11+$D11+$F11+$H11+$J11+$L11+$N11+$P11+$R11)),$S11,IF((SUM(выдача!$O11:X11)&lt;=($B11+$D11+$F11+$H11+$J11+$L11+$N11+$P11+$R11+$T11)),$U11,IF((SUM(выдача!$O11:X11)&lt;=($B11+$D11+$F11+$H11+$J11+$L11+$N11+$P11+$R11+$T11+$V11)),$W11,IF((SUM(выдача!$O11:X11)&lt;=($B11+$D11+$F11+$H11+$J11+$L11+$N11+$P11+$R11+$T11+$V11+$X11)),$Y11,IF((SUM(выдача!$O11:X11)&lt;=($B11+$D11+$F11+$H11+$J11+$L11+$N11+$P11+$R11+$T11+$V11+$X11+$Z11)),$AA11,IF((SUM(выдача!$O11:X11)&lt;=($B11+$D11+$F11+$H11+$J11+$L11+$N11+$P11+$R11+$T11+$V11+$X11+$Z11+$AB11)),$AC11,0))))))))))))))</f>
        <v>135</v>
      </c>
      <c r="AS11" s="354">
        <f>IF(((SUM(выдача!$O11:Y11)&lt;=$B11)),$C11,IF((SUM(выдача!$O11:Y11)&lt;=($B11+$D11)),$E11,IF((SUM(выдача!$O11:Y11)&lt;=($B11+$D11+$F11)),$G11,IF((SUM(выдача!$O11:Y11)&lt;=($B11+$D11+$F11+$H11)),$I11,IF((SUM(выдача!$O11:Y11)&lt;=($B11+$D11+$F11+$H11+$J11)),$K11,IF((SUM(выдача!$O11:Y11)&lt;=($B11+$D11+$F11+$H11+$J11+$L11)),$M11,IF((SUM(выдача!$O11:Y11)&lt;=($B11+$D11+$F11+$H11+$J11+$L11+$N11)),$O11,IF((SUM(выдача!$O11:Y11)&lt;=($B11+$D11+$F11+$H11+$J11+$L11+$N11+$P11)),$Q11,IF((SUM(выдача!$O11:Y11)&lt;=($B11+$D11+$F11+$H11+$J11+$L11+$N11+$P11+$R11)),$S11,IF((SUM(выдача!$O11:Y11)&lt;=($B11+$D11+$F11+$H11+$J11+$L11+$N11+$P11+$R11+$T11)),$U11,IF((SUM(выдача!$O11:Y11)&lt;=($B11+$D11+$F11+$H11+$J11+$L11+$N11+$P11+$R11+$T11+$V11)),$W11,IF((SUM(выдача!$O11:Y11)&lt;=($B11+$D11+$F11+$H11+$J11+$L11+$N11+$P11+$R11+$T11+$V11+$X11)),$Y11,IF((SUM(выдача!$O11:Y11)&lt;=($B11+$D11+$F11+$H11+$J11+$L11+$N11+$P11+$R11+$T11+$V11+$X11+$Z11)),$AA11,IF((SUM(выдача!$O11:Y11)&lt;=($B11+$D11+$F11+$H11+$J11+$L11+$N11+$P11+$R11+$T11+$V11+$X11+$Z11+$AB11)),$AC11,0))))))))))))))</f>
        <v>135</v>
      </c>
      <c r="AT11" s="354">
        <f>IF(((SUM(выдача!$O11:Z11)&lt;=$B11)),$C11,IF((SUM(выдача!$O11:Z11)&lt;=($B11+$D11)),$E11,IF((SUM(выдача!$O11:Z11)&lt;=($B11+$D11+$F11)),$G11,IF((SUM(выдача!$O11:Z11)&lt;=($B11+$D11+$F11+$H11)),$I11,IF((SUM(выдача!$O11:Z11)&lt;=($B11+$D11+$F11+$H11+$J11)),$K11,IF((SUM(выдача!$O11:Z11)&lt;=($B11+$D11+$F11+$H11+$J11+$L11)),$M11,IF((SUM(выдача!$O11:Z11)&lt;=($B11+$D11+$F11+$H11+$J11+$L11+$N11)),$O11,IF((SUM(выдача!$O11:Z11)&lt;=($B11+$D11+$F11+$H11+$J11+$L11+$N11+$P11)),$Q11,IF((SUM(выдача!$O11:Z11)&lt;=($B11+$D11+$F11+$H11+$J11+$L11+$N11+$P11+$R11)),$S11,IF((SUM(выдача!$O11:Z11)&lt;=($B11+$D11+$F11+$H11+$J11+$L11+$N11+$P11+$R11+$T11)),$U11,IF((SUM(выдача!$O11:Z11)&lt;=($B11+$D11+$F11+$H11+$J11+$L11+$N11+$P11+$R11+$T11+$V11)),$W11,IF((SUM(выдача!$O11:Z11)&lt;=($B11+$D11+$F11+$H11+$J11+$L11+$N11+$P11+$R11+$T11+$V11+$X11)),$Y11,IF((SUM(выдача!$O11:Z11)&lt;=($B11+$D11+$F11+$H11+$J11+$L11+$N11+$P11+$R11+$T11+$V11+$X11+$Z11)),$AA11,IF((SUM(выдача!$O11:Z11)&lt;=($B11+$D11+$F11+$H11+$J11+$L11+$N11+$P11+$R11+$T11+$V11+$X11+$Z11+$AB11)),$AC11,0))))))))))))))</f>
        <v>135</v>
      </c>
      <c r="AU11" s="354">
        <f>IF(((SUM(выдача!$O11:AA11)&lt;=$B11)),$C11,IF((SUM(выдача!$O11:AA11)&lt;=($B11+$D11)),$E11,IF((SUM(выдача!$O11:AA11)&lt;=($B11+$D11+$F11)),$G11,IF((SUM(выдача!$O11:AA11)&lt;=($B11+$D11+$F11+$H11)),$I11,IF((SUM(выдача!$O11:AA11)&lt;=($B11+$D11+$F11+$H11+$J11)),$K11,IF((SUM(выдача!$O11:AA11)&lt;=($B11+$D11+$F11+$H11+$J11+$L11)),$M11,IF((SUM(выдача!$O11:AA11)&lt;=($B11+$D11+$F11+$H11+$J11+$L11+$N11)),$O11,IF((SUM(выдача!$O11:AA11)&lt;=($B11+$D11+$F11+$H11+$J11+$L11+$N11+$P11)),$Q11,IF((SUM(выдача!$O11:AA11)&lt;=($B11+$D11+$F11+$H11+$J11+$L11+$N11+$P11+$R11)),$S11,IF((SUM(выдача!$O11:AA11)&lt;=($B11+$D11+$F11+$H11+$J11+$L11+$N11+$P11+$R11+$T11)),$U11,IF((SUM(выдача!$O11:AA11)&lt;=($B11+$D11+$F11+$H11+$J11+$L11+$N11+$P11+$R11+$T11+$V11)),$W11,IF((SUM(выдача!$O11:AA11)&lt;=($B11+$D11+$F11+$H11+$J11+$L11+$N11+$P11+$R11+$T11+$V11+$X11)),$Y11,IF((SUM(выдача!$O11:AA11)&lt;=($B11+$D11+$F11+$H11+$J11+$L11+$N11+$P11+$R11+$T11+$V11+$X11+$Z11)),$AA11,IF((SUM(выдача!$O11:AA11)&lt;=($B11+$D11+$F11+$H11+$J11+$L11+$N11+$P11+$R11+$T11+$V11+$X11+$Z11+$AB11)),$AC11,0))))))))))))))</f>
        <v>135</v>
      </c>
      <c r="AV11" s="354">
        <f>IF(((SUM(выдача!$O11:AB11)&lt;=$B11)),$C11,IF((SUM(выдача!$O11:AB11)&lt;=($B11+$D11)),$E11,IF((SUM(выдача!$O11:AB11)&lt;=($B11+$D11+$F11)),$G11,IF((SUM(выдача!$O11:AB11)&lt;=($B11+$D11+$F11+$H11)),$I11,IF((SUM(выдача!$O11:AB11)&lt;=($B11+$D11+$F11+$H11+$J11)),$K11,IF((SUM(выдача!$O11:AB11)&lt;=($B11+$D11+$F11+$H11+$J11+$L11)),$M11,IF((SUM(выдача!$O11:AB11)&lt;=($B11+$D11+$F11+$H11+$J11+$L11+$N11)),$O11,IF((SUM(выдача!$O11:AB11)&lt;=($B11+$D11+$F11+$H11+$J11+$L11+$N11+$P11)),$Q11,IF((SUM(выдача!$O11:AB11)&lt;=($B11+$D11+$F11+$H11+$J11+$L11+$N11+$P11+$R11)),$S11,IF((SUM(выдача!$O11:AB11)&lt;=($B11+$D11+$F11+$H11+$J11+$L11+$N11+$P11+$R11+$T11)),$U11,IF((SUM(выдача!$O11:AB11)&lt;=($B11+$D11+$F11+$H11+$J11+$L11+$N11+$P11+$R11+$T11+$V11)),$W11,IF((SUM(выдача!$O11:AB11)&lt;=($B11+$D11+$F11+$H11+$J11+$L11+$N11+$P11+$R11+$T11+$V11+$X11)),$Y11,IF((SUM(выдача!$O11:AB11)&lt;=($B11+$D11+$F11+$H11+$J11+$L11+$N11+$P11+$R11+$T11+$V11+$X11+$Z11)),$AA11,IF((SUM(выдача!$O11:AB11)&lt;=($B11+$D11+$F11+$H11+$J11+$L11+$N11+$P11+$R11+$T11+$V11+$X11+$Z11+$AB11)),$AC11,0))))))))))))))</f>
        <v>135</v>
      </c>
      <c r="AW11" s="354">
        <f>IF(((SUM(выдача!$O11:AC11)&lt;=$B11)),$C11,IF((SUM(выдача!$O11:AC11)&lt;=($B11+$D11)),$E11,IF((SUM(выдача!$O11:AC11)&lt;=($B11+$D11+$F11)),$G11,IF((SUM(выдача!$O11:AC11)&lt;=($B11+$D11+$F11+$H11)),$I11,IF((SUM(выдача!$O11:AC11)&lt;=($B11+$D11+$F11+$H11+$J11)),$K11,IF((SUM(выдача!$O11:AC11)&lt;=($B11+$D11+$F11+$H11+$J11+$L11)),$M11,IF((SUM(выдача!$O11:AC11)&lt;=($B11+$D11+$F11+$H11+$J11+$L11+$N11)),$O11,IF((SUM(выдача!$O11:AC11)&lt;=($B11+$D11+$F11+$H11+$J11+$L11+$N11+$P11)),$Q11,IF((SUM(выдача!$O11:AC11)&lt;=($B11+$D11+$F11+$H11+$J11+$L11+$N11+$P11+$R11)),$S11,IF((SUM(выдача!$O11:AC11)&lt;=($B11+$D11+$F11+$H11+$J11+$L11+$N11+$P11+$R11+$T11)),$U11,IF((SUM(выдача!$O11:AC11)&lt;=($B11+$D11+$F11+$H11+$J11+$L11+$N11+$P11+$R11+$T11+$V11)),$W11,IF((SUM(выдача!$O11:AC11)&lt;=($B11+$D11+$F11+$H11+$J11+$L11+$N11+$P11+$R11+$T11+$V11+$X11)),$Y11,IF((SUM(выдача!$O11:AC11)&lt;=($B11+$D11+$F11+$H11+$J11+$L11+$N11+$P11+$R11+$T11+$V11+$X11+$Z11)),$AA11,IF((SUM(выдача!$O11:AC11)&lt;=($B11+$D11+$F11+$H11+$J11+$L11+$N11+$P11+$R11+$T11+$V11+$X11+$Z11+$AB11)),$AC11,0))))))))))))))</f>
        <v>135</v>
      </c>
      <c r="AX11" s="354">
        <f>IF(((SUM(выдача!$O11:AD11)&lt;=$B11)),$C11,IF((SUM(выдача!$O11:AD11)&lt;=($B11+$D11)),$E11,IF((SUM(выдача!$O11:AD11)&lt;=($B11+$D11+$F11)),$G11,IF((SUM(выдача!$O11:AD11)&lt;=($B11+$D11+$F11+$H11)),$I11,IF((SUM(выдача!$O11:AD11)&lt;=($B11+$D11+$F11+$H11+$J11)),$K11,IF((SUM(выдача!$O11:AD11)&lt;=($B11+$D11+$F11+$H11+$J11+$L11)),$M11,IF((SUM(выдача!$O11:AD11)&lt;=($B11+$D11+$F11+$H11+$J11+$L11+$N11)),$O11,IF((SUM(выдача!$O11:AD11)&lt;=($B11+$D11+$F11+$H11+$J11+$L11+$N11+$P11)),$Q11,IF((SUM(выдача!$O11:AD11)&lt;=($B11+$D11+$F11+$H11+$J11+$L11+$N11+$P11+$R11)),$S11,IF((SUM(выдача!$O11:AD11)&lt;=($B11+$D11+$F11+$H11+$J11+$L11+$N11+$P11+$R11+$T11)),$U11,IF((SUM(выдача!$O11:AD11)&lt;=($B11+$D11+$F11+$H11+$J11+$L11+$N11+$P11+$R11+$T11+$V11)),$W11,IF((SUM(выдача!$O11:AD11)&lt;=($B11+$D11+$F11+$H11+$J11+$L11+$N11+$P11+$R11+$T11+$V11+$X11)),$Y11,IF((SUM(выдача!$O11:AD11)&lt;=($B11+$D11+$F11+$H11+$J11+$L11+$N11+$P11+$R11+$T11+$V11+$X11+$Z11)),$AA11,IF((SUM(выдача!$O11:AD11)&lt;=($B11+$D11+$F11+$H11+$J11+$L11+$N11+$P11+$R11+$T11+$V11+$X11+$Z11+$AB11)),$AC11,0))))))))))))))</f>
        <v>135</v>
      </c>
      <c r="AY11" s="354">
        <f>IF(((SUM(выдача!$O11:AE11)&lt;=$B11)),$C11,IF((SUM(выдача!$O11:AE11)&lt;=($B11+$D11)),$E11,IF((SUM(выдача!$O11:AE11)&lt;=($B11+$D11+$F11)),$G11,IF((SUM(выдача!$O11:AE11)&lt;=($B11+$D11+$F11+$H11)),$I11,IF((SUM(выдача!$O11:AE11)&lt;=($B11+$D11+$F11+$H11+$J11)),$K11,IF((SUM(выдача!$O11:AE11)&lt;=($B11+$D11+$F11+$H11+$J11+$L11)),$M11,IF((SUM(выдача!$O11:AE11)&lt;=($B11+$D11+$F11+$H11+$J11+$L11+$N11)),$O11,IF((SUM(выдача!$O11:AE11)&lt;=($B11+$D11+$F11+$H11+$J11+$L11+$N11+$P11)),$Q11,IF((SUM(выдача!$O11:AE11)&lt;=($B11+$D11+$F11+$H11+$J11+$L11+$N11+$P11+$R11)),$S11,IF((SUM(выдача!$O11:AE11)&lt;=($B11+$D11+$F11+$H11+$J11+$L11+$N11+$P11+$R11+$T11)),$U11,IF((SUM(выдача!$O11:AE11)&lt;=($B11+$D11+$F11+$H11+$J11+$L11+$N11+$P11+$R11+$T11+$V11)),$W11,IF((SUM(выдача!$O11:AE11)&lt;=($B11+$D11+$F11+$H11+$J11+$L11+$N11+$P11+$R11+$T11+$V11+$X11)),$Y11,IF((SUM(выдача!$O11:AE11)&lt;=($B11+$D11+$F11+$H11+$J11+$L11+$N11+$P11+$R11+$T11+$V11+$X11+$Z11)),$AA11,IF((SUM(выдача!$O11:AE11)&lt;=($B11+$D11+$F11+$H11+$J11+$L11+$N11+$P11+$R11+$T11+$V11+$X11+$Z11+$AB11)),$AC11,0))))))))))))))</f>
        <v>135</v>
      </c>
      <c r="AZ11" s="354">
        <f>IF(((SUM(выдача!$O11:AF11)&lt;=$B11)),$C11,IF((SUM(выдача!$O11:AF11)&lt;=($B11+$D11)),$E11,IF((SUM(выдача!$O11:AF11)&lt;=($B11+$D11+$F11)),$G11,IF((SUM(выдача!$O11:AF11)&lt;=($B11+$D11+$F11+$H11)),$I11,IF((SUM(выдача!$O11:AF11)&lt;=($B11+$D11+$F11+$H11+$J11)),$K11,IF((SUM(выдача!$O11:AF11)&lt;=($B11+$D11+$F11+$H11+$J11+$L11)),$M11,IF((SUM(выдача!$O11:AF11)&lt;=($B11+$D11+$F11+$H11+$J11+$L11+$N11)),$O11,IF((SUM(выдача!$O11:AF11)&lt;=($B11+$D11+$F11+$H11+$J11+$L11+$N11+$P11)),$Q11,IF((SUM(выдача!$O11:AF11)&lt;=($B11+$D11+$F11+$H11+$J11+$L11+$N11+$P11+$R11)),$S11,IF((SUM(выдача!$O11:AF11)&lt;=($B11+$D11+$F11+$H11+$J11+$L11+$N11+$P11+$R11+$T11)),$U11,IF((SUM(выдача!$O11:AF11)&lt;=($B11+$D11+$F11+$H11+$J11+$L11+$N11+$P11+$R11+$T11+$V11)),$W11,IF((SUM(выдача!$O11:AF11)&lt;=($B11+$D11+$F11+$H11+$J11+$L11+$N11+$P11+$R11+$T11+$V11+$X11)),$Y11,IF((SUM(выдача!$O11:AF11)&lt;=($B11+$D11+$F11+$H11+$J11+$L11+$N11+$P11+$R11+$T11+$V11+$X11+$Z11)),$AA11,IF((SUM(выдача!$O11:AF11)&lt;=($B11+$D11+$F11+$H11+$J11+$L11+$N11+$P11+$R11+$T11+$V11+$X11+$Z11+$AB11)),$AC11,0))))))))))))))</f>
        <v>135</v>
      </c>
      <c r="BA11" s="354">
        <f>IF(((SUM(выдача!$O11:AG11)&lt;=$B11)),$C11,IF((SUM(выдача!$O11:AG11)&lt;=($B11+$D11)),$E11,IF((SUM(выдача!$O11:AG11)&lt;=($B11+$D11+$F11)),$G11,IF((SUM(выдача!$O11:AG11)&lt;=($B11+$D11+$F11+$H11)),$I11,IF((SUM(выдача!$O11:AG11)&lt;=($B11+$D11+$F11+$H11+$J11)),$K11,IF((SUM(выдача!$O11:AG11)&lt;=($B11+$D11+$F11+$H11+$J11+$L11)),$M11,IF((SUM(выдача!$O11:AG11)&lt;=($B11+$D11+$F11+$H11+$J11+$L11+$N11)),$O11,IF((SUM(выдача!$O11:AG11)&lt;=($B11+$D11+$F11+$H11+$J11+$L11+$N11+$P11)),$Q11,IF((SUM(выдача!$O11:AG11)&lt;=($B11+$D11+$F11+$H11+$J11+$L11+$N11+$P11+$R11)),$S11,IF((SUM(выдача!$O11:AG11)&lt;=($B11+$D11+$F11+$H11+$J11+$L11+$N11+$P11+$R11+$T11)),$U11,IF((SUM(выдача!$O11:AG11)&lt;=($B11+$D11+$F11+$H11+$J11+$L11+$N11+$P11+$R11+$T11+$V11)),$W11,IF((SUM(выдача!$O11:AG11)&lt;=($B11+$D11+$F11+$H11+$J11+$L11+$N11+$P11+$R11+$T11+$V11+$X11)),$Y11,IF((SUM(выдача!$O11:AG11)&lt;=($B11+$D11+$F11+$H11+$J11+$L11+$N11+$P11+$R11+$T11+$V11+$X11+$Z11)),$AA11,IF((SUM(выдача!$O11:AG11)&lt;=($B11+$D11+$F11+$H11+$J11+$L11+$N11+$P11+$R11+$T11+$V11+$X11+$Z11+$AB11)),$AC11,0))))))))))))))</f>
        <v>135</v>
      </c>
      <c r="BB11" s="354">
        <f>IF(((SUM(выдача!$O11:AH11)&lt;=$B11)),$C11,IF((SUM(выдача!$O11:AH11)&lt;=($B11+$D11)),$E11,IF((SUM(выдача!$O11:AH11)&lt;=($B11+$D11+$F11)),$G11,IF((SUM(выдача!$O11:AH11)&lt;=($B11+$D11+$F11+$H11)),$I11,IF((SUM(выдача!$O11:AH11)&lt;=($B11+$D11+$F11+$H11+$J11)),$K11,IF((SUM(выдача!$O11:AH11)&lt;=($B11+$D11+$F11+$H11+$J11+$L11)),$M11,IF((SUM(выдача!$O11:AH11)&lt;=($B11+$D11+$F11+$H11+$J11+$L11+$N11)),$O11,IF((SUM(выдача!$O11:AH11)&lt;=($B11+$D11+$F11+$H11+$J11+$L11+$N11+$P11)),$Q11,IF((SUM(выдача!$O11:AH11)&lt;=($B11+$D11+$F11+$H11+$J11+$L11+$N11+$P11+$R11)),$S11,IF((SUM(выдача!$O11:AH11)&lt;=($B11+$D11+$F11+$H11+$J11+$L11+$N11+$P11+$R11+$T11)),$U11,IF((SUM(выдача!$O11:AH11)&lt;=($B11+$D11+$F11+$H11+$J11+$L11+$N11+$P11+$R11+$T11+$V11)),$W11,IF((SUM(выдача!$O11:AH11)&lt;=($B11+$D11+$F11+$H11+$J11+$L11+$N11+$P11+$R11+$T11+$V11+$X11)),$Y11,IF((SUM(выдача!$O11:AH11)&lt;=($B11+$D11+$F11+$H11+$J11+$L11+$N11+$P11+$R11+$T11+$V11+$X11+$Z11)),$AA11,IF((SUM(выдача!$O11:AH11)&lt;=($B11+$D11+$F11+$H11+$J11+$L11+$N11+$P11+$R11+$T11+$V11+$X11+$Z11+$AB11)),$AC11,0))))))))))))))</f>
        <v>135</v>
      </c>
      <c r="BC11" s="354">
        <f>IF(((SUM(выдача!$O11:AI11)&lt;=$B11)),$C11,IF((SUM(выдача!$O11:AI11)&lt;=($B11+$D11)),$E11,IF((SUM(выдача!$O11:AI11)&lt;=($B11+$D11+$F11)),$G11,IF((SUM(выдача!$O11:AI11)&lt;=($B11+$D11+$F11+$H11)),$I11,IF((SUM(выдача!$O11:AI11)&lt;=($B11+$D11+$F11+$H11+$J11)),$K11,IF((SUM(выдача!$O11:AI11)&lt;=($B11+$D11+$F11+$H11+$J11+$L11)),$M11,IF((SUM(выдача!$O11:AI11)&lt;=($B11+$D11+$F11+$H11+$J11+$L11+$N11)),$O11,IF((SUM(выдача!$O11:AI11)&lt;=($B11+$D11+$F11+$H11+$J11+$L11+$N11+$P11)),$Q11,IF((SUM(выдача!$O11:AI11)&lt;=($B11+$D11+$F11+$H11+$J11+$L11+$N11+$P11+$R11)),$S11,IF((SUM(выдача!$O11:AI11)&lt;=($B11+$D11+$F11+$H11+$J11+$L11+$N11+$P11+$R11+$T11)),$U11,IF((SUM(выдача!$O11:AI11)&lt;=($B11+$D11+$F11+$H11+$J11+$L11+$N11+$P11+$R11+$T11+$V11)),$W11,IF((SUM(выдача!$O11:AI11)&lt;=($B11+$D11+$F11+$H11+$J11+$L11+$N11+$P11+$R11+$T11+$V11+$X11)),$Y11,IF((SUM(выдача!$O11:AI11)&lt;=($B11+$D11+$F11+$H11+$J11+$L11+$N11+$P11+$R11+$T11+$V11+$X11+$Z11)),$AA11,IF((SUM(выдача!$O11:AI11)&lt;=($B11+$D11+$F11+$H11+$J11+$L11+$N11+$P11+$R11+$T11+$V11+$X11+$Z11+$AB11)),$AC11,0))))))))))))))</f>
        <v>135</v>
      </c>
      <c r="BD11" s="355">
        <f t="shared" si="1"/>
        <v>0</v>
      </c>
      <c r="BE11" s="356">
        <f t="shared" si="4"/>
        <v>0</v>
      </c>
    </row>
    <row r="12" spans="1:57" ht="15.75">
      <c r="A12" s="151" t="s">
        <v>23</v>
      </c>
      <c r="B12" s="276">
        <v>1</v>
      </c>
      <c r="C12" s="277">
        <v>53</v>
      </c>
      <c r="D12" s="276"/>
      <c r="E12" s="280"/>
      <c r="F12" s="276"/>
      <c r="G12" s="280"/>
      <c r="H12" s="276"/>
      <c r="I12" s="278"/>
      <c r="J12" s="279"/>
      <c r="K12" s="278"/>
      <c r="L12" s="279"/>
      <c r="M12" s="280"/>
      <c r="N12" s="279"/>
      <c r="O12" s="280"/>
      <c r="P12" s="279"/>
      <c r="Q12" s="280"/>
      <c r="R12" s="279"/>
      <c r="S12" s="280"/>
      <c r="T12" s="279"/>
      <c r="U12" s="280"/>
      <c r="V12" s="279"/>
      <c r="W12" s="280"/>
      <c r="X12" s="279"/>
      <c r="Y12" s="280"/>
      <c r="Z12" s="279"/>
      <c r="AA12" s="280"/>
      <c r="AB12" s="279"/>
      <c r="AC12" s="280"/>
      <c r="AD12" s="351">
        <f t="shared" si="2"/>
        <v>53</v>
      </c>
      <c r="AE12" s="351">
        <f>AD12-(SUM(Всего!D12:'Всего'!X12))</f>
        <v>0</v>
      </c>
      <c r="AF12" s="352">
        <f t="shared" si="3"/>
        <v>1</v>
      </c>
      <c r="AG12" s="353" t="str">
        <f t="shared" si="0"/>
        <v>мука пшеничная</v>
      </c>
      <c r="AH12" s="353">
        <f>выдача!B12</f>
        <v>0</v>
      </c>
      <c r="AI12" s="354">
        <f>IF(((SUM(выдача!$O12:O12)&lt;=$B12)),$C12,IF((SUM(выдача!$O12:O12)&lt;=($B12+$D12)),$E12,IF((SUM(выдача!$O12:O12)&lt;=($B12+$D12+$F12)),$G12,IF((SUM(выдача!$O12:O12)&lt;=($B12+$D12+$F12+$H12)),$I12,IF((SUM(выдача!$O12:O12)&lt;=($B12+$D12+$F12+$H12+$J12)),$K12,IF((SUM(выдача!$O12:O12)&lt;=($B12+$D12+$F12+$H12+$J12+$L12)),$M12,IF((SUM(выдача!$O12:O12)&lt;=($B12+$D12+$F12+$H12+$J12+$L12+$N12)),$O12,IF((SUM(выдача!$O12:O12)&lt;=($B12+$D12+$F12+$H12+$J12+$L12+$N12+$P12)),$Q12,IF((SUM(выдача!$O12:O12)&lt;=($B12+$D12+$F12+$H12+$J12+$L12+$N12+$P12+$R12)),$S12,IF((SUM(выдача!$O12:O12)&lt;=($B12+$D12+$F12+$H12+$J12+$L12+$N12+$P12+$R12+$T12)),$U12,IF((SUM(выдача!$O12:O12)&lt;=($B12+$D12+$F12+$H12+$J12+$L12+$N12+$P12+$R12+$T12+$V12)),$W12,IF((SUM(выдача!$O12:O12)&lt;=($B12+$D12+$F12+$H12+$J12+$L12+$N12+$P12+$R12+$T12+$V12+$X12)),$Y12,IF((SUM(выдача!$O12:O12)&lt;=($B12+$D12+$F12+$H12+$J12+$L12+$N12+$P12+$R12+$T12+$V12+$X12+$Z12)),$AA12,IF((SUM(выдача!$O12:O12)&lt;=($B12+$D12+$F12+$H12+$J12+$L12+$N12+$P12+$R12+$T12+$V12+$X12+$Z12+$AB12)),$AC12,0))))))))))))))</f>
        <v>53</v>
      </c>
      <c r="AJ12" s="354">
        <f>IF(((SUM(выдача!$O12:P12)&lt;=$B12)),$C12,IF((SUM(выдача!$O12:P12)&lt;=($B12+$D12)),$E12,IF((SUM(выдача!$O12:P12)&lt;=($B12+$D12+$F12)),$G12,IF((SUM(выдача!$O12:P12)&lt;=($B12+$D12+$F12+$H12)),$I12,IF((SUM(выдача!$O12:P12)&lt;=($B12+$D12+$F12+$H12+$J12)),$K12,IF((SUM(выдача!$O12:P12)&lt;=($B12+$D12+$F12+$H12+$J12+$L12)),$M12,IF((SUM(выдача!$O12:P12)&lt;=($B12+$D12+$F12+$H12+$J12+$L12+$N12)),$O12,IF((SUM(выдача!$O12:P12)&lt;=($B12+$D12+$F12+$H12+$J12+$L12+$N12+$P12)),$Q12,IF((SUM(выдача!$O12:P12)&lt;=($B12+$D12+$F12+$H12+$J12+$L12+$N12+$P12+$R12)),$S12,IF((SUM(выдача!$O12:P12)&lt;=($B12+$D12+$F12+$H12+$J12+$L12+$N12+$P12+$R12+$T12)),$U12,IF((SUM(выдача!$O12:P12)&lt;=($B12+$D12+$F12+$H12+$J12+$L12+$N12+$P12+$R12+$T12+$V12)),$W12,IF((SUM(выдача!$O12:P12)&lt;=($B12+$D12+$F12+$H12+$J12+$L12+$N12+$P12+$R12+$T12+$V12+$X12)),$Y12,IF((SUM(выдача!$O12:P12)&lt;=($B12+$D12+$F12+$H12+$J12+$L12+$N12+$P12+$R12+$T12+$V12+$X12+$Z12)),$AA12,IF((SUM(выдача!$O12:P12)&lt;=($B12+$D12+$F12+$H12+$J12+$L12+$N12+$P12+$R12+$T12+$V12+$X12+$Z12+$AB12)),$AC12,0))))))))))))))</f>
        <v>53</v>
      </c>
      <c r="AK12" s="354">
        <f>IF(((SUM(выдача!$O12:Q12)&lt;=$B12)),$C12,IF((SUM(выдача!$O12:Q12)&lt;=($B12+$D12)),$E12,IF((SUM(выдача!$O12:Q12)&lt;=($B12+$D12+$F12)),$G12,IF((SUM(выдача!$O12:Q12)&lt;=($B12+$D12+$F12+$H12)),$I12,IF((SUM(выдача!$O12:Q12)&lt;=($B12+$D12+$F12+$H12+$J12)),$K12,IF((SUM(выдача!$O12:Q12)&lt;=($B12+$D12+$F12+$H12+$J12+$L12)),$M12,IF((SUM(выдача!$O12:Q12)&lt;=($B12+$D12+$F12+$H12+$J12+$L12+$N12)),$O12,IF((SUM(выдача!$O12:Q12)&lt;=($B12+$D12+$F12+$H12+$J12+$L12+$N12+$P12)),$Q12,IF((SUM(выдача!$O12:Q12)&lt;=($B12+$D12+$F12+$H12+$J12+$L12+$N12+$P12+$R12)),$S12,IF((SUM(выдача!$O12:Q12)&lt;=($B12+$D12+$F12+$H12+$J12+$L12+$N12+$P12+$R12+$T12)),$U12,IF((SUM(выдача!$O12:Q12)&lt;=($B12+$D12+$F12+$H12+$J12+$L12+$N12+$P12+$R12+$T12+$V12)),$W12,IF((SUM(выдача!$O12:Q12)&lt;=($B12+$D12+$F12+$H12+$J12+$L12+$N12+$P12+$R12+$T12+$V12+$X12)),$Y12,IF((SUM(выдача!$O12:Q12)&lt;=($B12+$D12+$F12+$H12+$J12+$L12+$N12+$P12+$R12+$T12+$V12+$X12+$Z12)),$AA12,IF((SUM(выдача!$O12:Q12)&lt;=($B12+$D12+$F12+$H12+$J12+$L12+$N12+$P12+$R12+$T12+$V12+$X12+$Z12+$AB12)),$AC12,0))))))))))))))</f>
        <v>53</v>
      </c>
      <c r="AL12" s="354">
        <f>IF(((SUM(выдача!$O12:R12)&lt;=$B12)),$C12,IF((SUM(выдача!$O12:R12)&lt;=($B12+$D12)),$E12,IF((SUM(выдача!$O12:R12)&lt;=($B12+$D12+$F12)),$G12,IF((SUM(выдача!$O12:R12)&lt;=($B12+$D12+$F12+$H12)),$I12,IF((SUM(выдача!$O12:R12)&lt;=($B12+$D12+$F12+$H12+$J12)),$K12,IF((SUM(выдача!$O12:R12)&lt;=($B12+$D12+$F12+$H12+$J12+$L12)),$M12,IF((SUM(выдача!$O12:R12)&lt;=($B12+$D12+$F12+$H12+$J12+$L12+$N12)),$O12,IF((SUM(выдача!$O12:R12)&lt;=($B12+$D12+$F12+$H12+$J12+$L12+$N12+$P12)),$Q12,IF((SUM(выдача!$O12:R12)&lt;=($B12+$D12+$F12+$H12+$J12+$L12+$N12+$P12+$R12)),$S12,IF((SUM(выдача!$O12:R12)&lt;=($B12+$D12+$F12+$H12+$J12+$L12+$N12+$P12+$R12+$T12)),$U12,IF((SUM(выдача!$O12:R12)&lt;=($B12+$D12+$F12+$H12+$J12+$L12+$N12+$P12+$R12+$T12+$V12)),$W12,IF((SUM(выдача!$O12:R12)&lt;=($B12+$D12+$F12+$H12+$J12+$L12+$N12+$P12+$R12+$T12+$V12+$X12)),$Y12,IF((SUM(выдача!$O12:R12)&lt;=($B12+$D12+$F12+$H12+$J12+$L12+$N12+$P12+$R12+$T12+$V12+$X12+$Z12)),$AA12,IF((SUM(выдача!$O12:R12)&lt;=($B12+$D12+$F12+$H12+$J12+$L12+$N12+$P12+$R12+$T12+$V12+$X12+$Z12+$AB12)),$AC12,0))))))))))))))</f>
        <v>53</v>
      </c>
      <c r="AM12" s="354">
        <f>IF(((SUM(выдача!$O12:S12)&lt;=$B12)),$C12,IF((SUM(выдача!$O12:S12)&lt;=($B12+$D12)),$E12,IF((SUM(выдача!$O12:S12)&lt;=($B12+$D12+$F12)),$G12,IF((SUM(выдача!$O12:S12)&lt;=($B12+$D12+$F12+$H12)),$I12,IF((SUM(выдача!$O12:S12)&lt;=($B12+$D12+$F12+$H12+$J12)),$K12,IF((SUM(выдача!$O12:S12)&lt;=($B12+$D12+$F12+$H12+$J12+$L12)),$M12,IF((SUM(выдача!$O12:S12)&lt;=($B12+$D12+$F12+$H12+$J12+$L12+$N12)),$O12,IF((SUM(выдача!$O12:S12)&lt;=($B12+$D12+$F12+$H12+$J12+$L12+$N12+$P12)),$Q12,IF((SUM(выдача!$O12:S12)&lt;=($B12+$D12+$F12+$H12+$J12+$L12+$N12+$P12+$R12)),$S12,IF((SUM(выдача!$O12:S12)&lt;=($B12+$D12+$F12+$H12+$J12+$L12+$N12+$P12+$R12+$T12)),$U12,IF((SUM(выдача!$O12:S12)&lt;=($B12+$D12+$F12+$H12+$J12+$L12+$N12+$P12+$R12+$T12+$V12)),$W12,IF((SUM(выдача!$O12:S12)&lt;=($B12+$D12+$F12+$H12+$J12+$L12+$N12+$P12+$R12+$T12+$V12+$X12)),$Y12,IF((SUM(выдача!$O12:S12)&lt;=($B12+$D12+$F12+$H12+$J12+$L12+$N12+$P12+$R12+$T12+$V12+$X12+$Z12)),$AA12,IF((SUM(выдача!$O12:S12)&lt;=($B12+$D12+$F12+$H12+$J12+$L12+$N12+$P12+$R12+$T12+$V12+$X12+$Z12+$AB12)),$AC12,0))))))))))))))</f>
        <v>53</v>
      </c>
      <c r="AN12" s="354">
        <f>IF(((SUM(выдача!$O12:T12)&lt;=$B12)),$C12,IF((SUM(выдача!$O12:T12)&lt;=($B12+$D12)),$E12,IF((SUM(выдача!$O12:T12)&lt;=($B12+$D12+$F12)),$G12,IF((SUM(выдача!$O12:T12)&lt;=($B12+$D12+$F12+$H12)),$I12,IF((SUM(выдача!$O12:T12)&lt;=($B12+$D12+$F12+$H12+$J12)),$K12,IF((SUM(выдача!$O12:T12)&lt;=($B12+$D12+$F12+$H12+$J12+$L12)),$M12,IF((SUM(выдача!$O12:T12)&lt;=($B12+$D12+$F12+$H12+$J12+$L12+$N12)),$O12,IF((SUM(выдача!$O12:T12)&lt;=($B12+$D12+$F12+$H12+$J12+$L12+$N12+$P12)),$Q12,IF((SUM(выдача!$O12:T12)&lt;=($B12+$D12+$F12+$H12+$J12+$L12+$N12+$P12+$R12)),$S12,IF((SUM(выдача!$O12:T12)&lt;=($B12+$D12+$F12+$H12+$J12+$L12+$N12+$P12+$R12+$T12)),$U12,IF((SUM(выдача!$O12:T12)&lt;=($B12+$D12+$F12+$H12+$J12+$L12+$N12+$P12+$R12+$T12+$V12)),$W12,IF((SUM(выдача!$O12:T12)&lt;=($B12+$D12+$F12+$H12+$J12+$L12+$N12+$P12+$R12+$T12+$V12+$X12)),$Y12,IF((SUM(выдача!$O12:T12)&lt;=($B12+$D12+$F12+$H12+$J12+$L12+$N12+$P12+$R12+$T12+$V12+$X12+$Z12)),$AA12,IF((SUM(выдача!$O12:T12)&lt;=($B12+$D12+$F12+$H12+$J12+$L12+$N12+$P12+$R12+$T12+$V12+$X12+$Z12+$AB12)),$AC12,0))))))))))))))</f>
        <v>53</v>
      </c>
      <c r="AO12" s="354">
        <f>IF(((SUM(выдача!$O12:U12)&lt;=$B12)),$C12,IF((SUM(выдача!$O12:U12)&lt;=($B12+$D12)),$E12,IF((SUM(выдача!$O12:U12)&lt;=($B12+$D12+$F12)),$G12,IF((SUM(выдача!$O12:U12)&lt;=($B12+$D12+$F12+$H12)),$I12,IF((SUM(выдача!$O12:U12)&lt;=($B12+$D12+$F12+$H12+$J12)),$K12,IF((SUM(выдача!$O12:U12)&lt;=($B12+$D12+$F12+$H12+$J12+$L12)),$M12,IF((SUM(выдача!$O12:U12)&lt;=($B12+$D12+$F12+$H12+$J12+$L12+$N12)),$O12,IF((SUM(выдача!$O12:U12)&lt;=($B12+$D12+$F12+$H12+$J12+$L12+$N12+$P12)),$Q12,IF((SUM(выдача!$O12:U12)&lt;=($B12+$D12+$F12+$H12+$J12+$L12+$N12+$P12+$R12)),$S12,IF((SUM(выдача!$O12:U12)&lt;=($B12+$D12+$F12+$H12+$J12+$L12+$N12+$P12+$R12+$T12)),$U12,IF((SUM(выдача!$O12:U12)&lt;=($B12+$D12+$F12+$H12+$J12+$L12+$N12+$P12+$R12+$T12+$V12)),$W12,IF((SUM(выдача!$O12:U12)&lt;=($B12+$D12+$F12+$H12+$J12+$L12+$N12+$P12+$R12+$T12+$V12+$X12)),$Y12,IF((SUM(выдача!$O12:U12)&lt;=($B12+$D12+$F12+$H12+$J12+$L12+$N12+$P12+$R12+$T12+$V12+$X12+$Z12)),$AA12,IF((SUM(выдача!$O12:U12)&lt;=($B12+$D12+$F12+$H12+$J12+$L12+$N12+$P12+$R12+$T12+$V12+$X12+$Z12+$AB12)),$AC12,0))))))))))))))</f>
        <v>53</v>
      </c>
      <c r="AP12" s="354">
        <f>IF(((SUM(выдача!$O12:V12)&lt;=$B12)),$C12,IF((SUM(выдача!$O12:V12)&lt;=($B12+$D12)),$E12,IF((SUM(выдача!$O12:V12)&lt;=($B12+$D12+$F12)),$G12,IF((SUM(выдача!$O12:V12)&lt;=($B12+$D12+$F12+$H12)),$I12,IF((SUM(выдача!$O12:V12)&lt;=($B12+$D12+$F12+$H12+$J12)),$K12,IF((SUM(выдача!$O12:V12)&lt;=($B12+$D12+$F12+$H12+$J12+$L12)),$M12,IF((SUM(выдача!$O12:V12)&lt;=($B12+$D12+$F12+$H12+$J12+$L12+$N12)),$O12,IF((SUM(выдача!$O12:V12)&lt;=($B12+$D12+$F12+$H12+$J12+$L12+$N12+$P12)),$Q12,IF((SUM(выдача!$O12:V12)&lt;=($B12+$D12+$F12+$H12+$J12+$L12+$N12+$P12+$R12)),$S12,IF((SUM(выдача!$O12:V12)&lt;=($B12+$D12+$F12+$H12+$J12+$L12+$N12+$P12+$R12+$T12)),$U12,IF((SUM(выдача!$O12:V12)&lt;=($B12+$D12+$F12+$H12+$J12+$L12+$N12+$P12+$R12+$T12+$V12)),$W12,IF((SUM(выдача!$O12:V12)&lt;=($B12+$D12+$F12+$H12+$J12+$L12+$N12+$P12+$R12+$T12+$V12+$X12)),$Y12,IF((SUM(выдача!$O12:V12)&lt;=($B12+$D12+$F12+$H12+$J12+$L12+$N12+$P12+$R12+$T12+$V12+$X12+$Z12)),$AA12,IF((SUM(выдача!$O12:V12)&lt;=($B12+$D12+$F12+$H12+$J12+$L12+$N12+$P12+$R12+$T12+$V12+$X12+$Z12+$AB12)),$AC12,0))))))))))))))</f>
        <v>53</v>
      </c>
      <c r="AQ12" s="354">
        <f>IF(((SUM(выдача!$O12:W12)&lt;=$B12)),$C12,IF((SUM(выдача!$O12:W12)&lt;=($B12+$D12)),$E12,IF((SUM(выдача!$O12:W12)&lt;=($B12+$D12+$F12)),$G12,IF((SUM(выдача!$O12:W12)&lt;=($B12+$D12+$F12+$H12)),$I12,IF((SUM(выдача!$O12:W12)&lt;=($B12+$D12+$F12+$H12+$J12)),$K12,IF((SUM(выдача!$O12:W12)&lt;=($B12+$D12+$F12+$H12+$J12+$L12)),$M12,IF((SUM(выдача!$O12:W12)&lt;=($B12+$D12+$F12+$H12+$J12+$L12+$N12)),$O12,IF((SUM(выдача!$O12:W12)&lt;=($B12+$D12+$F12+$H12+$J12+$L12+$N12+$P12)),$Q12,IF((SUM(выдача!$O12:W12)&lt;=($B12+$D12+$F12+$H12+$J12+$L12+$N12+$P12+$R12)),$S12,IF((SUM(выдача!$O12:W12)&lt;=($B12+$D12+$F12+$H12+$J12+$L12+$N12+$P12+$R12+$T12)),$U12,IF((SUM(выдача!$O12:W12)&lt;=($B12+$D12+$F12+$H12+$J12+$L12+$N12+$P12+$R12+$T12+$V12)),$W12,IF((SUM(выдача!$O12:W12)&lt;=($B12+$D12+$F12+$H12+$J12+$L12+$N12+$P12+$R12+$T12+$V12+$X12)),$Y12,IF((SUM(выдача!$O12:W12)&lt;=($B12+$D12+$F12+$H12+$J12+$L12+$N12+$P12+$R12+$T12+$V12+$X12+$Z12)),$AA12,IF((SUM(выдача!$O12:W12)&lt;=($B12+$D12+$F12+$H12+$J12+$L12+$N12+$P12+$R12+$T12+$V12+$X12+$Z12+$AB12)),$AC12,0))))))))))))))</f>
        <v>53</v>
      </c>
      <c r="AR12" s="354">
        <f>IF(((SUM(выдача!$O12:X12)&lt;=$B12)),$C12,IF((SUM(выдача!$O12:X12)&lt;=($B12+$D12)),$E12,IF((SUM(выдача!$O12:X12)&lt;=($B12+$D12+$F12)),$G12,IF((SUM(выдача!$O12:X12)&lt;=($B12+$D12+$F12+$H12)),$I12,IF((SUM(выдача!$O12:X12)&lt;=($B12+$D12+$F12+$H12+$J12)),$K12,IF((SUM(выдача!$O12:X12)&lt;=($B12+$D12+$F12+$H12+$J12+$L12)),$M12,IF((SUM(выдача!$O12:X12)&lt;=($B12+$D12+$F12+$H12+$J12+$L12+$N12)),$O12,IF((SUM(выдача!$O12:X12)&lt;=($B12+$D12+$F12+$H12+$J12+$L12+$N12+$P12)),$Q12,IF((SUM(выдача!$O12:X12)&lt;=($B12+$D12+$F12+$H12+$J12+$L12+$N12+$P12+$R12)),$S12,IF((SUM(выдача!$O12:X12)&lt;=($B12+$D12+$F12+$H12+$J12+$L12+$N12+$P12+$R12+$T12)),$U12,IF((SUM(выдача!$O12:X12)&lt;=($B12+$D12+$F12+$H12+$J12+$L12+$N12+$P12+$R12+$T12+$V12)),$W12,IF((SUM(выдача!$O12:X12)&lt;=($B12+$D12+$F12+$H12+$J12+$L12+$N12+$P12+$R12+$T12+$V12+$X12)),$Y12,IF((SUM(выдача!$O12:X12)&lt;=($B12+$D12+$F12+$H12+$J12+$L12+$N12+$P12+$R12+$T12+$V12+$X12+$Z12)),$AA12,IF((SUM(выдача!$O12:X12)&lt;=($B12+$D12+$F12+$H12+$J12+$L12+$N12+$P12+$R12+$T12+$V12+$X12+$Z12+$AB12)),$AC12,0))))))))))))))</f>
        <v>53</v>
      </c>
      <c r="AS12" s="354">
        <f>IF(((SUM(выдача!$O12:Y12)&lt;=$B12)),$C12,IF((SUM(выдача!$O12:Y12)&lt;=($B12+$D12)),$E12,IF((SUM(выдача!$O12:Y12)&lt;=($B12+$D12+$F12)),$G12,IF((SUM(выдача!$O12:Y12)&lt;=($B12+$D12+$F12+$H12)),$I12,IF((SUM(выдача!$O12:Y12)&lt;=($B12+$D12+$F12+$H12+$J12)),$K12,IF((SUM(выдача!$O12:Y12)&lt;=($B12+$D12+$F12+$H12+$J12+$L12)),$M12,IF((SUM(выдача!$O12:Y12)&lt;=($B12+$D12+$F12+$H12+$J12+$L12+$N12)),$O12,IF((SUM(выдача!$O12:Y12)&lt;=($B12+$D12+$F12+$H12+$J12+$L12+$N12+$P12)),$Q12,IF((SUM(выдача!$O12:Y12)&lt;=($B12+$D12+$F12+$H12+$J12+$L12+$N12+$P12+$R12)),$S12,IF((SUM(выдача!$O12:Y12)&lt;=($B12+$D12+$F12+$H12+$J12+$L12+$N12+$P12+$R12+$T12)),$U12,IF((SUM(выдача!$O12:Y12)&lt;=($B12+$D12+$F12+$H12+$J12+$L12+$N12+$P12+$R12+$T12+$V12)),$W12,IF((SUM(выдача!$O12:Y12)&lt;=($B12+$D12+$F12+$H12+$J12+$L12+$N12+$P12+$R12+$T12+$V12+$X12)),$Y12,IF((SUM(выдача!$O12:Y12)&lt;=($B12+$D12+$F12+$H12+$J12+$L12+$N12+$P12+$R12+$T12+$V12+$X12+$Z12)),$AA12,IF((SUM(выдача!$O12:Y12)&lt;=($B12+$D12+$F12+$H12+$J12+$L12+$N12+$P12+$R12+$T12+$V12+$X12+$Z12+$AB12)),$AC12,0))))))))))))))</f>
        <v>53</v>
      </c>
      <c r="AT12" s="354">
        <f>IF(((SUM(выдача!$O12:Z12)&lt;=$B12)),$C12,IF((SUM(выдача!$O12:Z12)&lt;=($B12+$D12)),$E12,IF((SUM(выдача!$O12:Z12)&lt;=($B12+$D12+$F12)),$G12,IF((SUM(выдача!$O12:Z12)&lt;=($B12+$D12+$F12+$H12)),$I12,IF((SUM(выдача!$O12:Z12)&lt;=($B12+$D12+$F12+$H12+$J12)),$K12,IF((SUM(выдача!$O12:Z12)&lt;=($B12+$D12+$F12+$H12+$J12+$L12)),$M12,IF((SUM(выдача!$O12:Z12)&lt;=($B12+$D12+$F12+$H12+$J12+$L12+$N12)),$O12,IF((SUM(выдача!$O12:Z12)&lt;=($B12+$D12+$F12+$H12+$J12+$L12+$N12+$P12)),$Q12,IF((SUM(выдача!$O12:Z12)&lt;=($B12+$D12+$F12+$H12+$J12+$L12+$N12+$P12+$R12)),$S12,IF((SUM(выдача!$O12:Z12)&lt;=($B12+$D12+$F12+$H12+$J12+$L12+$N12+$P12+$R12+$T12)),$U12,IF((SUM(выдача!$O12:Z12)&lt;=($B12+$D12+$F12+$H12+$J12+$L12+$N12+$P12+$R12+$T12+$V12)),$W12,IF((SUM(выдача!$O12:Z12)&lt;=($B12+$D12+$F12+$H12+$J12+$L12+$N12+$P12+$R12+$T12+$V12+$X12)),$Y12,IF((SUM(выдача!$O12:Z12)&lt;=($B12+$D12+$F12+$H12+$J12+$L12+$N12+$P12+$R12+$T12+$V12+$X12+$Z12)),$AA12,IF((SUM(выдача!$O12:Z12)&lt;=($B12+$D12+$F12+$H12+$J12+$L12+$N12+$P12+$R12+$T12+$V12+$X12+$Z12+$AB12)),$AC12,0))))))))))))))</f>
        <v>53</v>
      </c>
      <c r="AU12" s="354">
        <f>IF(((SUM(выдача!$O12:AA12)&lt;=$B12)),$C12,IF((SUM(выдача!$O12:AA12)&lt;=($B12+$D12)),$E12,IF((SUM(выдача!$O12:AA12)&lt;=($B12+$D12+$F12)),$G12,IF((SUM(выдача!$O12:AA12)&lt;=($B12+$D12+$F12+$H12)),$I12,IF((SUM(выдача!$O12:AA12)&lt;=($B12+$D12+$F12+$H12+$J12)),$K12,IF((SUM(выдача!$O12:AA12)&lt;=($B12+$D12+$F12+$H12+$J12+$L12)),$M12,IF((SUM(выдача!$O12:AA12)&lt;=($B12+$D12+$F12+$H12+$J12+$L12+$N12)),$O12,IF((SUM(выдача!$O12:AA12)&lt;=($B12+$D12+$F12+$H12+$J12+$L12+$N12+$P12)),$Q12,IF((SUM(выдача!$O12:AA12)&lt;=($B12+$D12+$F12+$H12+$J12+$L12+$N12+$P12+$R12)),$S12,IF((SUM(выдача!$O12:AA12)&lt;=($B12+$D12+$F12+$H12+$J12+$L12+$N12+$P12+$R12+$T12)),$U12,IF((SUM(выдача!$O12:AA12)&lt;=($B12+$D12+$F12+$H12+$J12+$L12+$N12+$P12+$R12+$T12+$V12)),$W12,IF((SUM(выдача!$O12:AA12)&lt;=($B12+$D12+$F12+$H12+$J12+$L12+$N12+$P12+$R12+$T12+$V12+$X12)),$Y12,IF((SUM(выдача!$O12:AA12)&lt;=($B12+$D12+$F12+$H12+$J12+$L12+$N12+$P12+$R12+$T12+$V12+$X12+$Z12)),$AA12,IF((SUM(выдача!$O12:AA12)&lt;=($B12+$D12+$F12+$H12+$J12+$L12+$N12+$P12+$R12+$T12+$V12+$X12+$Z12+$AB12)),$AC12,0))))))))))))))</f>
        <v>53</v>
      </c>
      <c r="AV12" s="354">
        <f>IF(((SUM(выдача!$O12:AB12)&lt;=$B12)),$C12,IF((SUM(выдача!$O12:AB12)&lt;=($B12+$D12)),$E12,IF((SUM(выдача!$O12:AB12)&lt;=($B12+$D12+$F12)),$G12,IF((SUM(выдача!$O12:AB12)&lt;=($B12+$D12+$F12+$H12)),$I12,IF((SUM(выдача!$O12:AB12)&lt;=($B12+$D12+$F12+$H12+$J12)),$K12,IF((SUM(выдача!$O12:AB12)&lt;=($B12+$D12+$F12+$H12+$J12+$L12)),$M12,IF((SUM(выдача!$O12:AB12)&lt;=($B12+$D12+$F12+$H12+$J12+$L12+$N12)),$O12,IF((SUM(выдача!$O12:AB12)&lt;=($B12+$D12+$F12+$H12+$J12+$L12+$N12+$P12)),$Q12,IF((SUM(выдача!$O12:AB12)&lt;=($B12+$D12+$F12+$H12+$J12+$L12+$N12+$P12+$R12)),$S12,IF((SUM(выдача!$O12:AB12)&lt;=($B12+$D12+$F12+$H12+$J12+$L12+$N12+$P12+$R12+$T12)),$U12,IF((SUM(выдача!$O12:AB12)&lt;=($B12+$D12+$F12+$H12+$J12+$L12+$N12+$P12+$R12+$T12+$V12)),$W12,IF((SUM(выдача!$O12:AB12)&lt;=($B12+$D12+$F12+$H12+$J12+$L12+$N12+$P12+$R12+$T12+$V12+$X12)),$Y12,IF((SUM(выдача!$O12:AB12)&lt;=($B12+$D12+$F12+$H12+$J12+$L12+$N12+$P12+$R12+$T12+$V12+$X12+$Z12)),$AA12,IF((SUM(выдача!$O12:AB12)&lt;=($B12+$D12+$F12+$H12+$J12+$L12+$N12+$P12+$R12+$T12+$V12+$X12+$Z12+$AB12)),$AC12,0))))))))))))))</f>
        <v>53</v>
      </c>
      <c r="AW12" s="354">
        <f>IF(((SUM(выдача!$O12:AC12)&lt;=$B12)),$C12,IF((SUM(выдача!$O12:AC12)&lt;=($B12+$D12)),$E12,IF((SUM(выдача!$O12:AC12)&lt;=($B12+$D12+$F12)),$G12,IF((SUM(выдача!$O12:AC12)&lt;=($B12+$D12+$F12+$H12)),$I12,IF((SUM(выдача!$O12:AC12)&lt;=($B12+$D12+$F12+$H12+$J12)),$K12,IF((SUM(выдача!$O12:AC12)&lt;=($B12+$D12+$F12+$H12+$J12+$L12)),$M12,IF((SUM(выдача!$O12:AC12)&lt;=($B12+$D12+$F12+$H12+$J12+$L12+$N12)),$O12,IF((SUM(выдача!$O12:AC12)&lt;=($B12+$D12+$F12+$H12+$J12+$L12+$N12+$P12)),$Q12,IF((SUM(выдача!$O12:AC12)&lt;=($B12+$D12+$F12+$H12+$J12+$L12+$N12+$P12+$R12)),$S12,IF((SUM(выдача!$O12:AC12)&lt;=($B12+$D12+$F12+$H12+$J12+$L12+$N12+$P12+$R12+$T12)),$U12,IF((SUM(выдача!$O12:AC12)&lt;=($B12+$D12+$F12+$H12+$J12+$L12+$N12+$P12+$R12+$T12+$V12)),$W12,IF((SUM(выдача!$O12:AC12)&lt;=($B12+$D12+$F12+$H12+$J12+$L12+$N12+$P12+$R12+$T12+$V12+$X12)),$Y12,IF((SUM(выдача!$O12:AC12)&lt;=($B12+$D12+$F12+$H12+$J12+$L12+$N12+$P12+$R12+$T12+$V12+$X12+$Z12)),$AA12,IF((SUM(выдача!$O12:AC12)&lt;=($B12+$D12+$F12+$H12+$J12+$L12+$N12+$P12+$R12+$T12+$V12+$X12+$Z12+$AB12)),$AC12,0))))))))))))))</f>
        <v>53</v>
      </c>
      <c r="AX12" s="354">
        <f>IF(((SUM(выдача!$O12:AD12)&lt;=$B12)),$C12,IF((SUM(выдача!$O12:AD12)&lt;=($B12+$D12)),$E12,IF((SUM(выдача!$O12:AD12)&lt;=($B12+$D12+$F12)),$G12,IF((SUM(выдача!$O12:AD12)&lt;=($B12+$D12+$F12+$H12)),$I12,IF((SUM(выдача!$O12:AD12)&lt;=($B12+$D12+$F12+$H12+$J12)),$K12,IF((SUM(выдача!$O12:AD12)&lt;=($B12+$D12+$F12+$H12+$J12+$L12)),$M12,IF((SUM(выдача!$O12:AD12)&lt;=($B12+$D12+$F12+$H12+$J12+$L12+$N12)),$O12,IF((SUM(выдача!$O12:AD12)&lt;=($B12+$D12+$F12+$H12+$J12+$L12+$N12+$P12)),$Q12,IF((SUM(выдача!$O12:AD12)&lt;=($B12+$D12+$F12+$H12+$J12+$L12+$N12+$P12+$R12)),$S12,IF((SUM(выдача!$O12:AD12)&lt;=($B12+$D12+$F12+$H12+$J12+$L12+$N12+$P12+$R12+$T12)),$U12,IF((SUM(выдача!$O12:AD12)&lt;=($B12+$D12+$F12+$H12+$J12+$L12+$N12+$P12+$R12+$T12+$V12)),$W12,IF((SUM(выдача!$O12:AD12)&lt;=($B12+$D12+$F12+$H12+$J12+$L12+$N12+$P12+$R12+$T12+$V12+$X12)),$Y12,IF((SUM(выдача!$O12:AD12)&lt;=($B12+$D12+$F12+$H12+$J12+$L12+$N12+$P12+$R12+$T12+$V12+$X12+$Z12)),$AA12,IF((SUM(выдача!$O12:AD12)&lt;=($B12+$D12+$F12+$H12+$J12+$L12+$N12+$P12+$R12+$T12+$V12+$X12+$Z12+$AB12)),$AC12,0))))))))))))))</f>
        <v>53</v>
      </c>
      <c r="AY12" s="354">
        <f>IF(((SUM(выдача!$O12:AE12)&lt;=$B12)),$C12,IF((SUM(выдача!$O12:AE12)&lt;=($B12+$D12)),$E12,IF((SUM(выдача!$O12:AE12)&lt;=($B12+$D12+$F12)),$G12,IF((SUM(выдача!$O12:AE12)&lt;=($B12+$D12+$F12+$H12)),$I12,IF((SUM(выдача!$O12:AE12)&lt;=($B12+$D12+$F12+$H12+$J12)),$K12,IF((SUM(выдача!$O12:AE12)&lt;=($B12+$D12+$F12+$H12+$J12+$L12)),$M12,IF((SUM(выдача!$O12:AE12)&lt;=($B12+$D12+$F12+$H12+$J12+$L12+$N12)),$O12,IF((SUM(выдача!$O12:AE12)&lt;=($B12+$D12+$F12+$H12+$J12+$L12+$N12+$P12)),$Q12,IF((SUM(выдача!$O12:AE12)&lt;=($B12+$D12+$F12+$H12+$J12+$L12+$N12+$P12+$R12)),$S12,IF((SUM(выдача!$O12:AE12)&lt;=($B12+$D12+$F12+$H12+$J12+$L12+$N12+$P12+$R12+$T12)),$U12,IF((SUM(выдача!$O12:AE12)&lt;=($B12+$D12+$F12+$H12+$J12+$L12+$N12+$P12+$R12+$T12+$V12)),$W12,IF((SUM(выдача!$O12:AE12)&lt;=($B12+$D12+$F12+$H12+$J12+$L12+$N12+$P12+$R12+$T12+$V12+$X12)),$Y12,IF((SUM(выдача!$O12:AE12)&lt;=($B12+$D12+$F12+$H12+$J12+$L12+$N12+$P12+$R12+$T12+$V12+$X12+$Z12)),$AA12,IF((SUM(выдача!$O12:AE12)&lt;=($B12+$D12+$F12+$H12+$J12+$L12+$N12+$P12+$R12+$T12+$V12+$X12+$Z12+$AB12)),$AC12,0))))))))))))))</f>
        <v>53</v>
      </c>
      <c r="AZ12" s="354">
        <f>IF(((SUM(выдача!$O12:AF12)&lt;=$B12)),$C12,IF((SUM(выдача!$O12:AF12)&lt;=($B12+$D12)),$E12,IF((SUM(выдача!$O12:AF12)&lt;=($B12+$D12+$F12)),$G12,IF((SUM(выдача!$O12:AF12)&lt;=($B12+$D12+$F12+$H12)),$I12,IF((SUM(выдача!$O12:AF12)&lt;=($B12+$D12+$F12+$H12+$J12)),$K12,IF((SUM(выдача!$O12:AF12)&lt;=($B12+$D12+$F12+$H12+$J12+$L12)),$M12,IF((SUM(выдача!$O12:AF12)&lt;=($B12+$D12+$F12+$H12+$J12+$L12+$N12)),$O12,IF((SUM(выдача!$O12:AF12)&lt;=($B12+$D12+$F12+$H12+$J12+$L12+$N12+$P12)),$Q12,IF((SUM(выдача!$O12:AF12)&lt;=($B12+$D12+$F12+$H12+$J12+$L12+$N12+$P12+$R12)),$S12,IF((SUM(выдача!$O12:AF12)&lt;=($B12+$D12+$F12+$H12+$J12+$L12+$N12+$P12+$R12+$T12)),$U12,IF((SUM(выдача!$O12:AF12)&lt;=($B12+$D12+$F12+$H12+$J12+$L12+$N12+$P12+$R12+$T12+$V12)),$W12,IF((SUM(выдача!$O12:AF12)&lt;=($B12+$D12+$F12+$H12+$J12+$L12+$N12+$P12+$R12+$T12+$V12+$X12)),$Y12,IF((SUM(выдача!$O12:AF12)&lt;=($B12+$D12+$F12+$H12+$J12+$L12+$N12+$P12+$R12+$T12+$V12+$X12+$Z12)),$AA12,IF((SUM(выдача!$O12:AF12)&lt;=($B12+$D12+$F12+$H12+$J12+$L12+$N12+$P12+$R12+$T12+$V12+$X12+$Z12+$AB12)),$AC12,0))))))))))))))</f>
        <v>53</v>
      </c>
      <c r="BA12" s="354">
        <f>IF(((SUM(выдача!$O12:AG12)&lt;=$B12)),$C12,IF((SUM(выдача!$O12:AG12)&lt;=($B12+$D12)),$E12,IF((SUM(выдача!$O12:AG12)&lt;=($B12+$D12+$F12)),$G12,IF((SUM(выдача!$O12:AG12)&lt;=($B12+$D12+$F12+$H12)),$I12,IF((SUM(выдача!$O12:AG12)&lt;=($B12+$D12+$F12+$H12+$J12)),$K12,IF((SUM(выдача!$O12:AG12)&lt;=($B12+$D12+$F12+$H12+$J12+$L12)),$M12,IF((SUM(выдача!$O12:AG12)&lt;=($B12+$D12+$F12+$H12+$J12+$L12+$N12)),$O12,IF((SUM(выдача!$O12:AG12)&lt;=($B12+$D12+$F12+$H12+$J12+$L12+$N12+$P12)),$Q12,IF((SUM(выдача!$O12:AG12)&lt;=($B12+$D12+$F12+$H12+$J12+$L12+$N12+$P12+$R12)),$S12,IF((SUM(выдача!$O12:AG12)&lt;=($B12+$D12+$F12+$H12+$J12+$L12+$N12+$P12+$R12+$T12)),$U12,IF((SUM(выдача!$O12:AG12)&lt;=($B12+$D12+$F12+$H12+$J12+$L12+$N12+$P12+$R12+$T12+$V12)),$W12,IF((SUM(выдача!$O12:AG12)&lt;=($B12+$D12+$F12+$H12+$J12+$L12+$N12+$P12+$R12+$T12+$V12+$X12)),$Y12,IF((SUM(выдача!$O12:AG12)&lt;=($B12+$D12+$F12+$H12+$J12+$L12+$N12+$P12+$R12+$T12+$V12+$X12+$Z12)),$AA12,IF((SUM(выдача!$O12:AG12)&lt;=($B12+$D12+$F12+$H12+$J12+$L12+$N12+$P12+$R12+$T12+$V12+$X12+$Z12+$AB12)),$AC12,0))))))))))))))</f>
        <v>53</v>
      </c>
      <c r="BB12" s="354">
        <f>IF(((SUM(выдача!$O12:AH12)&lt;=$B12)),$C12,IF((SUM(выдача!$O12:AH12)&lt;=($B12+$D12)),$E12,IF((SUM(выдача!$O12:AH12)&lt;=($B12+$D12+$F12)),$G12,IF((SUM(выдача!$O12:AH12)&lt;=($B12+$D12+$F12+$H12)),$I12,IF((SUM(выдача!$O12:AH12)&lt;=($B12+$D12+$F12+$H12+$J12)),$K12,IF((SUM(выдача!$O12:AH12)&lt;=($B12+$D12+$F12+$H12+$J12+$L12)),$M12,IF((SUM(выдача!$O12:AH12)&lt;=($B12+$D12+$F12+$H12+$J12+$L12+$N12)),$O12,IF((SUM(выдача!$O12:AH12)&lt;=($B12+$D12+$F12+$H12+$J12+$L12+$N12+$P12)),$Q12,IF((SUM(выдача!$O12:AH12)&lt;=($B12+$D12+$F12+$H12+$J12+$L12+$N12+$P12+$R12)),$S12,IF((SUM(выдача!$O12:AH12)&lt;=($B12+$D12+$F12+$H12+$J12+$L12+$N12+$P12+$R12+$T12)),$U12,IF((SUM(выдача!$O12:AH12)&lt;=($B12+$D12+$F12+$H12+$J12+$L12+$N12+$P12+$R12+$T12+$V12)),$W12,IF((SUM(выдача!$O12:AH12)&lt;=($B12+$D12+$F12+$H12+$J12+$L12+$N12+$P12+$R12+$T12+$V12+$X12)),$Y12,IF((SUM(выдача!$O12:AH12)&lt;=($B12+$D12+$F12+$H12+$J12+$L12+$N12+$P12+$R12+$T12+$V12+$X12+$Z12)),$AA12,IF((SUM(выдача!$O12:AH12)&lt;=($B12+$D12+$F12+$H12+$J12+$L12+$N12+$P12+$R12+$T12+$V12+$X12+$Z12+$AB12)),$AC12,0))))))))))))))</f>
        <v>53</v>
      </c>
      <c r="BC12" s="354">
        <f>IF(((SUM(выдача!$O12:AI12)&lt;=$B12)),$C12,IF((SUM(выдача!$O12:AI12)&lt;=($B12+$D12)),$E12,IF((SUM(выдача!$O12:AI12)&lt;=($B12+$D12+$F12)),$G12,IF((SUM(выдача!$O12:AI12)&lt;=($B12+$D12+$F12+$H12)),$I12,IF((SUM(выдача!$O12:AI12)&lt;=($B12+$D12+$F12+$H12+$J12)),$K12,IF((SUM(выдача!$O12:AI12)&lt;=($B12+$D12+$F12+$H12+$J12+$L12)),$M12,IF((SUM(выдача!$O12:AI12)&lt;=($B12+$D12+$F12+$H12+$J12+$L12+$N12)),$O12,IF((SUM(выдача!$O12:AI12)&lt;=($B12+$D12+$F12+$H12+$J12+$L12+$N12+$P12)),$Q12,IF((SUM(выдача!$O12:AI12)&lt;=($B12+$D12+$F12+$H12+$J12+$L12+$N12+$P12+$R12)),$S12,IF((SUM(выдача!$O12:AI12)&lt;=($B12+$D12+$F12+$H12+$J12+$L12+$N12+$P12+$R12+$T12)),$U12,IF((SUM(выдача!$O12:AI12)&lt;=($B12+$D12+$F12+$H12+$J12+$L12+$N12+$P12+$R12+$T12+$V12)),$W12,IF((SUM(выдача!$O12:AI12)&lt;=($B12+$D12+$F12+$H12+$J12+$L12+$N12+$P12+$R12+$T12+$V12+$X12)),$Y12,IF((SUM(выдача!$O12:AI12)&lt;=($B12+$D12+$F12+$H12+$J12+$L12+$N12+$P12+$R12+$T12+$V12+$X12+$Z12)),$AA12,IF((SUM(выдача!$O12:AI12)&lt;=($B12+$D12+$F12+$H12+$J12+$L12+$N12+$P12+$R12+$T12+$V12+$X12+$Z12+$AB12)),$AC12,0))))))))))))))</f>
        <v>53</v>
      </c>
      <c r="BD12" s="355">
        <f t="shared" si="1"/>
        <v>0</v>
      </c>
      <c r="BE12" s="356">
        <f t="shared" si="4"/>
        <v>0</v>
      </c>
    </row>
    <row r="13" spans="1:57" ht="15.75">
      <c r="A13" s="151"/>
      <c r="B13" s="276"/>
      <c r="C13" s="277"/>
      <c r="D13" s="276"/>
      <c r="E13" s="277"/>
      <c r="F13" s="276"/>
      <c r="G13" s="280"/>
      <c r="H13" s="276"/>
      <c r="I13" s="278"/>
      <c r="J13" s="279"/>
      <c r="K13" s="278"/>
      <c r="L13" s="279"/>
      <c r="M13" s="280"/>
      <c r="N13" s="279"/>
      <c r="O13" s="280"/>
      <c r="P13" s="279"/>
      <c r="Q13" s="280"/>
      <c r="R13" s="279"/>
      <c r="S13" s="280"/>
      <c r="T13" s="279"/>
      <c r="U13" s="280"/>
      <c r="V13" s="279"/>
      <c r="W13" s="280"/>
      <c r="X13" s="279"/>
      <c r="Y13" s="280"/>
      <c r="Z13" s="279"/>
      <c r="AA13" s="280"/>
      <c r="AB13" s="279"/>
      <c r="AC13" s="280"/>
      <c r="AD13" s="351">
        <f t="shared" si="2"/>
        <v>0</v>
      </c>
      <c r="AE13" s="351">
        <f>AD13-(SUM(Всего!D13:'Всего'!X13))</f>
        <v>0</v>
      </c>
      <c r="AF13" s="352">
        <f t="shared" si="3"/>
        <v>0</v>
      </c>
      <c r="AG13" s="353">
        <f t="shared" si="0"/>
        <v>0</v>
      </c>
      <c r="AH13" s="353">
        <f>выдача!B13</f>
        <v>0</v>
      </c>
      <c r="AI13" s="354">
        <f>IF(((SUM(выдача!$O13:O13)&lt;=$B13)),$C13,IF((SUM(выдача!$O13:O13)&lt;=($B13+$D13)),$E13,IF((SUM(выдача!$O13:O13)&lt;=($B13+$D13+$F13)),$G13,IF((SUM(выдача!$O13:O13)&lt;=($B13+$D13+$F13+$H13)),$I13,IF((SUM(выдача!$O13:O13)&lt;=($B13+$D13+$F13+$H13+$J13)),$K13,IF((SUM(выдача!$O13:O13)&lt;=($B13+$D13+$F13+$H13+$J13+$L13)),$M13,IF((SUM(выдача!$O13:O13)&lt;=($B13+$D13+$F13+$H13+$J13+$L13+$N13)),$O13,IF((SUM(выдача!$O13:O13)&lt;=($B13+$D13+$F13+$H13+$J13+$L13+$N13+$P13)),$Q13,IF((SUM(выдача!$O13:O13)&lt;=($B13+$D13+$F13+$H13+$J13+$L13+$N13+$P13+$R13)),$S13,IF((SUM(выдача!$O13:O13)&lt;=($B13+$D13+$F13+$H13+$J13+$L13+$N13+$P13+$R13+$T13)),$U13,IF((SUM(выдача!$O13:O13)&lt;=($B13+$D13+$F13+$H13+$J13+$L13+$N13+$P13+$R13+$T13+$V13)),$W13,IF((SUM(выдача!$O13:O13)&lt;=($B13+$D13+$F13+$H13+$J13+$L13+$N13+$P13+$R13+$T13+$V13+$X13)),$Y13,IF((SUM(выдача!$O13:O13)&lt;=($B13+$D13+$F13+$H13+$J13+$L13+$N13+$P13+$R13+$T13+$V13+$X13+$Z13)),$AA13,IF((SUM(выдача!$O13:O13)&lt;=($B13+$D13+$F13+$H13+$J13+$L13+$N13+$P13+$R13+$T13+$V13+$X13+$Z13+$AB13)),$AC13,0))))))))))))))</f>
        <v>0</v>
      </c>
      <c r="AJ13" s="354">
        <f>IF(((SUM(выдача!$O13:P13)&lt;=$B13)),$C13,IF((SUM(выдача!$O13:P13)&lt;=($B13+$D13)),$E13,IF((SUM(выдача!$O13:P13)&lt;=($B13+$D13+$F13)),$G13,IF((SUM(выдача!$O13:P13)&lt;=($B13+$D13+$F13+$H13)),$I13,IF((SUM(выдача!$O13:P13)&lt;=($B13+$D13+$F13+$H13+$J13)),$K13,IF((SUM(выдача!$O13:P13)&lt;=($B13+$D13+$F13+$H13+$J13+$L13)),$M13,IF((SUM(выдача!$O13:P13)&lt;=($B13+$D13+$F13+$H13+$J13+$L13+$N13)),$O13,IF((SUM(выдача!$O13:P13)&lt;=($B13+$D13+$F13+$H13+$J13+$L13+$N13+$P13)),$Q13,IF((SUM(выдача!$O13:P13)&lt;=($B13+$D13+$F13+$H13+$J13+$L13+$N13+$P13+$R13)),$S13,IF((SUM(выдача!$O13:P13)&lt;=($B13+$D13+$F13+$H13+$J13+$L13+$N13+$P13+$R13+$T13)),$U13,IF((SUM(выдача!$O13:P13)&lt;=($B13+$D13+$F13+$H13+$J13+$L13+$N13+$P13+$R13+$T13+$V13)),$W13,IF((SUM(выдача!$O13:P13)&lt;=($B13+$D13+$F13+$H13+$J13+$L13+$N13+$P13+$R13+$T13+$V13+$X13)),$Y13,IF((SUM(выдача!$O13:P13)&lt;=($B13+$D13+$F13+$H13+$J13+$L13+$N13+$P13+$R13+$T13+$V13+$X13+$Z13)),$AA13,IF((SUM(выдача!$O13:P13)&lt;=($B13+$D13+$F13+$H13+$J13+$L13+$N13+$P13+$R13+$T13+$V13+$X13+$Z13+$AB13)),$AC13,0))))))))))))))</f>
        <v>0</v>
      </c>
      <c r="AK13" s="354">
        <f>IF(((SUM(выдача!$O13:Q13)&lt;=$B13)),$C13,IF((SUM(выдача!$O13:Q13)&lt;=($B13+$D13)),$E13,IF((SUM(выдача!$O13:Q13)&lt;=($B13+$D13+$F13)),$G13,IF((SUM(выдача!$O13:Q13)&lt;=($B13+$D13+$F13+$H13)),$I13,IF((SUM(выдача!$O13:Q13)&lt;=($B13+$D13+$F13+$H13+$J13)),$K13,IF((SUM(выдача!$O13:Q13)&lt;=($B13+$D13+$F13+$H13+$J13+$L13)),$M13,IF((SUM(выдача!$O13:Q13)&lt;=($B13+$D13+$F13+$H13+$J13+$L13+$N13)),$O13,IF((SUM(выдача!$O13:Q13)&lt;=($B13+$D13+$F13+$H13+$J13+$L13+$N13+$P13)),$Q13,IF((SUM(выдача!$O13:Q13)&lt;=($B13+$D13+$F13+$H13+$J13+$L13+$N13+$P13+$R13)),$S13,IF((SUM(выдача!$O13:Q13)&lt;=($B13+$D13+$F13+$H13+$J13+$L13+$N13+$P13+$R13+$T13)),$U13,IF((SUM(выдача!$O13:Q13)&lt;=($B13+$D13+$F13+$H13+$J13+$L13+$N13+$P13+$R13+$T13+$V13)),$W13,IF((SUM(выдача!$O13:Q13)&lt;=($B13+$D13+$F13+$H13+$J13+$L13+$N13+$P13+$R13+$T13+$V13+$X13)),$Y13,IF((SUM(выдача!$O13:Q13)&lt;=($B13+$D13+$F13+$H13+$J13+$L13+$N13+$P13+$R13+$T13+$V13+$X13+$Z13)),$AA13,IF((SUM(выдача!$O13:Q13)&lt;=($B13+$D13+$F13+$H13+$J13+$L13+$N13+$P13+$R13+$T13+$V13+$X13+$Z13+$AB13)),$AC13,0))))))))))))))</f>
        <v>0</v>
      </c>
      <c r="AL13" s="354">
        <f>IF(((SUM(выдача!$O13:R13)&lt;=$B13)),$C13,IF((SUM(выдача!$O13:R13)&lt;=($B13+$D13)),$E13,IF((SUM(выдача!$O13:R13)&lt;=($B13+$D13+$F13)),$G13,IF((SUM(выдача!$O13:R13)&lt;=($B13+$D13+$F13+$H13)),$I13,IF((SUM(выдача!$O13:R13)&lt;=($B13+$D13+$F13+$H13+$J13)),$K13,IF((SUM(выдача!$O13:R13)&lt;=($B13+$D13+$F13+$H13+$J13+$L13)),$M13,IF((SUM(выдача!$O13:R13)&lt;=($B13+$D13+$F13+$H13+$J13+$L13+$N13)),$O13,IF((SUM(выдача!$O13:R13)&lt;=($B13+$D13+$F13+$H13+$J13+$L13+$N13+$P13)),$Q13,IF((SUM(выдача!$O13:R13)&lt;=($B13+$D13+$F13+$H13+$J13+$L13+$N13+$P13+$R13)),$S13,IF((SUM(выдача!$O13:R13)&lt;=($B13+$D13+$F13+$H13+$J13+$L13+$N13+$P13+$R13+$T13)),$U13,IF((SUM(выдача!$O13:R13)&lt;=($B13+$D13+$F13+$H13+$J13+$L13+$N13+$P13+$R13+$T13+$V13)),$W13,IF((SUM(выдача!$O13:R13)&lt;=($B13+$D13+$F13+$H13+$J13+$L13+$N13+$P13+$R13+$T13+$V13+$X13)),$Y13,IF((SUM(выдача!$O13:R13)&lt;=($B13+$D13+$F13+$H13+$J13+$L13+$N13+$P13+$R13+$T13+$V13+$X13+$Z13)),$AA13,IF((SUM(выдача!$O13:R13)&lt;=($B13+$D13+$F13+$H13+$J13+$L13+$N13+$P13+$R13+$T13+$V13+$X13+$Z13+$AB13)),$AC13,0))))))))))))))</f>
        <v>0</v>
      </c>
      <c r="AM13" s="354">
        <f>IF(((SUM(выдача!$O13:S13)&lt;=$B13)),$C13,IF((SUM(выдача!$O13:S13)&lt;=($B13+$D13)),$E13,IF((SUM(выдача!$O13:S13)&lt;=($B13+$D13+$F13)),$G13,IF((SUM(выдача!$O13:S13)&lt;=($B13+$D13+$F13+$H13)),$I13,IF((SUM(выдача!$O13:S13)&lt;=($B13+$D13+$F13+$H13+$J13)),$K13,IF((SUM(выдача!$O13:S13)&lt;=($B13+$D13+$F13+$H13+$J13+$L13)),$M13,IF((SUM(выдача!$O13:S13)&lt;=($B13+$D13+$F13+$H13+$J13+$L13+$N13)),$O13,IF((SUM(выдача!$O13:S13)&lt;=($B13+$D13+$F13+$H13+$J13+$L13+$N13+$P13)),$Q13,IF((SUM(выдача!$O13:S13)&lt;=($B13+$D13+$F13+$H13+$J13+$L13+$N13+$P13+$R13)),$S13,IF((SUM(выдача!$O13:S13)&lt;=($B13+$D13+$F13+$H13+$J13+$L13+$N13+$P13+$R13+$T13)),$U13,IF((SUM(выдача!$O13:S13)&lt;=($B13+$D13+$F13+$H13+$J13+$L13+$N13+$P13+$R13+$T13+$V13)),$W13,IF((SUM(выдача!$O13:S13)&lt;=($B13+$D13+$F13+$H13+$J13+$L13+$N13+$P13+$R13+$T13+$V13+$X13)),$Y13,IF((SUM(выдача!$O13:S13)&lt;=($B13+$D13+$F13+$H13+$J13+$L13+$N13+$P13+$R13+$T13+$V13+$X13+$Z13)),$AA13,IF((SUM(выдача!$O13:S13)&lt;=($B13+$D13+$F13+$H13+$J13+$L13+$N13+$P13+$R13+$T13+$V13+$X13+$Z13+$AB13)),$AC13,0))))))))))))))</f>
        <v>0</v>
      </c>
      <c r="AN13" s="354">
        <f>IF(((SUM(выдача!$O13:T13)&lt;=$B13)),$C13,IF((SUM(выдача!$O13:T13)&lt;=($B13+$D13)),$E13,IF((SUM(выдача!$O13:T13)&lt;=($B13+$D13+$F13)),$G13,IF((SUM(выдача!$O13:T13)&lt;=($B13+$D13+$F13+$H13)),$I13,IF((SUM(выдача!$O13:T13)&lt;=($B13+$D13+$F13+$H13+$J13)),$K13,IF((SUM(выдача!$O13:T13)&lt;=($B13+$D13+$F13+$H13+$J13+$L13)),$M13,IF((SUM(выдача!$O13:T13)&lt;=($B13+$D13+$F13+$H13+$J13+$L13+$N13)),$O13,IF((SUM(выдача!$O13:T13)&lt;=($B13+$D13+$F13+$H13+$J13+$L13+$N13+$P13)),$Q13,IF((SUM(выдача!$O13:T13)&lt;=($B13+$D13+$F13+$H13+$J13+$L13+$N13+$P13+$R13)),$S13,IF((SUM(выдача!$O13:T13)&lt;=($B13+$D13+$F13+$H13+$J13+$L13+$N13+$P13+$R13+$T13)),$U13,IF((SUM(выдача!$O13:T13)&lt;=($B13+$D13+$F13+$H13+$J13+$L13+$N13+$P13+$R13+$T13+$V13)),$W13,IF((SUM(выдача!$O13:T13)&lt;=($B13+$D13+$F13+$H13+$J13+$L13+$N13+$P13+$R13+$T13+$V13+$X13)),$Y13,IF((SUM(выдача!$O13:T13)&lt;=($B13+$D13+$F13+$H13+$J13+$L13+$N13+$P13+$R13+$T13+$V13+$X13+$Z13)),$AA13,IF((SUM(выдача!$O13:T13)&lt;=($B13+$D13+$F13+$H13+$J13+$L13+$N13+$P13+$R13+$T13+$V13+$X13+$Z13+$AB13)),$AC13,0))))))))))))))</f>
        <v>0</v>
      </c>
      <c r="AO13" s="354">
        <f>IF(((SUM(выдача!$O13:U13)&lt;=$B13)),$C13,IF((SUM(выдача!$O13:U13)&lt;=($B13+$D13)),$E13,IF((SUM(выдача!$O13:U13)&lt;=($B13+$D13+$F13)),$G13,IF((SUM(выдача!$O13:U13)&lt;=($B13+$D13+$F13+$H13)),$I13,IF((SUM(выдача!$O13:U13)&lt;=($B13+$D13+$F13+$H13+$J13)),$K13,IF((SUM(выдача!$O13:U13)&lt;=($B13+$D13+$F13+$H13+$J13+$L13)),$M13,IF((SUM(выдача!$O13:U13)&lt;=($B13+$D13+$F13+$H13+$J13+$L13+$N13)),$O13,IF((SUM(выдача!$O13:U13)&lt;=($B13+$D13+$F13+$H13+$J13+$L13+$N13+$P13)),$Q13,IF((SUM(выдача!$O13:U13)&lt;=($B13+$D13+$F13+$H13+$J13+$L13+$N13+$P13+$R13)),$S13,IF((SUM(выдача!$O13:U13)&lt;=($B13+$D13+$F13+$H13+$J13+$L13+$N13+$P13+$R13+$T13)),$U13,IF((SUM(выдача!$O13:U13)&lt;=($B13+$D13+$F13+$H13+$J13+$L13+$N13+$P13+$R13+$T13+$V13)),$W13,IF((SUM(выдача!$O13:U13)&lt;=($B13+$D13+$F13+$H13+$J13+$L13+$N13+$P13+$R13+$T13+$V13+$X13)),$Y13,IF((SUM(выдача!$O13:U13)&lt;=($B13+$D13+$F13+$H13+$J13+$L13+$N13+$P13+$R13+$T13+$V13+$X13+$Z13)),$AA13,IF((SUM(выдача!$O13:U13)&lt;=($B13+$D13+$F13+$H13+$J13+$L13+$N13+$P13+$R13+$T13+$V13+$X13+$Z13+$AB13)),$AC13,0))))))))))))))</f>
        <v>0</v>
      </c>
      <c r="AP13" s="354">
        <f>IF(((SUM(выдача!$O13:V13)&lt;=$B13)),$C13,IF((SUM(выдача!$O13:V13)&lt;=($B13+$D13)),$E13,IF((SUM(выдача!$O13:V13)&lt;=($B13+$D13+$F13)),$G13,IF((SUM(выдача!$O13:V13)&lt;=($B13+$D13+$F13+$H13)),$I13,IF((SUM(выдача!$O13:V13)&lt;=($B13+$D13+$F13+$H13+$J13)),$K13,IF((SUM(выдача!$O13:V13)&lt;=($B13+$D13+$F13+$H13+$J13+$L13)),$M13,IF((SUM(выдача!$O13:V13)&lt;=($B13+$D13+$F13+$H13+$J13+$L13+$N13)),$O13,IF((SUM(выдача!$O13:V13)&lt;=($B13+$D13+$F13+$H13+$J13+$L13+$N13+$P13)),$Q13,IF((SUM(выдача!$O13:V13)&lt;=($B13+$D13+$F13+$H13+$J13+$L13+$N13+$P13+$R13)),$S13,IF((SUM(выдача!$O13:V13)&lt;=($B13+$D13+$F13+$H13+$J13+$L13+$N13+$P13+$R13+$T13)),$U13,IF((SUM(выдача!$O13:V13)&lt;=($B13+$D13+$F13+$H13+$J13+$L13+$N13+$P13+$R13+$T13+$V13)),$W13,IF((SUM(выдача!$O13:V13)&lt;=($B13+$D13+$F13+$H13+$J13+$L13+$N13+$P13+$R13+$T13+$V13+$X13)),$Y13,IF((SUM(выдача!$O13:V13)&lt;=($B13+$D13+$F13+$H13+$J13+$L13+$N13+$P13+$R13+$T13+$V13+$X13+$Z13)),$AA13,IF((SUM(выдача!$O13:V13)&lt;=($B13+$D13+$F13+$H13+$J13+$L13+$N13+$P13+$R13+$T13+$V13+$X13+$Z13+$AB13)),$AC13,0))))))))))))))</f>
        <v>0</v>
      </c>
      <c r="AQ13" s="354">
        <f>IF(((SUM(выдача!$O13:W13)&lt;=$B13)),$C13,IF((SUM(выдача!$O13:W13)&lt;=($B13+$D13)),$E13,IF((SUM(выдача!$O13:W13)&lt;=($B13+$D13+$F13)),$G13,IF((SUM(выдача!$O13:W13)&lt;=($B13+$D13+$F13+$H13)),$I13,IF((SUM(выдача!$O13:W13)&lt;=($B13+$D13+$F13+$H13+$J13)),$K13,IF((SUM(выдача!$O13:W13)&lt;=($B13+$D13+$F13+$H13+$J13+$L13)),$M13,IF((SUM(выдача!$O13:W13)&lt;=($B13+$D13+$F13+$H13+$J13+$L13+$N13)),$O13,IF((SUM(выдача!$O13:W13)&lt;=($B13+$D13+$F13+$H13+$J13+$L13+$N13+$P13)),$Q13,IF((SUM(выдача!$O13:W13)&lt;=($B13+$D13+$F13+$H13+$J13+$L13+$N13+$P13+$R13)),$S13,IF((SUM(выдача!$O13:W13)&lt;=($B13+$D13+$F13+$H13+$J13+$L13+$N13+$P13+$R13+$T13)),$U13,IF((SUM(выдача!$O13:W13)&lt;=($B13+$D13+$F13+$H13+$J13+$L13+$N13+$P13+$R13+$T13+$V13)),$W13,IF((SUM(выдача!$O13:W13)&lt;=($B13+$D13+$F13+$H13+$J13+$L13+$N13+$P13+$R13+$T13+$V13+$X13)),$Y13,IF((SUM(выдача!$O13:W13)&lt;=($B13+$D13+$F13+$H13+$J13+$L13+$N13+$P13+$R13+$T13+$V13+$X13+$Z13)),$AA13,IF((SUM(выдача!$O13:W13)&lt;=($B13+$D13+$F13+$H13+$J13+$L13+$N13+$P13+$R13+$T13+$V13+$X13+$Z13+$AB13)),$AC13,0))))))))))))))</f>
        <v>0</v>
      </c>
      <c r="AR13" s="354">
        <f>IF(((SUM(выдача!$O13:X13)&lt;=$B13)),$C13,IF((SUM(выдача!$O13:X13)&lt;=($B13+$D13)),$E13,IF((SUM(выдача!$O13:X13)&lt;=($B13+$D13+$F13)),$G13,IF((SUM(выдача!$O13:X13)&lt;=($B13+$D13+$F13+$H13)),$I13,IF((SUM(выдача!$O13:X13)&lt;=($B13+$D13+$F13+$H13+$J13)),$K13,IF((SUM(выдача!$O13:X13)&lt;=($B13+$D13+$F13+$H13+$J13+$L13)),$M13,IF((SUM(выдача!$O13:X13)&lt;=($B13+$D13+$F13+$H13+$J13+$L13+$N13)),$O13,IF((SUM(выдача!$O13:X13)&lt;=($B13+$D13+$F13+$H13+$J13+$L13+$N13+$P13)),$Q13,IF((SUM(выдача!$O13:X13)&lt;=($B13+$D13+$F13+$H13+$J13+$L13+$N13+$P13+$R13)),$S13,IF((SUM(выдача!$O13:X13)&lt;=($B13+$D13+$F13+$H13+$J13+$L13+$N13+$P13+$R13+$T13)),$U13,IF((SUM(выдача!$O13:X13)&lt;=($B13+$D13+$F13+$H13+$J13+$L13+$N13+$P13+$R13+$T13+$V13)),$W13,IF((SUM(выдача!$O13:X13)&lt;=($B13+$D13+$F13+$H13+$J13+$L13+$N13+$P13+$R13+$T13+$V13+$X13)),$Y13,IF((SUM(выдача!$O13:X13)&lt;=($B13+$D13+$F13+$H13+$J13+$L13+$N13+$P13+$R13+$T13+$V13+$X13+$Z13)),$AA13,IF((SUM(выдача!$O13:X13)&lt;=($B13+$D13+$F13+$H13+$J13+$L13+$N13+$P13+$R13+$T13+$V13+$X13+$Z13+$AB13)),$AC13,0))))))))))))))</f>
        <v>0</v>
      </c>
      <c r="AS13" s="354">
        <f>IF(((SUM(выдача!$O13:Y13)&lt;=$B13)),$C13,IF((SUM(выдача!$O13:Y13)&lt;=($B13+$D13)),$E13,IF((SUM(выдача!$O13:Y13)&lt;=($B13+$D13+$F13)),$G13,IF((SUM(выдача!$O13:Y13)&lt;=($B13+$D13+$F13+$H13)),$I13,IF((SUM(выдача!$O13:Y13)&lt;=($B13+$D13+$F13+$H13+$J13)),$K13,IF((SUM(выдача!$O13:Y13)&lt;=($B13+$D13+$F13+$H13+$J13+$L13)),$M13,IF((SUM(выдача!$O13:Y13)&lt;=($B13+$D13+$F13+$H13+$J13+$L13+$N13)),$O13,IF((SUM(выдача!$O13:Y13)&lt;=($B13+$D13+$F13+$H13+$J13+$L13+$N13+$P13)),$Q13,IF((SUM(выдача!$O13:Y13)&lt;=($B13+$D13+$F13+$H13+$J13+$L13+$N13+$P13+$R13)),$S13,IF((SUM(выдача!$O13:Y13)&lt;=($B13+$D13+$F13+$H13+$J13+$L13+$N13+$P13+$R13+$T13)),$U13,IF((SUM(выдача!$O13:Y13)&lt;=($B13+$D13+$F13+$H13+$J13+$L13+$N13+$P13+$R13+$T13+$V13)),$W13,IF((SUM(выдача!$O13:Y13)&lt;=($B13+$D13+$F13+$H13+$J13+$L13+$N13+$P13+$R13+$T13+$V13+$X13)),$Y13,IF((SUM(выдача!$O13:Y13)&lt;=($B13+$D13+$F13+$H13+$J13+$L13+$N13+$P13+$R13+$T13+$V13+$X13+$Z13)),$AA13,IF((SUM(выдача!$O13:Y13)&lt;=($B13+$D13+$F13+$H13+$J13+$L13+$N13+$P13+$R13+$T13+$V13+$X13+$Z13+$AB13)),$AC13,0))))))))))))))</f>
        <v>0</v>
      </c>
      <c r="AT13" s="354">
        <f>IF(((SUM(выдача!$O13:Z13)&lt;=$B13)),$C13,IF((SUM(выдача!$O13:Z13)&lt;=($B13+$D13)),$E13,IF((SUM(выдача!$O13:Z13)&lt;=($B13+$D13+$F13)),$G13,IF((SUM(выдача!$O13:Z13)&lt;=($B13+$D13+$F13+$H13)),$I13,IF((SUM(выдача!$O13:Z13)&lt;=($B13+$D13+$F13+$H13+$J13)),$K13,IF((SUM(выдача!$O13:Z13)&lt;=($B13+$D13+$F13+$H13+$J13+$L13)),$M13,IF((SUM(выдача!$O13:Z13)&lt;=($B13+$D13+$F13+$H13+$J13+$L13+$N13)),$O13,IF((SUM(выдача!$O13:Z13)&lt;=($B13+$D13+$F13+$H13+$J13+$L13+$N13+$P13)),$Q13,IF((SUM(выдача!$O13:Z13)&lt;=($B13+$D13+$F13+$H13+$J13+$L13+$N13+$P13+$R13)),$S13,IF((SUM(выдача!$O13:Z13)&lt;=($B13+$D13+$F13+$H13+$J13+$L13+$N13+$P13+$R13+$T13)),$U13,IF((SUM(выдача!$O13:Z13)&lt;=($B13+$D13+$F13+$H13+$J13+$L13+$N13+$P13+$R13+$T13+$V13)),$W13,IF((SUM(выдача!$O13:Z13)&lt;=($B13+$D13+$F13+$H13+$J13+$L13+$N13+$P13+$R13+$T13+$V13+$X13)),$Y13,IF((SUM(выдача!$O13:Z13)&lt;=($B13+$D13+$F13+$H13+$J13+$L13+$N13+$P13+$R13+$T13+$V13+$X13+$Z13)),$AA13,IF((SUM(выдача!$O13:Z13)&lt;=($B13+$D13+$F13+$H13+$J13+$L13+$N13+$P13+$R13+$T13+$V13+$X13+$Z13+$AB13)),$AC13,0))))))))))))))</f>
        <v>0</v>
      </c>
      <c r="AU13" s="354">
        <f>IF(((SUM(выдача!$O13:AA13)&lt;=$B13)),$C13,IF((SUM(выдача!$O13:AA13)&lt;=($B13+$D13)),$E13,IF((SUM(выдача!$O13:AA13)&lt;=($B13+$D13+$F13)),$G13,IF((SUM(выдача!$O13:AA13)&lt;=($B13+$D13+$F13+$H13)),$I13,IF((SUM(выдача!$O13:AA13)&lt;=($B13+$D13+$F13+$H13+$J13)),$K13,IF((SUM(выдача!$O13:AA13)&lt;=($B13+$D13+$F13+$H13+$J13+$L13)),$M13,IF((SUM(выдача!$O13:AA13)&lt;=($B13+$D13+$F13+$H13+$J13+$L13+$N13)),$O13,IF((SUM(выдача!$O13:AA13)&lt;=($B13+$D13+$F13+$H13+$J13+$L13+$N13+$P13)),$Q13,IF((SUM(выдача!$O13:AA13)&lt;=($B13+$D13+$F13+$H13+$J13+$L13+$N13+$P13+$R13)),$S13,IF((SUM(выдача!$O13:AA13)&lt;=($B13+$D13+$F13+$H13+$J13+$L13+$N13+$P13+$R13+$T13)),$U13,IF((SUM(выдача!$O13:AA13)&lt;=($B13+$D13+$F13+$H13+$J13+$L13+$N13+$P13+$R13+$T13+$V13)),$W13,IF((SUM(выдача!$O13:AA13)&lt;=($B13+$D13+$F13+$H13+$J13+$L13+$N13+$P13+$R13+$T13+$V13+$X13)),$Y13,IF((SUM(выдача!$O13:AA13)&lt;=($B13+$D13+$F13+$H13+$J13+$L13+$N13+$P13+$R13+$T13+$V13+$X13+$Z13)),$AA13,IF((SUM(выдача!$O13:AA13)&lt;=($B13+$D13+$F13+$H13+$J13+$L13+$N13+$P13+$R13+$T13+$V13+$X13+$Z13+$AB13)),$AC13,0))))))))))))))</f>
        <v>0</v>
      </c>
      <c r="AV13" s="354">
        <f>IF(((SUM(выдача!$O13:AB13)&lt;=$B13)),$C13,IF((SUM(выдача!$O13:AB13)&lt;=($B13+$D13)),$E13,IF((SUM(выдача!$O13:AB13)&lt;=($B13+$D13+$F13)),$G13,IF((SUM(выдача!$O13:AB13)&lt;=($B13+$D13+$F13+$H13)),$I13,IF((SUM(выдача!$O13:AB13)&lt;=($B13+$D13+$F13+$H13+$J13)),$K13,IF((SUM(выдача!$O13:AB13)&lt;=($B13+$D13+$F13+$H13+$J13+$L13)),$M13,IF((SUM(выдача!$O13:AB13)&lt;=($B13+$D13+$F13+$H13+$J13+$L13+$N13)),$O13,IF((SUM(выдача!$O13:AB13)&lt;=($B13+$D13+$F13+$H13+$J13+$L13+$N13+$P13)),$Q13,IF((SUM(выдача!$O13:AB13)&lt;=($B13+$D13+$F13+$H13+$J13+$L13+$N13+$P13+$R13)),$S13,IF((SUM(выдача!$O13:AB13)&lt;=($B13+$D13+$F13+$H13+$J13+$L13+$N13+$P13+$R13+$T13)),$U13,IF((SUM(выдача!$O13:AB13)&lt;=($B13+$D13+$F13+$H13+$J13+$L13+$N13+$P13+$R13+$T13+$V13)),$W13,IF((SUM(выдача!$O13:AB13)&lt;=($B13+$D13+$F13+$H13+$J13+$L13+$N13+$P13+$R13+$T13+$V13+$X13)),$Y13,IF((SUM(выдача!$O13:AB13)&lt;=($B13+$D13+$F13+$H13+$J13+$L13+$N13+$P13+$R13+$T13+$V13+$X13+$Z13)),$AA13,IF((SUM(выдача!$O13:AB13)&lt;=($B13+$D13+$F13+$H13+$J13+$L13+$N13+$P13+$R13+$T13+$V13+$X13+$Z13+$AB13)),$AC13,0))))))))))))))</f>
        <v>0</v>
      </c>
      <c r="AW13" s="354">
        <f>IF(((SUM(выдача!$O13:AC13)&lt;=$B13)),$C13,IF((SUM(выдача!$O13:AC13)&lt;=($B13+$D13)),$E13,IF((SUM(выдача!$O13:AC13)&lt;=($B13+$D13+$F13)),$G13,IF((SUM(выдача!$O13:AC13)&lt;=($B13+$D13+$F13+$H13)),$I13,IF((SUM(выдача!$O13:AC13)&lt;=($B13+$D13+$F13+$H13+$J13)),$K13,IF((SUM(выдача!$O13:AC13)&lt;=($B13+$D13+$F13+$H13+$J13+$L13)),$M13,IF((SUM(выдача!$O13:AC13)&lt;=($B13+$D13+$F13+$H13+$J13+$L13+$N13)),$O13,IF((SUM(выдача!$O13:AC13)&lt;=($B13+$D13+$F13+$H13+$J13+$L13+$N13+$P13)),$Q13,IF((SUM(выдача!$O13:AC13)&lt;=($B13+$D13+$F13+$H13+$J13+$L13+$N13+$P13+$R13)),$S13,IF((SUM(выдача!$O13:AC13)&lt;=($B13+$D13+$F13+$H13+$J13+$L13+$N13+$P13+$R13+$T13)),$U13,IF((SUM(выдача!$O13:AC13)&lt;=($B13+$D13+$F13+$H13+$J13+$L13+$N13+$P13+$R13+$T13+$V13)),$W13,IF((SUM(выдача!$O13:AC13)&lt;=($B13+$D13+$F13+$H13+$J13+$L13+$N13+$P13+$R13+$T13+$V13+$X13)),$Y13,IF((SUM(выдача!$O13:AC13)&lt;=($B13+$D13+$F13+$H13+$J13+$L13+$N13+$P13+$R13+$T13+$V13+$X13+$Z13)),$AA13,IF((SUM(выдача!$O13:AC13)&lt;=($B13+$D13+$F13+$H13+$J13+$L13+$N13+$P13+$R13+$T13+$V13+$X13+$Z13+$AB13)),$AC13,0))))))))))))))</f>
        <v>0</v>
      </c>
      <c r="AX13" s="354">
        <f>IF(((SUM(выдача!$O13:AD13)&lt;=$B13)),$C13,IF((SUM(выдача!$O13:AD13)&lt;=($B13+$D13)),$E13,IF((SUM(выдача!$O13:AD13)&lt;=($B13+$D13+$F13)),$G13,IF((SUM(выдача!$O13:AD13)&lt;=($B13+$D13+$F13+$H13)),$I13,IF((SUM(выдача!$O13:AD13)&lt;=($B13+$D13+$F13+$H13+$J13)),$K13,IF((SUM(выдача!$O13:AD13)&lt;=($B13+$D13+$F13+$H13+$J13+$L13)),$M13,IF((SUM(выдача!$O13:AD13)&lt;=($B13+$D13+$F13+$H13+$J13+$L13+$N13)),$O13,IF((SUM(выдача!$O13:AD13)&lt;=($B13+$D13+$F13+$H13+$J13+$L13+$N13+$P13)),$Q13,IF((SUM(выдача!$O13:AD13)&lt;=($B13+$D13+$F13+$H13+$J13+$L13+$N13+$P13+$R13)),$S13,IF((SUM(выдача!$O13:AD13)&lt;=($B13+$D13+$F13+$H13+$J13+$L13+$N13+$P13+$R13+$T13)),$U13,IF((SUM(выдача!$O13:AD13)&lt;=($B13+$D13+$F13+$H13+$J13+$L13+$N13+$P13+$R13+$T13+$V13)),$W13,IF((SUM(выдача!$O13:AD13)&lt;=($B13+$D13+$F13+$H13+$J13+$L13+$N13+$P13+$R13+$T13+$V13+$X13)),$Y13,IF((SUM(выдача!$O13:AD13)&lt;=($B13+$D13+$F13+$H13+$J13+$L13+$N13+$P13+$R13+$T13+$V13+$X13+$Z13)),$AA13,IF((SUM(выдача!$O13:AD13)&lt;=($B13+$D13+$F13+$H13+$J13+$L13+$N13+$P13+$R13+$T13+$V13+$X13+$Z13+$AB13)),$AC13,0))))))))))))))</f>
        <v>0</v>
      </c>
      <c r="AY13" s="354">
        <f>IF(((SUM(выдача!$O13:AE13)&lt;=$B13)),$C13,IF((SUM(выдача!$O13:AE13)&lt;=($B13+$D13)),$E13,IF((SUM(выдача!$O13:AE13)&lt;=($B13+$D13+$F13)),$G13,IF((SUM(выдача!$O13:AE13)&lt;=($B13+$D13+$F13+$H13)),$I13,IF((SUM(выдача!$O13:AE13)&lt;=($B13+$D13+$F13+$H13+$J13)),$K13,IF((SUM(выдача!$O13:AE13)&lt;=($B13+$D13+$F13+$H13+$J13+$L13)),$M13,IF((SUM(выдача!$O13:AE13)&lt;=($B13+$D13+$F13+$H13+$J13+$L13+$N13)),$O13,IF((SUM(выдача!$O13:AE13)&lt;=($B13+$D13+$F13+$H13+$J13+$L13+$N13+$P13)),$Q13,IF((SUM(выдача!$O13:AE13)&lt;=($B13+$D13+$F13+$H13+$J13+$L13+$N13+$P13+$R13)),$S13,IF((SUM(выдача!$O13:AE13)&lt;=($B13+$D13+$F13+$H13+$J13+$L13+$N13+$P13+$R13+$T13)),$U13,IF((SUM(выдача!$O13:AE13)&lt;=($B13+$D13+$F13+$H13+$J13+$L13+$N13+$P13+$R13+$T13+$V13)),$W13,IF((SUM(выдача!$O13:AE13)&lt;=($B13+$D13+$F13+$H13+$J13+$L13+$N13+$P13+$R13+$T13+$V13+$X13)),$Y13,IF((SUM(выдача!$O13:AE13)&lt;=($B13+$D13+$F13+$H13+$J13+$L13+$N13+$P13+$R13+$T13+$V13+$X13+$Z13)),$AA13,IF((SUM(выдача!$O13:AE13)&lt;=($B13+$D13+$F13+$H13+$J13+$L13+$N13+$P13+$R13+$T13+$V13+$X13+$Z13+$AB13)),$AC13,0))))))))))))))</f>
        <v>0</v>
      </c>
      <c r="AZ13" s="354">
        <f>IF(((SUM(выдача!$O13:AF13)&lt;=$B13)),$C13,IF((SUM(выдача!$O13:AF13)&lt;=($B13+$D13)),$E13,IF((SUM(выдача!$O13:AF13)&lt;=($B13+$D13+$F13)),$G13,IF((SUM(выдача!$O13:AF13)&lt;=($B13+$D13+$F13+$H13)),$I13,IF((SUM(выдача!$O13:AF13)&lt;=($B13+$D13+$F13+$H13+$J13)),$K13,IF((SUM(выдача!$O13:AF13)&lt;=($B13+$D13+$F13+$H13+$J13+$L13)),$M13,IF((SUM(выдача!$O13:AF13)&lt;=($B13+$D13+$F13+$H13+$J13+$L13+$N13)),$O13,IF((SUM(выдача!$O13:AF13)&lt;=($B13+$D13+$F13+$H13+$J13+$L13+$N13+$P13)),$Q13,IF((SUM(выдача!$O13:AF13)&lt;=($B13+$D13+$F13+$H13+$J13+$L13+$N13+$P13+$R13)),$S13,IF((SUM(выдача!$O13:AF13)&lt;=($B13+$D13+$F13+$H13+$J13+$L13+$N13+$P13+$R13+$T13)),$U13,IF((SUM(выдача!$O13:AF13)&lt;=($B13+$D13+$F13+$H13+$J13+$L13+$N13+$P13+$R13+$T13+$V13)),$W13,IF((SUM(выдача!$O13:AF13)&lt;=($B13+$D13+$F13+$H13+$J13+$L13+$N13+$P13+$R13+$T13+$V13+$X13)),$Y13,IF((SUM(выдача!$O13:AF13)&lt;=($B13+$D13+$F13+$H13+$J13+$L13+$N13+$P13+$R13+$T13+$V13+$X13+$Z13)),$AA13,IF((SUM(выдача!$O13:AF13)&lt;=($B13+$D13+$F13+$H13+$J13+$L13+$N13+$P13+$R13+$T13+$V13+$X13+$Z13+$AB13)),$AC13,0))))))))))))))</f>
        <v>0</v>
      </c>
      <c r="BA13" s="354">
        <f>IF(((SUM(выдача!$O13:AG13)&lt;=$B13)),$C13,IF((SUM(выдача!$O13:AG13)&lt;=($B13+$D13)),$E13,IF((SUM(выдача!$O13:AG13)&lt;=($B13+$D13+$F13)),$G13,IF((SUM(выдача!$O13:AG13)&lt;=($B13+$D13+$F13+$H13)),$I13,IF((SUM(выдача!$O13:AG13)&lt;=($B13+$D13+$F13+$H13+$J13)),$K13,IF((SUM(выдача!$O13:AG13)&lt;=($B13+$D13+$F13+$H13+$J13+$L13)),$M13,IF((SUM(выдача!$O13:AG13)&lt;=($B13+$D13+$F13+$H13+$J13+$L13+$N13)),$O13,IF((SUM(выдача!$O13:AG13)&lt;=($B13+$D13+$F13+$H13+$J13+$L13+$N13+$P13)),$Q13,IF((SUM(выдача!$O13:AG13)&lt;=($B13+$D13+$F13+$H13+$J13+$L13+$N13+$P13+$R13)),$S13,IF((SUM(выдача!$O13:AG13)&lt;=($B13+$D13+$F13+$H13+$J13+$L13+$N13+$P13+$R13+$T13)),$U13,IF((SUM(выдача!$O13:AG13)&lt;=($B13+$D13+$F13+$H13+$J13+$L13+$N13+$P13+$R13+$T13+$V13)),$W13,IF((SUM(выдача!$O13:AG13)&lt;=($B13+$D13+$F13+$H13+$J13+$L13+$N13+$P13+$R13+$T13+$V13+$X13)),$Y13,IF((SUM(выдача!$O13:AG13)&lt;=($B13+$D13+$F13+$H13+$J13+$L13+$N13+$P13+$R13+$T13+$V13+$X13+$Z13)),$AA13,IF((SUM(выдача!$O13:AG13)&lt;=($B13+$D13+$F13+$H13+$J13+$L13+$N13+$P13+$R13+$T13+$V13+$X13+$Z13+$AB13)),$AC13,0))))))))))))))</f>
        <v>0</v>
      </c>
      <c r="BB13" s="354">
        <f>IF(((SUM(выдача!$O13:AH13)&lt;=$B13)),$C13,IF((SUM(выдача!$O13:AH13)&lt;=($B13+$D13)),$E13,IF((SUM(выдача!$O13:AH13)&lt;=($B13+$D13+$F13)),$G13,IF((SUM(выдача!$O13:AH13)&lt;=($B13+$D13+$F13+$H13)),$I13,IF((SUM(выдача!$O13:AH13)&lt;=($B13+$D13+$F13+$H13+$J13)),$K13,IF((SUM(выдача!$O13:AH13)&lt;=($B13+$D13+$F13+$H13+$J13+$L13)),$M13,IF((SUM(выдача!$O13:AH13)&lt;=($B13+$D13+$F13+$H13+$J13+$L13+$N13)),$O13,IF((SUM(выдача!$O13:AH13)&lt;=($B13+$D13+$F13+$H13+$J13+$L13+$N13+$P13)),$Q13,IF((SUM(выдача!$O13:AH13)&lt;=($B13+$D13+$F13+$H13+$J13+$L13+$N13+$P13+$R13)),$S13,IF((SUM(выдача!$O13:AH13)&lt;=($B13+$D13+$F13+$H13+$J13+$L13+$N13+$P13+$R13+$T13)),$U13,IF((SUM(выдача!$O13:AH13)&lt;=($B13+$D13+$F13+$H13+$J13+$L13+$N13+$P13+$R13+$T13+$V13)),$W13,IF((SUM(выдача!$O13:AH13)&lt;=($B13+$D13+$F13+$H13+$J13+$L13+$N13+$P13+$R13+$T13+$V13+$X13)),$Y13,IF((SUM(выдача!$O13:AH13)&lt;=($B13+$D13+$F13+$H13+$J13+$L13+$N13+$P13+$R13+$T13+$V13+$X13+$Z13)),$AA13,IF((SUM(выдача!$O13:AH13)&lt;=($B13+$D13+$F13+$H13+$J13+$L13+$N13+$P13+$R13+$T13+$V13+$X13+$Z13+$AB13)),$AC13,0))))))))))))))</f>
        <v>0</v>
      </c>
      <c r="BC13" s="354">
        <f>IF(((SUM(выдача!$O13:AI13)&lt;=$B13)),$C13,IF((SUM(выдача!$O13:AI13)&lt;=($B13+$D13)),$E13,IF((SUM(выдача!$O13:AI13)&lt;=($B13+$D13+$F13)),$G13,IF((SUM(выдача!$O13:AI13)&lt;=($B13+$D13+$F13+$H13)),$I13,IF((SUM(выдача!$O13:AI13)&lt;=($B13+$D13+$F13+$H13+$J13)),$K13,IF((SUM(выдача!$O13:AI13)&lt;=($B13+$D13+$F13+$H13+$J13+$L13)),$M13,IF((SUM(выдача!$O13:AI13)&lt;=($B13+$D13+$F13+$H13+$J13+$L13+$N13)),$O13,IF((SUM(выдача!$O13:AI13)&lt;=($B13+$D13+$F13+$H13+$J13+$L13+$N13+$P13)),$Q13,IF((SUM(выдача!$O13:AI13)&lt;=($B13+$D13+$F13+$H13+$J13+$L13+$N13+$P13+$R13)),$S13,IF((SUM(выдача!$O13:AI13)&lt;=($B13+$D13+$F13+$H13+$J13+$L13+$N13+$P13+$R13+$T13)),$U13,IF((SUM(выдача!$O13:AI13)&lt;=($B13+$D13+$F13+$H13+$J13+$L13+$N13+$P13+$R13+$T13+$V13)),$W13,IF((SUM(выдача!$O13:AI13)&lt;=($B13+$D13+$F13+$H13+$J13+$L13+$N13+$P13+$R13+$T13+$V13+$X13)),$Y13,IF((SUM(выдача!$O13:AI13)&lt;=($B13+$D13+$F13+$H13+$J13+$L13+$N13+$P13+$R13+$T13+$V13+$X13+$Z13)),$AA13,IF((SUM(выдача!$O13:AI13)&lt;=($B13+$D13+$F13+$H13+$J13+$L13+$N13+$P13+$R13+$T13+$V13+$X13+$Z13+$AB13)),$AC13,0))))))))))))))</f>
        <v>0</v>
      </c>
      <c r="BD13" s="355">
        <f t="shared" si="1"/>
        <v>0</v>
      </c>
      <c r="BE13" s="356">
        <f t="shared" si="4"/>
        <v>0</v>
      </c>
    </row>
    <row r="14" spans="1:57" ht="15.75">
      <c r="A14" s="151" t="s">
        <v>158</v>
      </c>
      <c r="B14" s="276">
        <v>3</v>
      </c>
      <c r="C14" s="277">
        <v>70</v>
      </c>
      <c r="D14" s="276">
        <v>2</v>
      </c>
      <c r="E14" s="280">
        <v>70</v>
      </c>
      <c r="F14" s="276"/>
      <c r="G14" s="280"/>
      <c r="H14" s="276"/>
      <c r="I14" s="278"/>
      <c r="J14" s="279"/>
      <c r="K14" s="278"/>
      <c r="L14" s="279"/>
      <c r="M14" s="280"/>
      <c r="N14" s="279"/>
      <c r="O14" s="280"/>
      <c r="P14" s="279"/>
      <c r="Q14" s="280"/>
      <c r="R14" s="279"/>
      <c r="S14" s="280"/>
      <c r="T14" s="279"/>
      <c r="U14" s="280"/>
      <c r="V14" s="279"/>
      <c r="W14" s="280"/>
      <c r="X14" s="279"/>
      <c r="Y14" s="280"/>
      <c r="Z14" s="279"/>
      <c r="AA14" s="280"/>
      <c r="AB14" s="279"/>
      <c r="AC14" s="280"/>
      <c r="AD14" s="351">
        <f t="shared" si="2"/>
        <v>350</v>
      </c>
      <c r="AE14" s="351">
        <f>AD14-(SUM(Всего!D14:'Всего'!X14))</f>
        <v>0</v>
      </c>
      <c r="AF14" s="352">
        <f t="shared" si="3"/>
        <v>5</v>
      </c>
      <c r="AG14" s="353" t="str">
        <f t="shared" si="0"/>
        <v>гречка</v>
      </c>
      <c r="AH14" s="353">
        <f>выдача!B14</f>
        <v>0</v>
      </c>
      <c r="AI14" s="354">
        <f>IF(((SUM(выдача!$O14:O14)&lt;=$B14)),$C14,IF((SUM(выдача!$O14:O14)&lt;=($B14+$D14)),$E14,IF((SUM(выдача!$O14:O14)&lt;=($B14+$D14+$F14)),$G14,IF((SUM(выдача!$O14:O14)&lt;=($B14+$D14+$F14+$H14)),$I14,IF((SUM(выдача!$O14:O14)&lt;=($B14+$D14+$F14+$H14+$J14)),$K14,IF((SUM(выдача!$O14:O14)&lt;=($B14+$D14+$F14+$H14+$J14+$L14)),$M14,IF((SUM(выдача!$O14:O14)&lt;=($B14+$D14+$F14+$H14+$J14+$L14+$N14)),$O14,IF((SUM(выдача!$O14:O14)&lt;=($B14+$D14+$F14+$H14+$J14+$L14+$N14+$P14)),$Q14,IF((SUM(выдача!$O14:O14)&lt;=($B14+$D14+$F14+$H14+$J14+$L14+$N14+$P14+$R14)),$S14,IF((SUM(выдача!$O14:O14)&lt;=($B14+$D14+$F14+$H14+$J14+$L14+$N14+$P14+$R14+$T14)),$U14,IF((SUM(выдача!$O14:O14)&lt;=($B14+$D14+$F14+$H14+$J14+$L14+$N14+$P14+$R14+$T14+$V14)),$W14,IF((SUM(выдача!$O14:O14)&lt;=($B14+$D14+$F14+$H14+$J14+$L14+$N14+$P14+$R14+$T14+$V14+$X14)),$Y14,IF((SUM(выдача!$O14:O14)&lt;=($B14+$D14+$F14+$H14+$J14+$L14+$N14+$P14+$R14+$T14+$V14+$X14+$Z14)),$AA14,IF((SUM(выдача!$O14:O14)&lt;=($B14+$D14+$F14+$H14+$J14+$L14+$N14+$P14+$R14+$T14+$V14+$X14+$Z14+$AB14)),$AC14,0))))))))))))))</f>
        <v>70</v>
      </c>
      <c r="AJ14" s="354">
        <f>IF(((SUM(выдача!$O14:P14)&lt;=$B14)),$C14,IF((SUM(выдача!$O14:P14)&lt;=($B14+$D14)),$E14,IF((SUM(выдача!$O14:P14)&lt;=($B14+$D14+$F14)),$G14,IF((SUM(выдача!$O14:P14)&lt;=($B14+$D14+$F14+$H14)),$I14,IF((SUM(выдача!$O14:P14)&lt;=($B14+$D14+$F14+$H14+$J14)),$K14,IF((SUM(выдача!$O14:P14)&lt;=($B14+$D14+$F14+$H14+$J14+$L14)),$M14,IF((SUM(выдача!$O14:P14)&lt;=($B14+$D14+$F14+$H14+$J14+$L14+$N14)),$O14,IF((SUM(выдача!$O14:P14)&lt;=($B14+$D14+$F14+$H14+$J14+$L14+$N14+$P14)),$Q14,IF((SUM(выдача!$O14:P14)&lt;=($B14+$D14+$F14+$H14+$J14+$L14+$N14+$P14+$R14)),$S14,IF((SUM(выдача!$O14:P14)&lt;=($B14+$D14+$F14+$H14+$J14+$L14+$N14+$P14+$R14+$T14)),$U14,IF((SUM(выдача!$O14:P14)&lt;=($B14+$D14+$F14+$H14+$J14+$L14+$N14+$P14+$R14+$T14+$V14)),$W14,IF((SUM(выдача!$O14:P14)&lt;=($B14+$D14+$F14+$H14+$J14+$L14+$N14+$P14+$R14+$T14+$V14+$X14)),$Y14,IF((SUM(выдача!$O14:P14)&lt;=($B14+$D14+$F14+$H14+$J14+$L14+$N14+$P14+$R14+$T14+$V14+$X14+$Z14)),$AA14,IF((SUM(выдача!$O14:P14)&lt;=($B14+$D14+$F14+$H14+$J14+$L14+$N14+$P14+$R14+$T14+$V14+$X14+$Z14+$AB14)),$AC14,0))))))))))))))</f>
        <v>70</v>
      </c>
      <c r="AK14" s="354">
        <f>IF(((SUM(выдача!$O14:Q14)&lt;=$B14)),$C14,IF((SUM(выдача!$O14:Q14)&lt;=($B14+$D14)),$E14,IF((SUM(выдача!$O14:Q14)&lt;=($B14+$D14+$F14)),$G14,IF((SUM(выдача!$O14:Q14)&lt;=($B14+$D14+$F14+$H14)),$I14,IF((SUM(выдача!$O14:Q14)&lt;=($B14+$D14+$F14+$H14+$J14)),$K14,IF((SUM(выдача!$O14:Q14)&lt;=($B14+$D14+$F14+$H14+$J14+$L14)),$M14,IF((SUM(выдача!$O14:Q14)&lt;=($B14+$D14+$F14+$H14+$J14+$L14+$N14)),$O14,IF((SUM(выдача!$O14:Q14)&lt;=($B14+$D14+$F14+$H14+$J14+$L14+$N14+$P14)),$Q14,IF((SUM(выдача!$O14:Q14)&lt;=($B14+$D14+$F14+$H14+$J14+$L14+$N14+$P14+$R14)),$S14,IF((SUM(выдача!$O14:Q14)&lt;=($B14+$D14+$F14+$H14+$J14+$L14+$N14+$P14+$R14+$T14)),$U14,IF((SUM(выдача!$O14:Q14)&lt;=($B14+$D14+$F14+$H14+$J14+$L14+$N14+$P14+$R14+$T14+$V14)),$W14,IF((SUM(выдача!$O14:Q14)&lt;=($B14+$D14+$F14+$H14+$J14+$L14+$N14+$P14+$R14+$T14+$V14+$X14)),$Y14,IF((SUM(выдача!$O14:Q14)&lt;=($B14+$D14+$F14+$H14+$J14+$L14+$N14+$P14+$R14+$T14+$V14+$X14+$Z14)),$AA14,IF((SUM(выдача!$O14:Q14)&lt;=($B14+$D14+$F14+$H14+$J14+$L14+$N14+$P14+$R14+$T14+$V14+$X14+$Z14+$AB14)),$AC14,0))))))))))))))</f>
        <v>70</v>
      </c>
      <c r="AL14" s="354">
        <f>IF(((SUM(выдача!$O14:R14)&lt;=$B14)),$C14,IF((SUM(выдача!$O14:R14)&lt;=($B14+$D14)),$E14,IF((SUM(выдача!$O14:R14)&lt;=($B14+$D14+$F14)),$G14,IF((SUM(выдача!$O14:R14)&lt;=($B14+$D14+$F14+$H14)),$I14,IF((SUM(выдача!$O14:R14)&lt;=($B14+$D14+$F14+$H14+$J14)),$K14,IF((SUM(выдача!$O14:R14)&lt;=($B14+$D14+$F14+$H14+$J14+$L14)),$M14,IF((SUM(выдача!$O14:R14)&lt;=($B14+$D14+$F14+$H14+$J14+$L14+$N14)),$O14,IF((SUM(выдача!$O14:R14)&lt;=($B14+$D14+$F14+$H14+$J14+$L14+$N14+$P14)),$Q14,IF((SUM(выдача!$O14:R14)&lt;=($B14+$D14+$F14+$H14+$J14+$L14+$N14+$P14+$R14)),$S14,IF((SUM(выдача!$O14:R14)&lt;=($B14+$D14+$F14+$H14+$J14+$L14+$N14+$P14+$R14+$T14)),$U14,IF((SUM(выдача!$O14:R14)&lt;=($B14+$D14+$F14+$H14+$J14+$L14+$N14+$P14+$R14+$T14+$V14)),$W14,IF((SUM(выдача!$O14:R14)&lt;=($B14+$D14+$F14+$H14+$J14+$L14+$N14+$P14+$R14+$T14+$V14+$X14)),$Y14,IF((SUM(выдача!$O14:R14)&lt;=($B14+$D14+$F14+$H14+$J14+$L14+$N14+$P14+$R14+$T14+$V14+$X14+$Z14)),$AA14,IF((SUM(выдача!$O14:R14)&lt;=($B14+$D14+$F14+$H14+$J14+$L14+$N14+$P14+$R14+$T14+$V14+$X14+$Z14+$AB14)),$AC14,0))))))))))))))</f>
        <v>70</v>
      </c>
      <c r="AM14" s="354">
        <f>IF(((SUM(выдача!$O14:S14)&lt;=$B14)),$C14,IF((SUM(выдача!$O14:S14)&lt;=($B14+$D14)),$E14,IF((SUM(выдача!$O14:S14)&lt;=($B14+$D14+$F14)),$G14,IF((SUM(выдача!$O14:S14)&lt;=($B14+$D14+$F14+$H14)),$I14,IF((SUM(выдача!$O14:S14)&lt;=($B14+$D14+$F14+$H14+$J14)),$K14,IF((SUM(выдача!$O14:S14)&lt;=($B14+$D14+$F14+$H14+$J14+$L14)),$M14,IF((SUM(выдача!$O14:S14)&lt;=($B14+$D14+$F14+$H14+$J14+$L14+$N14)),$O14,IF((SUM(выдача!$O14:S14)&lt;=($B14+$D14+$F14+$H14+$J14+$L14+$N14+$P14)),$Q14,IF((SUM(выдача!$O14:S14)&lt;=($B14+$D14+$F14+$H14+$J14+$L14+$N14+$P14+$R14)),$S14,IF((SUM(выдача!$O14:S14)&lt;=($B14+$D14+$F14+$H14+$J14+$L14+$N14+$P14+$R14+$T14)),$U14,IF((SUM(выдача!$O14:S14)&lt;=($B14+$D14+$F14+$H14+$J14+$L14+$N14+$P14+$R14+$T14+$V14)),$W14,IF((SUM(выдача!$O14:S14)&lt;=($B14+$D14+$F14+$H14+$J14+$L14+$N14+$P14+$R14+$T14+$V14+$X14)),$Y14,IF((SUM(выдача!$O14:S14)&lt;=($B14+$D14+$F14+$H14+$J14+$L14+$N14+$P14+$R14+$T14+$V14+$X14+$Z14)),$AA14,IF((SUM(выдача!$O14:S14)&lt;=($B14+$D14+$F14+$H14+$J14+$L14+$N14+$P14+$R14+$T14+$V14+$X14+$Z14+$AB14)),$AC14,0))))))))))))))</f>
        <v>70</v>
      </c>
      <c r="AN14" s="354">
        <f>IF(((SUM(выдача!$O14:T14)&lt;=$B14)),$C14,IF((SUM(выдача!$O14:T14)&lt;=($B14+$D14)),$E14,IF((SUM(выдача!$O14:T14)&lt;=($B14+$D14+$F14)),$G14,IF((SUM(выдача!$O14:T14)&lt;=($B14+$D14+$F14+$H14)),$I14,IF((SUM(выдача!$O14:T14)&lt;=($B14+$D14+$F14+$H14+$J14)),$K14,IF((SUM(выдача!$O14:T14)&lt;=($B14+$D14+$F14+$H14+$J14+$L14)),$M14,IF((SUM(выдача!$O14:T14)&lt;=($B14+$D14+$F14+$H14+$J14+$L14+$N14)),$O14,IF((SUM(выдача!$O14:T14)&lt;=($B14+$D14+$F14+$H14+$J14+$L14+$N14+$P14)),$Q14,IF((SUM(выдача!$O14:T14)&lt;=($B14+$D14+$F14+$H14+$J14+$L14+$N14+$P14+$R14)),$S14,IF((SUM(выдача!$O14:T14)&lt;=($B14+$D14+$F14+$H14+$J14+$L14+$N14+$P14+$R14+$T14)),$U14,IF((SUM(выдача!$O14:T14)&lt;=($B14+$D14+$F14+$H14+$J14+$L14+$N14+$P14+$R14+$T14+$V14)),$W14,IF((SUM(выдача!$O14:T14)&lt;=($B14+$D14+$F14+$H14+$J14+$L14+$N14+$P14+$R14+$T14+$V14+$X14)),$Y14,IF((SUM(выдача!$O14:T14)&lt;=($B14+$D14+$F14+$H14+$J14+$L14+$N14+$P14+$R14+$T14+$V14+$X14+$Z14)),$AA14,IF((SUM(выдача!$O14:T14)&lt;=($B14+$D14+$F14+$H14+$J14+$L14+$N14+$P14+$R14+$T14+$V14+$X14+$Z14+$AB14)),$AC14,0))))))))))))))</f>
        <v>70</v>
      </c>
      <c r="AO14" s="354">
        <f>IF(((SUM(выдача!$O14:U14)&lt;=$B14)),$C14,IF((SUM(выдача!$O14:U14)&lt;=($B14+$D14)),$E14,IF((SUM(выдача!$O14:U14)&lt;=($B14+$D14+$F14)),$G14,IF((SUM(выдача!$O14:U14)&lt;=($B14+$D14+$F14+$H14)),$I14,IF((SUM(выдача!$O14:U14)&lt;=($B14+$D14+$F14+$H14+$J14)),$K14,IF((SUM(выдача!$O14:U14)&lt;=($B14+$D14+$F14+$H14+$J14+$L14)),$M14,IF((SUM(выдача!$O14:U14)&lt;=($B14+$D14+$F14+$H14+$J14+$L14+$N14)),$O14,IF((SUM(выдача!$O14:U14)&lt;=($B14+$D14+$F14+$H14+$J14+$L14+$N14+$P14)),$Q14,IF((SUM(выдача!$O14:U14)&lt;=($B14+$D14+$F14+$H14+$J14+$L14+$N14+$P14+$R14)),$S14,IF((SUM(выдача!$O14:U14)&lt;=($B14+$D14+$F14+$H14+$J14+$L14+$N14+$P14+$R14+$T14)),$U14,IF((SUM(выдача!$O14:U14)&lt;=($B14+$D14+$F14+$H14+$J14+$L14+$N14+$P14+$R14+$T14+$V14)),$W14,IF((SUM(выдача!$O14:U14)&lt;=($B14+$D14+$F14+$H14+$J14+$L14+$N14+$P14+$R14+$T14+$V14+$X14)),$Y14,IF((SUM(выдача!$O14:U14)&lt;=($B14+$D14+$F14+$H14+$J14+$L14+$N14+$P14+$R14+$T14+$V14+$X14+$Z14)),$AA14,IF((SUM(выдача!$O14:U14)&lt;=($B14+$D14+$F14+$H14+$J14+$L14+$N14+$P14+$R14+$T14+$V14+$X14+$Z14+$AB14)),$AC14,0))))))))))))))</f>
        <v>70</v>
      </c>
      <c r="AP14" s="354">
        <f>IF(((SUM(выдача!$O14:V14)&lt;=$B14)),$C14,IF((SUM(выдача!$O14:V14)&lt;=($B14+$D14)),$E14,IF((SUM(выдача!$O14:V14)&lt;=($B14+$D14+$F14)),$G14,IF((SUM(выдача!$O14:V14)&lt;=($B14+$D14+$F14+$H14)),$I14,IF((SUM(выдача!$O14:V14)&lt;=($B14+$D14+$F14+$H14+$J14)),$K14,IF((SUM(выдача!$O14:V14)&lt;=($B14+$D14+$F14+$H14+$J14+$L14)),$M14,IF((SUM(выдача!$O14:V14)&lt;=($B14+$D14+$F14+$H14+$J14+$L14+$N14)),$O14,IF((SUM(выдача!$O14:V14)&lt;=($B14+$D14+$F14+$H14+$J14+$L14+$N14+$P14)),$Q14,IF((SUM(выдача!$O14:V14)&lt;=($B14+$D14+$F14+$H14+$J14+$L14+$N14+$P14+$R14)),$S14,IF((SUM(выдача!$O14:V14)&lt;=($B14+$D14+$F14+$H14+$J14+$L14+$N14+$P14+$R14+$T14)),$U14,IF((SUM(выдача!$O14:V14)&lt;=($B14+$D14+$F14+$H14+$J14+$L14+$N14+$P14+$R14+$T14+$V14)),$W14,IF((SUM(выдача!$O14:V14)&lt;=($B14+$D14+$F14+$H14+$J14+$L14+$N14+$P14+$R14+$T14+$V14+$X14)),$Y14,IF((SUM(выдача!$O14:V14)&lt;=($B14+$D14+$F14+$H14+$J14+$L14+$N14+$P14+$R14+$T14+$V14+$X14+$Z14)),$AA14,IF((SUM(выдача!$O14:V14)&lt;=($B14+$D14+$F14+$H14+$J14+$L14+$N14+$P14+$R14+$T14+$V14+$X14+$Z14+$AB14)),$AC14,0))))))))))))))</f>
        <v>70</v>
      </c>
      <c r="AQ14" s="354">
        <f>IF(((SUM(выдача!$O14:W14)&lt;=$B14)),$C14,IF((SUM(выдача!$O14:W14)&lt;=($B14+$D14)),$E14,IF((SUM(выдача!$O14:W14)&lt;=($B14+$D14+$F14)),$G14,IF((SUM(выдача!$O14:W14)&lt;=($B14+$D14+$F14+$H14)),$I14,IF((SUM(выдача!$O14:W14)&lt;=($B14+$D14+$F14+$H14+$J14)),$K14,IF((SUM(выдача!$O14:W14)&lt;=($B14+$D14+$F14+$H14+$J14+$L14)),$M14,IF((SUM(выдача!$O14:W14)&lt;=($B14+$D14+$F14+$H14+$J14+$L14+$N14)),$O14,IF((SUM(выдача!$O14:W14)&lt;=($B14+$D14+$F14+$H14+$J14+$L14+$N14+$P14)),$Q14,IF((SUM(выдача!$O14:W14)&lt;=($B14+$D14+$F14+$H14+$J14+$L14+$N14+$P14+$R14)),$S14,IF((SUM(выдача!$O14:W14)&lt;=($B14+$D14+$F14+$H14+$J14+$L14+$N14+$P14+$R14+$T14)),$U14,IF((SUM(выдача!$O14:W14)&lt;=($B14+$D14+$F14+$H14+$J14+$L14+$N14+$P14+$R14+$T14+$V14)),$W14,IF((SUM(выдача!$O14:W14)&lt;=($B14+$D14+$F14+$H14+$J14+$L14+$N14+$P14+$R14+$T14+$V14+$X14)),$Y14,IF((SUM(выдача!$O14:W14)&lt;=($B14+$D14+$F14+$H14+$J14+$L14+$N14+$P14+$R14+$T14+$V14+$X14+$Z14)),$AA14,IF((SUM(выдача!$O14:W14)&lt;=($B14+$D14+$F14+$H14+$J14+$L14+$N14+$P14+$R14+$T14+$V14+$X14+$Z14+$AB14)),$AC14,0))))))))))))))</f>
        <v>70</v>
      </c>
      <c r="AR14" s="354">
        <f>IF(((SUM(выдача!$O14:X14)&lt;=$B14)),$C14,IF((SUM(выдача!$O14:X14)&lt;=($B14+$D14)),$E14,IF((SUM(выдача!$O14:X14)&lt;=($B14+$D14+$F14)),$G14,IF((SUM(выдача!$O14:X14)&lt;=($B14+$D14+$F14+$H14)),$I14,IF((SUM(выдача!$O14:X14)&lt;=($B14+$D14+$F14+$H14+$J14)),$K14,IF((SUM(выдача!$O14:X14)&lt;=($B14+$D14+$F14+$H14+$J14+$L14)),$M14,IF((SUM(выдача!$O14:X14)&lt;=($B14+$D14+$F14+$H14+$J14+$L14+$N14)),$O14,IF((SUM(выдача!$O14:X14)&lt;=($B14+$D14+$F14+$H14+$J14+$L14+$N14+$P14)),$Q14,IF((SUM(выдача!$O14:X14)&lt;=($B14+$D14+$F14+$H14+$J14+$L14+$N14+$P14+$R14)),$S14,IF((SUM(выдача!$O14:X14)&lt;=($B14+$D14+$F14+$H14+$J14+$L14+$N14+$P14+$R14+$T14)),$U14,IF((SUM(выдача!$O14:X14)&lt;=($B14+$D14+$F14+$H14+$J14+$L14+$N14+$P14+$R14+$T14+$V14)),$W14,IF((SUM(выдача!$O14:X14)&lt;=($B14+$D14+$F14+$H14+$J14+$L14+$N14+$P14+$R14+$T14+$V14+$X14)),$Y14,IF((SUM(выдача!$O14:X14)&lt;=($B14+$D14+$F14+$H14+$J14+$L14+$N14+$P14+$R14+$T14+$V14+$X14+$Z14)),$AA14,IF((SUM(выдача!$O14:X14)&lt;=($B14+$D14+$F14+$H14+$J14+$L14+$N14+$P14+$R14+$T14+$V14+$X14+$Z14+$AB14)),$AC14,0))))))))))))))</f>
        <v>70</v>
      </c>
      <c r="AS14" s="354">
        <f>IF(((SUM(выдача!$O14:Y14)&lt;=$B14)),$C14,IF((SUM(выдача!$O14:Y14)&lt;=($B14+$D14)),$E14,IF((SUM(выдача!$O14:Y14)&lt;=($B14+$D14+$F14)),$G14,IF((SUM(выдача!$O14:Y14)&lt;=($B14+$D14+$F14+$H14)),$I14,IF((SUM(выдача!$O14:Y14)&lt;=($B14+$D14+$F14+$H14+$J14)),$K14,IF((SUM(выдача!$O14:Y14)&lt;=($B14+$D14+$F14+$H14+$J14+$L14)),$M14,IF((SUM(выдача!$O14:Y14)&lt;=($B14+$D14+$F14+$H14+$J14+$L14+$N14)),$O14,IF((SUM(выдача!$O14:Y14)&lt;=($B14+$D14+$F14+$H14+$J14+$L14+$N14+$P14)),$Q14,IF((SUM(выдача!$O14:Y14)&lt;=($B14+$D14+$F14+$H14+$J14+$L14+$N14+$P14+$R14)),$S14,IF((SUM(выдача!$O14:Y14)&lt;=($B14+$D14+$F14+$H14+$J14+$L14+$N14+$P14+$R14+$T14)),$U14,IF((SUM(выдача!$O14:Y14)&lt;=($B14+$D14+$F14+$H14+$J14+$L14+$N14+$P14+$R14+$T14+$V14)),$W14,IF((SUM(выдача!$O14:Y14)&lt;=($B14+$D14+$F14+$H14+$J14+$L14+$N14+$P14+$R14+$T14+$V14+$X14)),$Y14,IF((SUM(выдача!$O14:Y14)&lt;=($B14+$D14+$F14+$H14+$J14+$L14+$N14+$P14+$R14+$T14+$V14+$X14+$Z14)),$AA14,IF((SUM(выдача!$O14:Y14)&lt;=($B14+$D14+$F14+$H14+$J14+$L14+$N14+$P14+$R14+$T14+$V14+$X14+$Z14+$AB14)),$AC14,0))))))))))))))</f>
        <v>70</v>
      </c>
      <c r="AT14" s="354">
        <f>IF(((SUM(выдача!$O14:Z14)&lt;=$B14)),$C14,IF((SUM(выдача!$O14:Z14)&lt;=($B14+$D14)),$E14,IF((SUM(выдача!$O14:Z14)&lt;=($B14+$D14+$F14)),$G14,IF((SUM(выдача!$O14:Z14)&lt;=($B14+$D14+$F14+$H14)),$I14,IF((SUM(выдача!$O14:Z14)&lt;=($B14+$D14+$F14+$H14+$J14)),$K14,IF((SUM(выдача!$O14:Z14)&lt;=($B14+$D14+$F14+$H14+$J14+$L14)),$M14,IF((SUM(выдача!$O14:Z14)&lt;=($B14+$D14+$F14+$H14+$J14+$L14+$N14)),$O14,IF((SUM(выдача!$O14:Z14)&lt;=($B14+$D14+$F14+$H14+$J14+$L14+$N14+$P14)),$Q14,IF((SUM(выдача!$O14:Z14)&lt;=($B14+$D14+$F14+$H14+$J14+$L14+$N14+$P14+$R14)),$S14,IF((SUM(выдача!$O14:Z14)&lt;=($B14+$D14+$F14+$H14+$J14+$L14+$N14+$P14+$R14+$T14)),$U14,IF((SUM(выдача!$O14:Z14)&lt;=($B14+$D14+$F14+$H14+$J14+$L14+$N14+$P14+$R14+$T14+$V14)),$W14,IF((SUM(выдача!$O14:Z14)&lt;=($B14+$D14+$F14+$H14+$J14+$L14+$N14+$P14+$R14+$T14+$V14+$X14)),$Y14,IF((SUM(выдача!$O14:Z14)&lt;=($B14+$D14+$F14+$H14+$J14+$L14+$N14+$P14+$R14+$T14+$V14+$X14+$Z14)),$AA14,IF((SUM(выдача!$O14:Z14)&lt;=($B14+$D14+$F14+$H14+$J14+$L14+$N14+$P14+$R14+$T14+$V14+$X14+$Z14+$AB14)),$AC14,0))))))))))))))</f>
        <v>70</v>
      </c>
      <c r="AU14" s="354">
        <f>IF(((SUM(выдача!$O14:AA14)&lt;=$B14)),$C14,IF((SUM(выдача!$O14:AA14)&lt;=($B14+$D14)),$E14,IF((SUM(выдача!$O14:AA14)&lt;=($B14+$D14+$F14)),$G14,IF((SUM(выдача!$O14:AA14)&lt;=($B14+$D14+$F14+$H14)),$I14,IF((SUM(выдача!$O14:AA14)&lt;=($B14+$D14+$F14+$H14+$J14)),$K14,IF((SUM(выдача!$O14:AA14)&lt;=($B14+$D14+$F14+$H14+$J14+$L14)),$M14,IF((SUM(выдача!$O14:AA14)&lt;=($B14+$D14+$F14+$H14+$J14+$L14+$N14)),$O14,IF((SUM(выдача!$O14:AA14)&lt;=($B14+$D14+$F14+$H14+$J14+$L14+$N14+$P14)),$Q14,IF((SUM(выдача!$O14:AA14)&lt;=($B14+$D14+$F14+$H14+$J14+$L14+$N14+$P14+$R14)),$S14,IF((SUM(выдача!$O14:AA14)&lt;=($B14+$D14+$F14+$H14+$J14+$L14+$N14+$P14+$R14+$T14)),$U14,IF((SUM(выдача!$O14:AA14)&lt;=($B14+$D14+$F14+$H14+$J14+$L14+$N14+$P14+$R14+$T14+$V14)),$W14,IF((SUM(выдача!$O14:AA14)&lt;=($B14+$D14+$F14+$H14+$J14+$L14+$N14+$P14+$R14+$T14+$V14+$X14)),$Y14,IF((SUM(выдача!$O14:AA14)&lt;=($B14+$D14+$F14+$H14+$J14+$L14+$N14+$P14+$R14+$T14+$V14+$X14+$Z14)),$AA14,IF((SUM(выдача!$O14:AA14)&lt;=($B14+$D14+$F14+$H14+$J14+$L14+$N14+$P14+$R14+$T14+$V14+$X14+$Z14+$AB14)),$AC14,0))))))))))))))</f>
        <v>70</v>
      </c>
      <c r="AV14" s="354">
        <f>IF(((SUM(выдача!$O14:AB14)&lt;=$B14)),$C14,IF((SUM(выдача!$O14:AB14)&lt;=($B14+$D14)),$E14,IF((SUM(выдача!$O14:AB14)&lt;=($B14+$D14+$F14)),$G14,IF((SUM(выдача!$O14:AB14)&lt;=($B14+$D14+$F14+$H14)),$I14,IF((SUM(выдача!$O14:AB14)&lt;=($B14+$D14+$F14+$H14+$J14)),$K14,IF((SUM(выдача!$O14:AB14)&lt;=($B14+$D14+$F14+$H14+$J14+$L14)),$M14,IF((SUM(выдача!$O14:AB14)&lt;=($B14+$D14+$F14+$H14+$J14+$L14+$N14)),$O14,IF((SUM(выдача!$O14:AB14)&lt;=($B14+$D14+$F14+$H14+$J14+$L14+$N14+$P14)),$Q14,IF((SUM(выдача!$O14:AB14)&lt;=($B14+$D14+$F14+$H14+$J14+$L14+$N14+$P14+$R14)),$S14,IF((SUM(выдача!$O14:AB14)&lt;=($B14+$D14+$F14+$H14+$J14+$L14+$N14+$P14+$R14+$T14)),$U14,IF((SUM(выдача!$O14:AB14)&lt;=($B14+$D14+$F14+$H14+$J14+$L14+$N14+$P14+$R14+$T14+$V14)),$W14,IF((SUM(выдача!$O14:AB14)&lt;=($B14+$D14+$F14+$H14+$J14+$L14+$N14+$P14+$R14+$T14+$V14+$X14)),$Y14,IF((SUM(выдача!$O14:AB14)&lt;=($B14+$D14+$F14+$H14+$J14+$L14+$N14+$P14+$R14+$T14+$V14+$X14+$Z14)),$AA14,IF((SUM(выдача!$O14:AB14)&lt;=($B14+$D14+$F14+$H14+$J14+$L14+$N14+$P14+$R14+$T14+$V14+$X14+$Z14+$AB14)),$AC14,0))))))))))))))</f>
        <v>70</v>
      </c>
      <c r="AW14" s="354">
        <f>IF(((SUM(выдача!$O14:AC14)&lt;=$B14)),$C14,IF((SUM(выдача!$O14:AC14)&lt;=($B14+$D14)),$E14,IF((SUM(выдача!$O14:AC14)&lt;=($B14+$D14+$F14)),$G14,IF((SUM(выдача!$O14:AC14)&lt;=($B14+$D14+$F14+$H14)),$I14,IF((SUM(выдача!$O14:AC14)&lt;=($B14+$D14+$F14+$H14+$J14)),$K14,IF((SUM(выдача!$O14:AC14)&lt;=($B14+$D14+$F14+$H14+$J14+$L14)),$M14,IF((SUM(выдача!$O14:AC14)&lt;=($B14+$D14+$F14+$H14+$J14+$L14+$N14)),$O14,IF((SUM(выдача!$O14:AC14)&lt;=($B14+$D14+$F14+$H14+$J14+$L14+$N14+$P14)),$Q14,IF((SUM(выдача!$O14:AC14)&lt;=($B14+$D14+$F14+$H14+$J14+$L14+$N14+$P14+$R14)),$S14,IF((SUM(выдача!$O14:AC14)&lt;=($B14+$D14+$F14+$H14+$J14+$L14+$N14+$P14+$R14+$T14)),$U14,IF((SUM(выдача!$O14:AC14)&lt;=($B14+$D14+$F14+$H14+$J14+$L14+$N14+$P14+$R14+$T14+$V14)),$W14,IF((SUM(выдача!$O14:AC14)&lt;=($B14+$D14+$F14+$H14+$J14+$L14+$N14+$P14+$R14+$T14+$V14+$X14)),$Y14,IF((SUM(выдача!$O14:AC14)&lt;=($B14+$D14+$F14+$H14+$J14+$L14+$N14+$P14+$R14+$T14+$V14+$X14+$Z14)),$AA14,IF((SUM(выдача!$O14:AC14)&lt;=($B14+$D14+$F14+$H14+$J14+$L14+$N14+$P14+$R14+$T14+$V14+$X14+$Z14+$AB14)),$AC14,0))))))))))))))</f>
        <v>70</v>
      </c>
      <c r="AX14" s="354">
        <f>IF(((SUM(выдача!$O14:AD14)&lt;=$B14)),$C14,IF((SUM(выдача!$O14:AD14)&lt;=($B14+$D14)),$E14,IF((SUM(выдача!$O14:AD14)&lt;=($B14+$D14+$F14)),$G14,IF((SUM(выдача!$O14:AD14)&lt;=($B14+$D14+$F14+$H14)),$I14,IF((SUM(выдача!$O14:AD14)&lt;=($B14+$D14+$F14+$H14+$J14)),$K14,IF((SUM(выдача!$O14:AD14)&lt;=($B14+$D14+$F14+$H14+$J14+$L14)),$M14,IF((SUM(выдача!$O14:AD14)&lt;=($B14+$D14+$F14+$H14+$J14+$L14+$N14)),$O14,IF((SUM(выдача!$O14:AD14)&lt;=($B14+$D14+$F14+$H14+$J14+$L14+$N14+$P14)),$Q14,IF((SUM(выдача!$O14:AD14)&lt;=($B14+$D14+$F14+$H14+$J14+$L14+$N14+$P14+$R14)),$S14,IF((SUM(выдача!$O14:AD14)&lt;=($B14+$D14+$F14+$H14+$J14+$L14+$N14+$P14+$R14+$T14)),$U14,IF((SUM(выдача!$O14:AD14)&lt;=($B14+$D14+$F14+$H14+$J14+$L14+$N14+$P14+$R14+$T14+$V14)),$W14,IF((SUM(выдача!$O14:AD14)&lt;=($B14+$D14+$F14+$H14+$J14+$L14+$N14+$P14+$R14+$T14+$V14+$X14)),$Y14,IF((SUM(выдача!$O14:AD14)&lt;=($B14+$D14+$F14+$H14+$J14+$L14+$N14+$P14+$R14+$T14+$V14+$X14+$Z14)),$AA14,IF((SUM(выдача!$O14:AD14)&lt;=($B14+$D14+$F14+$H14+$J14+$L14+$N14+$P14+$R14+$T14+$V14+$X14+$Z14+$AB14)),$AC14,0))))))))))))))</f>
        <v>70</v>
      </c>
      <c r="AY14" s="354">
        <f>IF(((SUM(выдача!$O14:AE14)&lt;=$B14)),$C14,IF((SUM(выдача!$O14:AE14)&lt;=($B14+$D14)),$E14,IF((SUM(выдача!$O14:AE14)&lt;=($B14+$D14+$F14)),$G14,IF((SUM(выдача!$O14:AE14)&lt;=($B14+$D14+$F14+$H14)),$I14,IF((SUM(выдача!$O14:AE14)&lt;=($B14+$D14+$F14+$H14+$J14)),$K14,IF((SUM(выдача!$O14:AE14)&lt;=($B14+$D14+$F14+$H14+$J14+$L14)),$M14,IF((SUM(выдача!$O14:AE14)&lt;=($B14+$D14+$F14+$H14+$J14+$L14+$N14)),$O14,IF((SUM(выдача!$O14:AE14)&lt;=($B14+$D14+$F14+$H14+$J14+$L14+$N14+$P14)),$Q14,IF((SUM(выдача!$O14:AE14)&lt;=($B14+$D14+$F14+$H14+$J14+$L14+$N14+$P14+$R14)),$S14,IF((SUM(выдача!$O14:AE14)&lt;=($B14+$D14+$F14+$H14+$J14+$L14+$N14+$P14+$R14+$T14)),$U14,IF((SUM(выдача!$O14:AE14)&lt;=($B14+$D14+$F14+$H14+$J14+$L14+$N14+$P14+$R14+$T14+$V14)),$W14,IF((SUM(выдача!$O14:AE14)&lt;=($B14+$D14+$F14+$H14+$J14+$L14+$N14+$P14+$R14+$T14+$V14+$X14)),$Y14,IF((SUM(выдача!$O14:AE14)&lt;=($B14+$D14+$F14+$H14+$J14+$L14+$N14+$P14+$R14+$T14+$V14+$X14+$Z14)),$AA14,IF((SUM(выдача!$O14:AE14)&lt;=($B14+$D14+$F14+$H14+$J14+$L14+$N14+$P14+$R14+$T14+$V14+$X14+$Z14+$AB14)),$AC14,0))))))))))))))</f>
        <v>70</v>
      </c>
      <c r="AZ14" s="354">
        <f>IF(((SUM(выдача!$O14:AF14)&lt;=$B14)),$C14,IF((SUM(выдача!$O14:AF14)&lt;=($B14+$D14)),$E14,IF((SUM(выдача!$O14:AF14)&lt;=($B14+$D14+$F14)),$G14,IF((SUM(выдача!$O14:AF14)&lt;=($B14+$D14+$F14+$H14)),$I14,IF((SUM(выдача!$O14:AF14)&lt;=($B14+$D14+$F14+$H14+$J14)),$K14,IF((SUM(выдача!$O14:AF14)&lt;=($B14+$D14+$F14+$H14+$J14+$L14)),$M14,IF((SUM(выдача!$O14:AF14)&lt;=($B14+$D14+$F14+$H14+$J14+$L14+$N14)),$O14,IF((SUM(выдача!$O14:AF14)&lt;=($B14+$D14+$F14+$H14+$J14+$L14+$N14+$P14)),$Q14,IF((SUM(выдача!$O14:AF14)&lt;=($B14+$D14+$F14+$H14+$J14+$L14+$N14+$P14+$R14)),$S14,IF((SUM(выдача!$O14:AF14)&lt;=($B14+$D14+$F14+$H14+$J14+$L14+$N14+$P14+$R14+$T14)),$U14,IF((SUM(выдача!$O14:AF14)&lt;=($B14+$D14+$F14+$H14+$J14+$L14+$N14+$P14+$R14+$T14+$V14)),$W14,IF((SUM(выдача!$O14:AF14)&lt;=($B14+$D14+$F14+$H14+$J14+$L14+$N14+$P14+$R14+$T14+$V14+$X14)),$Y14,IF((SUM(выдача!$O14:AF14)&lt;=($B14+$D14+$F14+$H14+$J14+$L14+$N14+$P14+$R14+$T14+$V14+$X14+$Z14)),$AA14,IF((SUM(выдача!$O14:AF14)&lt;=($B14+$D14+$F14+$H14+$J14+$L14+$N14+$P14+$R14+$T14+$V14+$X14+$Z14+$AB14)),$AC14,0))))))))))))))</f>
        <v>70</v>
      </c>
      <c r="BA14" s="354">
        <f>IF(((SUM(выдача!$O14:AG14)&lt;=$B14)),$C14,IF((SUM(выдача!$O14:AG14)&lt;=($B14+$D14)),$E14,IF((SUM(выдача!$O14:AG14)&lt;=($B14+$D14+$F14)),$G14,IF((SUM(выдача!$O14:AG14)&lt;=($B14+$D14+$F14+$H14)),$I14,IF((SUM(выдача!$O14:AG14)&lt;=($B14+$D14+$F14+$H14+$J14)),$K14,IF((SUM(выдача!$O14:AG14)&lt;=($B14+$D14+$F14+$H14+$J14+$L14)),$M14,IF((SUM(выдача!$O14:AG14)&lt;=($B14+$D14+$F14+$H14+$J14+$L14+$N14)),$O14,IF((SUM(выдача!$O14:AG14)&lt;=($B14+$D14+$F14+$H14+$J14+$L14+$N14+$P14)),$Q14,IF((SUM(выдача!$O14:AG14)&lt;=($B14+$D14+$F14+$H14+$J14+$L14+$N14+$P14+$R14)),$S14,IF((SUM(выдача!$O14:AG14)&lt;=($B14+$D14+$F14+$H14+$J14+$L14+$N14+$P14+$R14+$T14)),$U14,IF((SUM(выдача!$O14:AG14)&lt;=($B14+$D14+$F14+$H14+$J14+$L14+$N14+$P14+$R14+$T14+$V14)),$W14,IF((SUM(выдача!$O14:AG14)&lt;=($B14+$D14+$F14+$H14+$J14+$L14+$N14+$P14+$R14+$T14+$V14+$X14)),$Y14,IF((SUM(выдача!$O14:AG14)&lt;=($B14+$D14+$F14+$H14+$J14+$L14+$N14+$P14+$R14+$T14+$V14+$X14+$Z14)),$AA14,IF((SUM(выдача!$O14:AG14)&lt;=($B14+$D14+$F14+$H14+$J14+$L14+$N14+$P14+$R14+$T14+$V14+$X14+$Z14+$AB14)),$AC14,0))))))))))))))</f>
        <v>70</v>
      </c>
      <c r="BB14" s="354">
        <f>IF(((SUM(выдача!$O14:AH14)&lt;=$B14)),$C14,IF((SUM(выдача!$O14:AH14)&lt;=($B14+$D14)),$E14,IF((SUM(выдача!$O14:AH14)&lt;=($B14+$D14+$F14)),$G14,IF((SUM(выдача!$O14:AH14)&lt;=($B14+$D14+$F14+$H14)),$I14,IF((SUM(выдача!$O14:AH14)&lt;=($B14+$D14+$F14+$H14+$J14)),$K14,IF((SUM(выдача!$O14:AH14)&lt;=($B14+$D14+$F14+$H14+$J14+$L14)),$M14,IF((SUM(выдача!$O14:AH14)&lt;=($B14+$D14+$F14+$H14+$J14+$L14+$N14)),$O14,IF((SUM(выдача!$O14:AH14)&lt;=($B14+$D14+$F14+$H14+$J14+$L14+$N14+$P14)),$Q14,IF((SUM(выдача!$O14:AH14)&lt;=($B14+$D14+$F14+$H14+$J14+$L14+$N14+$P14+$R14)),$S14,IF((SUM(выдача!$O14:AH14)&lt;=($B14+$D14+$F14+$H14+$J14+$L14+$N14+$P14+$R14+$T14)),$U14,IF((SUM(выдача!$O14:AH14)&lt;=($B14+$D14+$F14+$H14+$J14+$L14+$N14+$P14+$R14+$T14+$V14)),$W14,IF((SUM(выдача!$O14:AH14)&lt;=($B14+$D14+$F14+$H14+$J14+$L14+$N14+$P14+$R14+$T14+$V14+$X14)),$Y14,IF((SUM(выдача!$O14:AH14)&lt;=($B14+$D14+$F14+$H14+$J14+$L14+$N14+$P14+$R14+$T14+$V14+$X14+$Z14)),$AA14,IF((SUM(выдача!$O14:AH14)&lt;=($B14+$D14+$F14+$H14+$J14+$L14+$N14+$P14+$R14+$T14+$V14+$X14+$Z14+$AB14)),$AC14,0))))))))))))))</f>
        <v>70</v>
      </c>
      <c r="BC14" s="354">
        <f>IF(((SUM(выдача!$O14:AI14)&lt;=$B14)),$C14,IF((SUM(выдача!$O14:AI14)&lt;=($B14+$D14)),$E14,IF((SUM(выдача!$O14:AI14)&lt;=($B14+$D14+$F14)),$G14,IF((SUM(выдача!$O14:AI14)&lt;=($B14+$D14+$F14+$H14)),$I14,IF((SUM(выдача!$O14:AI14)&lt;=($B14+$D14+$F14+$H14+$J14)),$K14,IF((SUM(выдача!$O14:AI14)&lt;=($B14+$D14+$F14+$H14+$J14+$L14)),$M14,IF((SUM(выдача!$O14:AI14)&lt;=($B14+$D14+$F14+$H14+$J14+$L14+$N14)),$O14,IF((SUM(выдача!$O14:AI14)&lt;=($B14+$D14+$F14+$H14+$J14+$L14+$N14+$P14)),$Q14,IF((SUM(выдача!$O14:AI14)&lt;=($B14+$D14+$F14+$H14+$J14+$L14+$N14+$P14+$R14)),$S14,IF((SUM(выдача!$O14:AI14)&lt;=($B14+$D14+$F14+$H14+$J14+$L14+$N14+$P14+$R14+$T14)),$U14,IF((SUM(выдача!$O14:AI14)&lt;=($B14+$D14+$F14+$H14+$J14+$L14+$N14+$P14+$R14+$T14+$V14)),$W14,IF((SUM(выдача!$O14:AI14)&lt;=($B14+$D14+$F14+$H14+$J14+$L14+$N14+$P14+$R14+$T14+$V14+$X14)),$Y14,IF((SUM(выдача!$O14:AI14)&lt;=($B14+$D14+$F14+$H14+$J14+$L14+$N14+$P14+$R14+$T14+$V14+$X14+$Z14)),$AA14,IF((SUM(выдача!$O14:AI14)&lt;=($B14+$D14+$F14+$H14+$J14+$L14+$N14+$P14+$R14+$T14+$V14+$X14+$Z14+$AB14)),$AC14,0))))))))))))))</f>
        <v>70</v>
      </c>
      <c r="BD14" s="355">
        <f t="shared" si="1"/>
        <v>0</v>
      </c>
      <c r="BE14" s="356">
        <f t="shared" si="4"/>
        <v>0</v>
      </c>
    </row>
    <row r="15" spans="1:57" ht="15.75">
      <c r="A15" s="151" t="s">
        <v>19</v>
      </c>
      <c r="B15" s="276">
        <v>2</v>
      </c>
      <c r="C15" s="277">
        <v>65</v>
      </c>
      <c r="D15" s="276">
        <v>2</v>
      </c>
      <c r="E15" s="280">
        <v>65</v>
      </c>
      <c r="F15" s="276"/>
      <c r="G15" s="280"/>
      <c r="H15" s="276"/>
      <c r="I15" s="278"/>
      <c r="J15" s="279"/>
      <c r="K15" s="278"/>
      <c r="L15" s="279"/>
      <c r="M15" s="280"/>
      <c r="N15" s="279"/>
      <c r="O15" s="280"/>
      <c r="P15" s="279"/>
      <c r="Q15" s="280"/>
      <c r="R15" s="279"/>
      <c r="S15" s="280"/>
      <c r="T15" s="279"/>
      <c r="U15" s="280"/>
      <c r="V15" s="279"/>
      <c r="W15" s="280"/>
      <c r="X15" s="279"/>
      <c r="Y15" s="280"/>
      <c r="Z15" s="279"/>
      <c r="AA15" s="280"/>
      <c r="AB15" s="279"/>
      <c r="AC15" s="280"/>
      <c r="AD15" s="351">
        <f t="shared" si="2"/>
        <v>260</v>
      </c>
      <c r="AE15" s="351">
        <f>AD15-(SUM(Всего!D15:'Всего'!X15))</f>
        <v>0</v>
      </c>
      <c r="AF15" s="352">
        <f t="shared" si="3"/>
        <v>4</v>
      </c>
      <c r="AG15" s="353" t="str">
        <f t="shared" si="0"/>
        <v>манка</v>
      </c>
      <c r="AH15" s="353">
        <f>выдача!B15</f>
        <v>0</v>
      </c>
      <c r="AI15" s="354">
        <f>IF(((SUM(выдача!$O15:O15)&lt;=$B15)),$C15,IF((SUM(выдача!$O15:O15)&lt;=($B15+$D15)),$E15,IF((SUM(выдача!$O15:O15)&lt;=($B15+$D15+$F15)),$G15,IF((SUM(выдача!$O15:O15)&lt;=($B15+$D15+$F15+$H15)),$I15,IF((SUM(выдача!$O15:O15)&lt;=($B15+$D15+$F15+$H15+$J15)),$K15,IF((SUM(выдача!$O15:O15)&lt;=($B15+$D15+$F15+$H15+$J15+$L15)),$M15,IF((SUM(выдача!$O15:O15)&lt;=($B15+$D15+$F15+$H15+$J15+$L15+$N15)),$O15,IF((SUM(выдача!$O15:O15)&lt;=($B15+$D15+$F15+$H15+$J15+$L15+$N15+$P15)),$Q15,IF((SUM(выдача!$O15:O15)&lt;=($B15+$D15+$F15+$H15+$J15+$L15+$N15+$P15+$R15)),$S15,IF((SUM(выдача!$O15:O15)&lt;=($B15+$D15+$F15+$H15+$J15+$L15+$N15+$P15+$R15+$T15)),$U15,IF((SUM(выдача!$O15:O15)&lt;=($B15+$D15+$F15+$H15+$J15+$L15+$N15+$P15+$R15+$T15+$V15)),$W15,IF((SUM(выдача!$O15:O15)&lt;=($B15+$D15+$F15+$H15+$J15+$L15+$N15+$P15+$R15+$T15+$V15+$X15)),$Y15,IF((SUM(выдача!$O15:O15)&lt;=($B15+$D15+$F15+$H15+$J15+$L15+$N15+$P15+$R15+$T15+$V15+$X15+$Z15)),$AA15,IF((SUM(выдача!$O15:O15)&lt;=($B15+$D15+$F15+$H15+$J15+$L15+$N15+$P15+$R15+$T15+$V15+$X15+$Z15+$AB15)),$AC15,0))))))))))))))</f>
        <v>65</v>
      </c>
      <c r="AJ15" s="354">
        <f>IF(((SUM(выдача!$O15:P15)&lt;=$B15)),$C15,IF((SUM(выдача!$O15:P15)&lt;=($B15+$D15)),$E15,IF((SUM(выдача!$O15:P15)&lt;=($B15+$D15+$F15)),$G15,IF((SUM(выдача!$O15:P15)&lt;=($B15+$D15+$F15+$H15)),$I15,IF((SUM(выдача!$O15:P15)&lt;=($B15+$D15+$F15+$H15+$J15)),$K15,IF((SUM(выдача!$O15:P15)&lt;=($B15+$D15+$F15+$H15+$J15+$L15)),$M15,IF((SUM(выдача!$O15:P15)&lt;=($B15+$D15+$F15+$H15+$J15+$L15+$N15)),$O15,IF((SUM(выдача!$O15:P15)&lt;=($B15+$D15+$F15+$H15+$J15+$L15+$N15+$P15)),$Q15,IF((SUM(выдача!$O15:P15)&lt;=($B15+$D15+$F15+$H15+$J15+$L15+$N15+$P15+$R15)),$S15,IF((SUM(выдача!$O15:P15)&lt;=($B15+$D15+$F15+$H15+$J15+$L15+$N15+$P15+$R15+$T15)),$U15,IF((SUM(выдача!$O15:P15)&lt;=($B15+$D15+$F15+$H15+$J15+$L15+$N15+$P15+$R15+$T15+$V15)),$W15,IF((SUM(выдача!$O15:P15)&lt;=($B15+$D15+$F15+$H15+$J15+$L15+$N15+$P15+$R15+$T15+$V15+$X15)),$Y15,IF((SUM(выдача!$O15:P15)&lt;=($B15+$D15+$F15+$H15+$J15+$L15+$N15+$P15+$R15+$T15+$V15+$X15+$Z15)),$AA15,IF((SUM(выдача!$O15:P15)&lt;=($B15+$D15+$F15+$H15+$J15+$L15+$N15+$P15+$R15+$T15+$V15+$X15+$Z15+$AB15)),$AC15,0))))))))))))))</f>
        <v>65</v>
      </c>
      <c r="AK15" s="354">
        <f>IF(((SUM(выдача!$O15:Q15)&lt;=$B15)),$C15,IF((SUM(выдача!$O15:Q15)&lt;=($B15+$D15)),$E15,IF((SUM(выдача!$O15:Q15)&lt;=($B15+$D15+$F15)),$G15,IF((SUM(выдача!$O15:Q15)&lt;=($B15+$D15+$F15+$H15)),$I15,IF((SUM(выдача!$O15:Q15)&lt;=($B15+$D15+$F15+$H15+$J15)),$K15,IF((SUM(выдача!$O15:Q15)&lt;=($B15+$D15+$F15+$H15+$J15+$L15)),$M15,IF((SUM(выдача!$O15:Q15)&lt;=($B15+$D15+$F15+$H15+$J15+$L15+$N15)),$O15,IF((SUM(выдача!$O15:Q15)&lt;=($B15+$D15+$F15+$H15+$J15+$L15+$N15+$P15)),$Q15,IF((SUM(выдача!$O15:Q15)&lt;=($B15+$D15+$F15+$H15+$J15+$L15+$N15+$P15+$R15)),$S15,IF((SUM(выдача!$O15:Q15)&lt;=($B15+$D15+$F15+$H15+$J15+$L15+$N15+$P15+$R15+$T15)),$U15,IF((SUM(выдача!$O15:Q15)&lt;=($B15+$D15+$F15+$H15+$J15+$L15+$N15+$P15+$R15+$T15+$V15)),$W15,IF((SUM(выдача!$O15:Q15)&lt;=($B15+$D15+$F15+$H15+$J15+$L15+$N15+$P15+$R15+$T15+$V15+$X15)),$Y15,IF((SUM(выдача!$O15:Q15)&lt;=($B15+$D15+$F15+$H15+$J15+$L15+$N15+$P15+$R15+$T15+$V15+$X15+$Z15)),$AA15,IF((SUM(выдача!$O15:Q15)&lt;=($B15+$D15+$F15+$H15+$J15+$L15+$N15+$P15+$R15+$T15+$V15+$X15+$Z15+$AB15)),$AC15,0))))))))))))))</f>
        <v>65</v>
      </c>
      <c r="AL15" s="354">
        <f>IF(((SUM(выдача!$O15:R15)&lt;=$B15)),$C15,IF((SUM(выдача!$O15:R15)&lt;=($B15+$D15)),$E15,IF((SUM(выдача!$O15:R15)&lt;=($B15+$D15+$F15)),$G15,IF((SUM(выдача!$O15:R15)&lt;=($B15+$D15+$F15+$H15)),$I15,IF((SUM(выдача!$O15:R15)&lt;=($B15+$D15+$F15+$H15+$J15)),$K15,IF((SUM(выдача!$O15:R15)&lt;=($B15+$D15+$F15+$H15+$J15+$L15)),$M15,IF((SUM(выдача!$O15:R15)&lt;=($B15+$D15+$F15+$H15+$J15+$L15+$N15)),$O15,IF((SUM(выдача!$O15:R15)&lt;=($B15+$D15+$F15+$H15+$J15+$L15+$N15+$P15)),$Q15,IF((SUM(выдача!$O15:R15)&lt;=($B15+$D15+$F15+$H15+$J15+$L15+$N15+$P15+$R15)),$S15,IF((SUM(выдача!$O15:R15)&lt;=($B15+$D15+$F15+$H15+$J15+$L15+$N15+$P15+$R15+$T15)),$U15,IF((SUM(выдача!$O15:R15)&lt;=($B15+$D15+$F15+$H15+$J15+$L15+$N15+$P15+$R15+$T15+$V15)),$W15,IF((SUM(выдача!$O15:R15)&lt;=($B15+$D15+$F15+$H15+$J15+$L15+$N15+$P15+$R15+$T15+$V15+$X15)),$Y15,IF((SUM(выдача!$O15:R15)&lt;=($B15+$D15+$F15+$H15+$J15+$L15+$N15+$P15+$R15+$T15+$V15+$X15+$Z15)),$AA15,IF((SUM(выдача!$O15:R15)&lt;=($B15+$D15+$F15+$H15+$J15+$L15+$N15+$P15+$R15+$T15+$V15+$X15+$Z15+$AB15)),$AC15,0))))))))))))))</f>
        <v>65</v>
      </c>
      <c r="AM15" s="354">
        <f>IF(((SUM(выдача!$O15:S15)&lt;=$B15)),$C15,IF((SUM(выдача!$O15:S15)&lt;=($B15+$D15)),$E15,IF((SUM(выдача!$O15:S15)&lt;=($B15+$D15+$F15)),$G15,IF((SUM(выдача!$O15:S15)&lt;=($B15+$D15+$F15+$H15)),$I15,IF((SUM(выдача!$O15:S15)&lt;=($B15+$D15+$F15+$H15+$J15)),$K15,IF((SUM(выдача!$O15:S15)&lt;=($B15+$D15+$F15+$H15+$J15+$L15)),$M15,IF((SUM(выдача!$O15:S15)&lt;=($B15+$D15+$F15+$H15+$J15+$L15+$N15)),$O15,IF((SUM(выдача!$O15:S15)&lt;=($B15+$D15+$F15+$H15+$J15+$L15+$N15+$P15)),$Q15,IF((SUM(выдача!$O15:S15)&lt;=($B15+$D15+$F15+$H15+$J15+$L15+$N15+$P15+$R15)),$S15,IF((SUM(выдача!$O15:S15)&lt;=($B15+$D15+$F15+$H15+$J15+$L15+$N15+$P15+$R15+$T15)),$U15,IF((SUM(выдача!$O15:S15)&lt;=($B15+$D15+$F15+$H15+$J15+$L15+$N15+$P15+$R15+$T15+$V15)),$W15,IF((SUM(выдача!$O15:S15)&lt;=($B15+$D15+$F15+$H15+$J15+$L15+$N15+$P15+$R15+$T15+$V15+$X15)),$Y15,IF((SUM(выдача!$O15:S15)&lt;=($B15+$D15+$F15+$H15+$J15+$L15+$N15+$P15+$R15+$T15+$V15+$X15+$Z15)),$AA15,IF((SUM(выдача!$O15:S15)&lt;=($B15+$D15+$F15+$H15+$J15+$L15+$N15+$P15+$R15+$T15+$V15+$X15+$Z15+$AB15)),$AC15,0))))))))))))))</f>
        <v>65</v>
      </c>
      <c r="AN15" s="354">
        <f>IF(((SUM(выдача!$O15:T15)&lt;=$B15)),$C15,IF((SUM(выдача!$O15:T15)&lt;=($B15+$D15)),$E15,IF((SUM(выдача!$O15:T15)&lt;=($B15+$D15+$F15)),$G15,IF((SUM(выдача!$O15:T15)&lt;=($B15+$D15+$F15+$H15)),$I15,IF((SUM(выдача!$O15:T15)&lt;=($B15+$D15+$F15+$H15+$J15)),$K15,IF((SUM(выдача!$O15:T15)&lt;=($B15+$D15+$F15+$H15+$J15+$L15)),$M15,IF((SUM(выдача!$O15:T15)&lt;=($B15+$D15+$F15+$H15+$J15+$L15+$N15)),$O15,IF((SUM(выдача!$O15:T15)&lt;=($B15+$D15+$F15+$H15+$J15+$L15+$N15+$P15)),$Q15,IF((SUM(выдача!$O15:T15)&lt;=($B15+$D15+$F15+$H15+$J15+$L15+$N15+$P15+$R15)),$S15,IF((SUM(выдача!$O15:T15)&lt;=($B15+$D15+$F15+$H15+$J15+$L15+$N15+$P15+$R15+$T15)),$U15,IF((SUM(выдача!$O15:T15)&lt;=($B15+$D15+$F15+$H15+$J15+$L15+$N15+$P15+$R15+$T15+$V15)),$W15,IF((SUM(выдача!$O15:T15)&lt;=($B15+$D15+$F15+$H15+$J15+$L15+$N15+$P15+$R15+$T15+$V15+$X15)),$Y15,IF((SUM(выдача!$O15:T15)&lt;=($B15+$D15+$F15+$H15+$J15+$L15+$N15+$P15+$R15+$T15+$V15+$X15+$Z15)),$AA15,IF((SUM(выдача!$O15:T15)&lt;=($B15+$D15+$F15+$H15+$J15+$L15+$N15+$P15+$R15+$T15+$V15+$X15+$Z15+$AB15)),$AC15,0))))))))))))))</f>
        <v>65</v>
      </c>
      <c r="AO15" s="354">
        <f>IF(((SUM(выдача!$O15:U15)&lt;=$B15)),$C15,IF((SUM(выдача!$O15:U15)&lt;=($B15+$D15)),$E15,IF((SUM(выдача!$O15:U15)&lt;=($B15+$D15+$F15)),$G15,IF((SUM(выдача!$O15:U15)&lt;=($B15+$D15+$F15+$H15)),$I15,IF((SUM(выдача!$O15:U15)&lt;=($B15+$D15+$F15+$H15+$J15)),$K15,IF((SUM(выдача!$O15:U15)&lt;=($B15+$D15+$F15+$H15+$J15+$L15)),$M15,IF((SUM(выдача!$O15:U15)&lt;=($B15+$D15+$F15+$H15+$J15+$L15+$N15)),$O15,IF((SUM(выдача!$O15:U15)&lt;=($B15+$D15+$F15+$H15+$J15+$L15+$N15+$P15)),$Q15,IF((SUM(выдача!$O15:U15)&lt;=($B15+$D15+$F15+$H15+$J15+$L15+$N15+$P15+$R15)),$S15,IF((SUM(выдача!$O15:U15)&lt;=($B15+$D15+$F15+$H15+$J15+$L15+$N15+$P15+$R15+$T15)),$U15,IF((SUM(выдача!$O15:U15)&lt;=($B15+$D15+$F15+$H15+$J15+$L15+$N15+$P15+$R15+$T15+$V15)),$W15,IF((SUM(выдача!$O15:U15)&lt;=($B15+$D15+$F15+$H15+$J15+$L15+$N15+$P15+$R15+$T15+$V15+$X15)),$Y15,IF((SUM(выдача!$O15:U15)&lt;=($B15+$D15+$F15+$H15+$J15+$L15+$N15+$P15+$R15+$T15+$V15+$X15+$Z15)),$AA15,IF((SUM(выдача!$O15:U15)&lt;=($B15+$D15+$F15+$H15+$J15+$L15+$N15+$P15+$R15+$T15+$V15+$X15+$Z15+$AB15)),$AC15,0))))))))))))))</f>
        <v>65</v>
      </c>
      <c r="AP15" s="354">
        <f>IF(((SUM(выдача!$O15:V15)&lt;=$B15)),$C15,IF((SUM(выдача!$O15:V15)&lt;=($B15+$D15)),$E15,IF((SUM(выдача!$O15:V15)&lt;=($B15+$D15+$F15)),$G15,IF((SUM(выдача!$O15:V15)&lt;=($B15+$D15+$F15+$H15)),$I15,IF((SUM(выдача!$O15:V15)&lt;=($B15+$D15+$F15+$H15+$J15)),$K15,IF((SUM(выдача!$O15:V15)&lt;=($B15+$D15+$F15+$H15+$J15+$L15)),$M15,IF((SUM(выдача!$O15:V15)&lt;=($B15+$D15+$F15+$H15+$J15+$L15+$N15)),$O15,IF((SUM(выдача!$O15:V15)&lt;=($B15+$D15+$F15+$H15+$J15+$L15+$N15+$P15)),$Q15,IF((SUM(выдача!$O15:V15)&lt;=($B15+$D15+$F15+$H15+$J15+$L15+$N15+$P15+$R15)),$S15,IF((SUM(выдача!$O15:V15)&lt;=($B15+$D15+$F15+$H15+$J15+$L15+$N15+$P15+$R15+$T15)),$U15,IF((SUM(выдача!$O15:V15)&lt;=($B15+$D15+$F15+$H15+$J15+$L15+$N15+$P15+$R15+$T15+$V15)),$W15,IF((SUM(выдача!$O15:V15)&lt;=($B15+$D15+$F15+$H15+$J15+$L15+$N15+$P15+$R15+$T15+$V15+$X15)),$Y15,IF((SUM(выдача!$O15:V15)&lt;=($B15+$D15+$F15+$H15+$J15+$L15+$N15+$P15+$R15+$T15+$V15+$X15+$Z15)),$AA15,IF((SUM(выдача!$O15:V15)&lt;=($B15+$D15+$F15+$H15+$J15+$L15+$N15+$P15+$R15+$T15+$V15+$X15+$Z15+$AB15)),$AC15,0))))))))))))))</f>
        <v>65</v>
      </c>
      <c r="AQ15" s="354">
        <f>IF(((SUM(выдача!$O15:W15)&lt;=$B15)),$C15,IF((SUM(выдача!$O15:W15)&lt;=($B15+$D15)),$E15,IF((SUM(выдача!$O15:W15)&lt;=($B15+$D15+$F15)),$G15,IF((SUM(выдача!$O15:W15)&lt;=($B15+$D15+$F15+$H15)),$I15,IF((SUM(выдача!$O15:W15)&lt;=($B15+$D15+$F15+$H15+$J15)),$K15,IF((SUM(выдача!$O15:W15)&lt;=($B15+$D15+$F15+$H15+$J15+$L15)),$M15,IF((SUM(выдача!$O15:W15)&lt;=($B15+$D15+$F15+$H15+$J15+$L15+$N15)),$O15,IF((SUM(выдача!$O15:W15)&lt;=($B15+$D15+$F15+$H15+$J15+$L15+$N15+$P15)),$Q15,IF((SUM(выдача!$O15:W15)&lt;=($B15+$D15+$F15+$H15+$J15+$L15+$N15+$P15+$R15)),$S15,IF((SUM(выдача!$O15:W15)&lt;=($B15+$D15+$F15+$H15+$J15+$L15+$N15+$P15+$R15+$T15)),$U15,IF((SUM(выдача!$O15:W15)&lt;=($B15+$D15+$F15+$H15+$J15+$L15+$N15+$P15+$R15+$T15+$V15)),$W15,IF((SUM(выдача!$O15:W15)&lt;=($B15+$D15+$F15+$H15+$J15+$L15+$N15+$P15+$R15+$T15+$V15+$X15)),$Y15,IF((SUM(выдача!$O15:W15)&lt;=($B15+$D15+$F15+$H15+$J15+$L15+$N15+$P15+$R15+$T15+$V15+$X15+$Z15)),$AA15,IF((SUM(выдача!$O15:W15)&lt;=($B15+$D15+$F15+$H15+$J15+$L15+$N15+$P15+$R15+$T15+$V15+$X15+$Z15+$AB15)),$AC15,0))))))))))))))</f>
        <v>65</v>
      </c>
      <c r="AR15" s="354">
        <f>IF(((SUM(выдача!$O15:X15)&lt;=$B15)),$C15,IF((SUM(выдача!$O15:X15)&lt;=($B15+$D15)),$E15,IF((SUM(выдача!$O15:X15)&lt;=($B15+$D15+$F15)),$G15,IF((SUM(выдача!$O15:X15)&lt;=($B15+$D15+$F15+$H15)),$I15,IF((SUM(выдача!$O15:X15)&lt;=($B15+$D15+$F15+$H15+$J15)),$K15,IF((SUM(выдача!$O15:X15)&lt;=($B15+$D15+$F15+$H15+$J15+$L15)),$M15,IF((SUM(выдача!$O15:X15)&lt;=($B15+$D15+$F15+$H15+$J15+$L15+$N15)),$O15,IF((SUM(выдача!$O15:X15)&lt;=($B15+$D15+$F15+$H15+$J15+$L15+$N15+$P15)),$Q15,IF((SUM(выдача!$O15:X15)&lt;=($B15+$D15+$F15+$H15+$J15+$L15+$N15+$P15+$R15)),$S15,IF((SUM(выдача!$O15:X15)&lt;=($B15+$D15+$F15+$H15+$J15+$L15+$N15+$P15+$R15+$T15)),$U15,IF((SUM(выдача!$O15:X15)&lt;=($B15+$D15+$F15+$H15+$J15+$L15+$N15+$P15+$R15+$T15+$V15)),$W15,IF((SUM(выдача!$O15:X15)&lt;=($B15+$D15+$F15+$H15+$J15+$L15+$N15+$P15+$R15+$T15+$V15+$X15)),$Y15,IF((SUM(выдача!$O15:X15)&lt;=($B15+$D15+$F15+$H15+$J15+$L15+$N15+$P15+$R15+$T15+$V15+$X15+$Z15)),$AA15,IF((SUM(выдача!$O15:X15)&lt;=($B15+$D15+$F15+$H15+$J15+$L15+$N15+$P15+$R15+$T15+$V15+$X15+$Z15+$AB15)),$AC15,0))))))))))))))</f>
        <v>65</v>
      </c>
      <c r="AS15" s="354">
        <f>IF(((SUM(выдача!$O15:Y15)&lt;=$B15)),$C15,IF((SUM(выдача!$O15:Y15)&lt;=($B15+$D15)),$E15,IF((SUM(выдача!$O15:Y15)&lt;=($B15+$D15+$F15)),$G15,IF((SUM(выдача!$O15:Y15)&lt;=($B15+$D15+$F15+$H15)),$I15,IF((SUM(выдача!$O15:Y15)&lt;=($B15+$D15+$F15+$H15+$J15)),$K15,IF((SUM(выдача!$O15:Y15)&lt;=($B15+$D15+$F15+$H15+$J15+$L15)),$M15,IF((SUM(выдача!$O15:Y15)&lt;=($B15+$D15+$F15+$H15+$J15+$L15+$N15)),$O15,IF((SUM(выдача!$O15:Y15)&lt;=($B15+$D15+$F15+$H15+$J15+$L15+$N15+$P15)),$Q15,IF((SUM(выдача!$O15:Y15)&lt;=($B15+$D15+$F15+$H15+$J15+$L15+$N15+$P15+$R15)),$S15,IF((SUM(выдача!$O15:Y15)&lt;=($B15+$D15+$F15+$H15+$J15+$L15+$N15+$P15+$R15+$T15)),$U15,IF((SUM(выдача!$O15:Y15)&lt;=($B15+$D15+$F15+$H15+$J15+$L15+$N15+$P15+$R15+$T15+$V15)),$W15,IF((SUM(выдача!$O15:Y15)&lt;=($B15+$D15+$F15+$H15+$J15+$L15+$N15+$P15+$R15+$T15+$V15+$X15)),$Y15,IF((SUM(выдача!$O15:Y15)&lt;=($B15+$D15+$F15+$H15+$J15+$L15+$N15+$P15+$R15+$T15+$V15+$X15+$Z15)),$AA15,IF((SUM(выдача!$O15:Y15)&lt;=($B15+$D15+$F15+$H15+$J15+$L15+$N15+$P15+$R15+$T15+$V15+$X15+$Z15+$AB15)),$AC15,0))))))))))))))</f>
        <v>65</v>
      </c>
      <c r="AT15" s="354">
        <f>IF(((SUM(выдача!$O15:Z15)&lt;=$B15)),$C15,IF((SUM(выдача!$O15:Z15)&lt;=($B15+$D15)),$E15,IF((SUM(выдача!$O15:Z15)&lt;=($B15+$D15+$F15)),$G15,IF((SUM(выдача!$O15:Z15)&lt;=($B15+$D15+$F15+$H15)),$I15,IF((SUM(выдача!$O15:Z15)&lt;=($B15+$D15+$F15+$H15+$J15)),$K15,IF((SUM(выдача!$O15:Z15)&lt;=($B15+$D15+$F15+$H15+$J15+$L15)),$M15,IF((SUM(выдача!$O15:Z15)&lt;=($B15+$D15+$F15+$H15+$J15+$L15+$N15)),$O15,IF((SUM(выдача!$O15:Z15)&lt;=($B15+$D15+$F15+$H15+$J15+$L15+$N15+$P15)),$Q15,IF((SUM(выдача!$O15:Z15)&lt;=($B15+$D15+$F15+$H15+$J15+$L15+$N15+$P15+$R15)),$S15,IF((SUM(выдача!$O15:Z15)&lt;=($B15+$D15+$F15+$H15+$J15+$L15+$N15+$P15+$R15+$T15)),$U15,IF((SUM(выдача!$O15:Z15)&lt;=($B15+$D15+$F15+$H15+$J15+$L15+$N15+$P15+$R15+$T15+$V15)),$W15,IF((SUM(выдача!$O15:Z15)&lt;=($B15+$D15+$F15+$H15+$J15+$L15+$N15+$P15+$R15+$T15+$V15+$X15)),$Y15,IF((SUM(выдача!$O15:Z15)&lt;=($B15+$D15+$F15+$H15+$J15+$L15+$N15+$P15+$R15+$T15+$V15+$X15+$Z15)),$AA15,IF((SUM(выдача!$O15:Z15)&lt;=($B15+$D15+$F15+$H15+$J15+$L15+$N15+$P15+$R15+$T15+$V15+$X15+$Z15+$AB15)),$AC15,0))))))))))))))</f>
        <v>65</v>
      </c>
      <c r="AU15" s="354">
        <f>IF(((SUM(выдача!$O15:AA15)&lt;=$B15)),$C15,IF((SUM(выдача!$O15:AA15)&lt;=($B15+$D15)),$E15,IF((SUM(выдача!$O15:AA15)&lt;=($B15+$D15+$F15)),$G15,IF((SUM(выдача!$O15:AA15)&lt;=($B15+$D15+$F15+$H15)),$I15,IF((SUM(выдача!$O15:AA15)&lt;=($B15+$D15+$F15+$H15+$J15)),$K15,IF((SUM(выдача!$O15:AA15)&lt;=($B15+$D15+$F15+$H15+$J15+$L15)),$M15,IF((SUM(выдача!$O15:AA15)&lt;=($B15+$D15+$F15+$H15+$J15+$L15+$N15)),$O15,IF((SUM(выдача!$O15:AA15)&lt;=($B15+$D15+$F15+$H15+$J15+$L15+$N15+$P15)),$Q15,IF((SUM(выдача!$O15:AA15)&lt;=($B15+$D15+$F15+$H15+$J15+$L15+$N15+$P15+$R15)),$S15,IF((SUM(выдача!$O15:AA15)&lt;=($B15+$D15+$F15+$H15+$J15+$L15+$N15+$P15+$R15+$T15)),$U15,IF((SUM(выдача!$O15:AA15)&lt;=($B15+$D15+$F15+$H15+$J15+$L15+$N15+$P15+$R15+$T15+$V15)),$W15,IF((SUM(выдача!$O15:AA15)&lt;=($B15+$D15+$F15+$H15+$J15+$L15+$N15+$P15+$R15+$T15+$V15+$X15)),$Y15,IF((SUM(выдача!$O15:AA15)&lt;=($B15+$D15+$F15+$H15+$J15+$L15+$N15+$P15+$R15+$T15+$V15+$X15+$Z15)),$AA15,IF((SUM(выдача!$O15:AA15)&lt;=($B15+$D15+$F15+$H15+$J15+$L15+$N15+$P15+$R15+$T15+$V15+$X15+$Z15+$AB15)),$AC15,0))))))))))))))</f>
        <v>65</v>
      </c>
      <c r="AV15" s="354">
        <f>IF(((SUM(выдача!$O15:AB15)&lt;=$B15)),$C15,IF((SUM(выдача!$O15:AB15)&lt;=($B15+$D15)),$E15,IF((SUM(выдача!$O15:AB15)&lt;=($B15+$D15+$F15)),$G15,IF((SUM(выдача!$O15:AB15)&lt;=($B15+$D15+$F15+$H15)),$I15,IF((SUM(выдача!$O15:AB15)&lt;=($B15+$D15+$F15+$H15+$J15)),$K15,IF((SUM(выдача!$O15:AB15)&lt;=($B15+$D15+$F15+$H15+$J15+$L15)),$M15,IF((SUM(выдача!$O15:AB15)&lt;=($B15+$D15+$F15+$H15+$J15+$L15+$N15)),$O15,IF((SUM(выдача!$O15:AB15)&lt;=($B15+$D15+$F15+$H15+$J15+$L15+$N15+$P15)),$Q15,IF((SUM(выдача!$O15:AB15)&lt;=($B15+$D15+$F15+$H15+$J15+$L15+$N15+$P15+$R15)),$S15,IF((SUM(выдача!$O15:AB15)&lt;=($B15+$D15+$F15+$H15+$J15+$L15+$N15+$P15+$R15+$T15)),$U15,IF((SUM(выдача!$O15:AB15)&lt;=($B15+$D15+$F15+$H15+$J15+$L15+$N15+$P15+$R15+$T15+$V15)),$W15,IF((SUM(выдача!$O15:AB15)&lt;=($B15+$D15+$F15+$H15+$J15+$L15+$N15+$P15+$R15+$T15+$V15+$X15)),$Y15,IF((SUM(выдача!$O15:AB15)&lt;=($B15+$D15+$F15+$H15+$J15+$L15+$N15+$P15+$R15+$T15+$V15+$X15+$Z15)),$AA15,IF((SUM(выдача!$O15:AB15)&lt;=($B15+$D15+$F15+$H15+$J15+$L15+$N15+$P15+$R15+$T15+$V15+$X15+$Z15+$AB15)),$AC15,0))))))))))))))</f>
        <v>65</v>
      </c>
      <c r="AW15" s="354">
        <f>IF(((SUM(выдача!$O15:AC15)&lt;=$B15)),$C15,IF((SUM(выдача!$O15:AC15)&lt;=($B15+$D15)),$E15,IF((SUM(выдача!$O15:AC15)&lt;=($B15+$D15+$F15)),$G15,IF((SUM(выдача!$O15:AC15)&lt;=($B15+$D15+$F15+$H15)),$I15,IF((SUM(выдача!$O15:AC15)&lt;=($B15+$D15+$F15+$H15+$J15)),$K15,IF((SUM(выдача!$O15:AC15)&lt;=($B15+$D15+$F15+$H15+$J15+$L15)),$M15,IF((SUM(выдача!$O15:AC15)&lt;=($B15+$D15+$F15+$H15+$J15+$L15+$N15)),$O15,IF((SUM(выдача!$O15:AC15)&lt;=($B15+$D15+$F15+$H15+$J15+$L15+$N15+$P15)),$Q15,IF((SUM(выдача!$O15:AC15)&lt;=($B15+$D15+$F15+$H15+$J15+$L15+$N15+$P15+$R15)),$S15,IF((SUM(выдача!$O15:AC15)&lt;=($B15+$D15+$F15+$H15+$J15+$L15+$N15+$P15+$R15+$T15)),$U15,IF((SUM(выдача!$O15:AC15)&lt;=($B15+$D15+$F15+$H15+$J15+$L15+$N15+$P15+$R15+$T15+$V15)),$W15,IF((SUM(выдача!$O15:AC15)&lt;=($B15+$D15+$F15+$H15+$J15+$L15+$N15+$P15+$R15+$T15+$V15+$X15)),$Y15,IF((SUM(выдача!$O15:AC15)&lt;=($B15+$D15+$F15+$H15+$J15+$L15+$N15+$P15+$R15+$T15+$V15+$X15+$Z15)),$AA15,IF((SUM(выдача!$O15:AC15)&lt;=($B15+$D15+$F15+$H15+$J15+$L15+$N15+$P15+$R15+$T15+$V15+$X15+$Z15+$AB15)),$AC15,0))))))))))))))</f>
        <v>65</v>
      </c>
      <c r="AX15" s="354">
        <f>IF(((SUM(выдача!$O15:AD15)&lt;=$B15)),$C15,IF((SUM(выдача!$O15:AD15)&lt;=($B15+$D15)),$E15,IF((SUM(выдача!$O15:AD15)&lt;=($B15+$D15+$F15)),$G15,IF((SUM(выдача!$O15:AD15)&lt;=($B15+$D15+$F15+$H15)),$I15,IF((SUM(выдача!$O15:AD15)&lt;=($B15+$D15+$F15+$H15+$J15)),$K15,IF((SUM(выдача!$O15:AD15)&lt;=($B15+$D15+$F15+$H15+$J15+$L15)),$M15,IF((SUM(выдача!$O15:AD15)&lt;=($B15+$D15+$F15+$H15+$J15+$L15+$N15)),$O15,IF((SUM(выдача!$O15:AD15)&lt;=($B15+$D15+$F15+$H15+$J15+$L15+$N15+$P15)),$Q15,IF((SUM(выдача!$O15:AD15)&lt;=($B15+$D15+$F15+$H15+$J15+$L15+$N15+$P15+$R15)),$S15,IF((SUM(выдача!$O15:AD15)&lt;=($B15+$D15+$F15+$H15+$J15+$L15+$N15+$P15+$R15+$T15)),$U15,IF((SUM(выдача!$O15:AD15)&lt;=($B15+$D15+$F15+$H15+$J15+$L15+$N15+$P15+$R15+$T15+$V15)),$W15,IF((SUM(выдача!$O15:AD15)&lt;=($B15+$D15+$F15+$H15+$J15+$L15+$N15+$P15+$R15+$T15+$V15+$X15)),$Y15,IF((SUM(выдача!$O15:AD15)&lt;=($B15+$D15+$F15+$H15+$J15+$L15+$N15+$P15+$R15+$T15+$V15+$X15+$Z15)),$AA15,IF((SUM(выдача!$O15:AD15)&lt;=($B15+$D15+$F15+$H15+$J15+$L15+$N15+$P15+$R15+$T15+$V15+$X15+$Z15+$AB15)),$AC15,0))))))))))))))</f>
        <v>65</v>
      </c>
      <c r="AY15" s="354">
        <f>IF(((SUM(выдача!$O15:AE15)&lt;=$B15)),$C15,IF((SUM(выдача!$O15:AE15)&lt;=($B15+$D15)),$E15,IF((SUM(выдача!$O15:AE15)&lt;=($B15+$D15+$F15)),$G15,IF((SUM(выдача!$O15:AE15)&lt;=($B15+$D15+$F15+$H15)),$I15,IF((SUM(выдача!$O15:AE15)&lt;=($B15+$D15+$F15+$H15+$J15)),$K15,IF((SUM(выдача!$O15:AE15)&lt;=($B15+$D15+$F15+$H15+$J15+$L15)),$M15,IF((SUM(выдача!$O15:AE15)&lt;=($B15+$D15+$F15+$H15+$J15+$L15+$N15)),$O15,IF((SUM(выдача!$O15:AE15)&lt;=($B15+$D15+$F15+$H15+$J15+$L15+$N15+$P15)),$Q15,IF((SUM(выдача!$O15:AE15)&lt;=($B15+$D15+$F15+$H15+$J15+$L15+$N15+$P15+$R15)),$S15,IF((SUM(выдача!$O15:AE15)&lt;=($B15+$D15+$F15+$H15+$J15+$L15+$N15+$P15+$R15+$T15)),$U15,IF((SUM(выдача!$O15:AE15)&lt;=($B15+$D15+$F15+$H15+$J15+$L15+$N15+$P15+$R15+$T15+$V15)),$W15,IF((SUM(выдача!$O15:AE15)&lt;=($B15+$D15+$F15+$H15+$J15+$L15+$N15+$P15+$R15+$T15+$V15+$X15)),$Y15,IF((SUM(выдача!$O15:AE15)&lt;=($B15+$D15+$F15+$H15+$J15+$L15+$N15+$P15+$R15+$T15+$V15+$X15+$Z15)),$AA15,IF((SUM(выдача!$O15:AE15)&lt;=($B15+$D15+$F15+$H15+$J15+$L15+$N15+$P15+$R15+$T15+$V15+$X15+$Z15+$AB15)),$AC15,0))))))))))))))</f>
        <v>65</v>
      </c>
      <c r="AZ15" s="354">
        <f>IF(((SUM(выдача!$O15:AF15)&lt;=$B15)),$C15,IF((SUM(выдача!$O15:AF15)&lt;=($B15+$D15)),$E15,IF((SUM(выдача!$O15:AF15)&lt;=($B15+$D15+$F15)),$G15,IF((SUM(выдача!$O15:AF15)&lt;=($B15+$D15+$F15+$H15)),$I15,IF((SUM(выдача!$O15:AF15)&lt;=($B15+$D15+$F15+$H15+$J15)),$K15,IF((SUM(выдача!$O15:AF15)&lt;=($B15+$D15+$F15+$H15+$J15+$L15)),$M15,IF((SUM(выдача!$O15:AF15)&lt;=($B15+$D15+$F15+$H15+$J15+$L15+$N15)),$O15,IF((SUM(выдача!$O15:AF15)&lt;=($B15+$D15+$F15+$H15+$J15+$L15+$N15+$P15)),$Q15,IF((SUM(выдача!$O15:AF15)&lt;=($B15+$D15+$F15+$H15+$J15+$L15+$N15+$P15+$R15)),$S15,IF((SUM(выдача!$O15:AF15)&lt;=($B15+$D15+$F15+$H15+$J15+$L15+$N15+$P15+$R15+$T15)),$U15,IF((SUM(выдача!$O15:AF15)&lt;=($B15+$D15+$F15+$H15+$J15+$L15+$N15+$P15+$R15+$T15+$V15)),$W15,IF((SUM(выдача!$O15:AF15)&lt;=($B15+$D15+$F15+$H15+$J15+$L15+$N15+$P15+$R15+$T15+$V15+$X15)),$Y15,IF((SUM(выдача!$O15:AF15)&lt;=($B15+$D15+$F15+$H15+$J15+$L15+$N15+$P15+$R15+$T15+$V15+$X15+$Z15)),$AA15,IF((SUM(выдача!$O15:AF15)&lt;=($B15+$D15+$F15+$H15+$J15+$L15+$N15+$P15+$R15+$T15+$V15+$X15+$Z15+$AB15)),$AC15,0))))))))))))))</f>
        <v>65</v>
      </c>
      <c r="BA15" s="354">
        <f>IF(((SUM(выдача!$O15:AG15)&lt;=$B15)),$C15,IF((SUM(выдача!$O15:AG15)&lt;=($B15+$D15)),$E15,IF((SUM(выдача!$O15:AG15)&lt;=($B15+$D15+$F15)),$G15,IF((SUM(выдача!$O15:AG15)&lt;=($B15+$D15+$F15+$H15)),$I15,IF((SUM(выдача!$O15:AG15)&lt;=($B15+$D15+$F15+$H15+$J15)),$K15,IF((SUM(выдача!$O15:AG15)&lt;=($B15+$D15+$F15+$H15+$J15+$L15)),$M15,IF((SUM(выдача!$O15:AG15)&lt;=($B15+$D15+$F15+$H15+$J15+$L15+$N15)),$O15,IF((SUM(выдача!$O15:AG15)&lt;=($B15+$D15+$F15+$H15+$J15+$L15+$N15+$P15)),$Q15,IF((SUM(выдача!$O15:AG15)&lt;=($B15+$D15+$F15+$H15+$J15+$L15+$N15+$P15+$R15)),$S15,IF((SUM(выдача!$O15:AG15)&lt;=($B15+$D15+$F15+$H15+$J15+$L15+$N15+$P15+$R15+$T15)),$U15,IF((SUM(выдача!$O15:AG15)&lt;=($B15+$D15+$F15+$H15+$J15+$L15+$N15+$P15+$R15+$T15+$V15)),$W15,IF((SUM(выдача!$O15:AG15)&lt;=($B15+$D15+$F15+$H15+$J15+$L15+$N15+$P15+$R15+$T15+$V15+$X15)),$Y15,IF((SUM(выдача!$O15:AG15)&lt;=($B15+$D15+$F15+$H15+$J15+$L15+$N15+$P15+$R15+$T15+$V15+$X15+$Z15)),$AA15,IF((SUM(выдача!$O15:AG15)&lt;=($B15+$D15+$F15+$H15+$J15+$L15+$N15+$P15+$R15+$T15+$V15+$X15+$Z15+$AB15)),$AC15,0))))))))))))))</f>
        <v>65</v>
      </c>
      <c r="BB15" s="354">
        <f>IF(((SUM(выдача!$O15:AH15)&lt;=$B15)),$C15,IF((SUM(выдача!$O15:AH15)&lt;=($B15+$D15)),$E15,IF((SUM(выдача!$O15:AH15)&lt;=($B15+$D15+$F15)),$G15,IF((SUM(выдача!$O15:AH15)&lt;=($B15+$D15+$F15+$H15)),$I15,IF((SUM(выдача!$O15:AH15)&lt;=($B15+$D15+$F15+$H15+$J15)),$K15,IF((SUM(выдача!$O15:AH15)&lt;=($B15+$D15+$F15+$H15+$J15+$L15)),$M15,IF((SUM(выдача!$O15:AH15)&lt;=($B15+$D15+$F15+$H15+$J15+$L15+$N15)),$O15,IF((SUM(выдача!$O15:AH15)&lt;=($B15+$D15+$F15+$H15+$J15+$L15+$N15+$P15)),$Q15,IF((SUM(выдача!$O15:AH15)&lt;=($B15+$D15+$F15+$H15+$J15+$L15+$N15+$P15+$R15)),$S15,IF((SUM(выдача!$O15:AH15)&lt;=($B15+$D15+$F15+$H15+$J15+$L15+$N15+$P15+$R15+$T15)),$U15,IF((SUM(выдача!$O15:AH15)&lt;=($B15+$D15+$F15+$H15+$J15+$L15+$N15+$P15+$R15+$T15+$V15)),$W15,IF((SUM(выдача!$O15:AH15)&lt;=($B15+$D15+$F15+$H15+$J15+$L15+$N15+$P15+$R15+$T15+$V15+$X15)),$Y15,IF((SUM(выдача!$O15:AH15)&lt;=($B15+$D15+$F15+$H15+$J15+$L15+$N15+$P15+$R15+$T15+$V15+$X15+$Z15)),$AA15,IF((SUM(выдача!$O15:AH15)&lt;=($B15+$D15+$F15+$H15+$J15+$L15+$N15+$P15+$R15+$T15+$V15+$X15+$Z15+$AB15)),$AC15,0))))))))))))))</f>
        <v>65</v>
      </c>
      <c r="BC15" s="354">
        <f>IF(((SUM(выдача!$O15:AI15)&lt;=$B15)),$C15,IF((SUM(выдача!$O15:AI15)&lt;=($B15+$D15)),$E15,IF((SUM(выдача!$O15:AI15)&lt;=($B15+$D15+$F15)),$G15,IF((SUM(выдача!$O15:AI15)&lt;=($B15+$D15+$F15+$H15)),$I15,IF((SUM(выдача!$O15:AI15)&lt;=($B15+$D15+$F15+$H15+$J15)),$K15,IF((SUM(выдача!$O15:AI15)&lt;=($B15+$D15+$F15+$H15+$J15+$L15)),$M15,IF((SUM(выдача!$O15:AI15)&lt;=($B15+$D15+$F15+$H15+$J15+$L15+$N15)),$O15,IF((SUM(выдача!$O15:AI15)&lt;=($B15+$D15+$F15+$H15+$J15+$L15+$N15+$P15)),$Q15,IF((SUM(выдача!$O15:AI15)&lt;=($B15+$D15+$F15+$H15+$J15+$L15+$N15+$P15+$R15)),$S15,IF((SUM(выдача!$O15:AI15)&lt;=($B15+$D15+$F15+$H15+$J15+$L15+$N15+$P15+$R15+$T15)),$U15,IF((SUM(выдача!$O15:AI15)&lt;=($B15+$D15+$F15+$H15+$J15+$L15+$N15+$P15+$R15+$T15+$V15)),$W15,IF((SUM(выдача!$O15:AI15)&lt;=($B15+$D15+$F15+$H15+$J15+$L15+$N15+$P15+$R15+$T15+$V15+$X15)),$Y15,IF((SUM(выдача!$O15:AI15)&lt;=($B15+$D15+$F15+$H15+$J15+$L15+$N15+$P15+$R15+$T15+$V15+$X15+$Z15)),$AA15,IF((SUM(выдача!$O15:AI15)&lt;=($B15+$D15+$F15+$H15+$J15+$L15+$N15+$P15+$R15+$T15+$V15+$X15+$Z15+$AB15)),$AC15,0))))))))))))))</f>
        <v>65</v>
      </c>
      <c r="BD15" s="355">
        <f t="shared" si="1"/>
        <v>0</v>
      </c>
      <c r="BE15" s="356">
        <f t="shared" si="4"/>
        <v>0</v>
      </c>
    </row>
    <row r="16" spans="1:57" ht="15.75">
      <c r="A16" s="151" t="s">
        <v>0</v>
      </c>
      <c r="B16" s="276">
        <v>3</v>
      </c>
      <c r="C16" s="277">
        <v>92</v>
      </c>
      <c r="D16" s="276">
        <v>5</v>
      </c>
      <c r="E16" s="280">
        <v>92</v>
      </c>
      <c r="F16" s="276"/>
      <c r="G16" s="280"/>
      <c r="H16" s="276"/>
      <c r="I16" s="278"/>
      <c r="J16" s="279"/>
      <c r="K16" s="278"/>
      <c r="L16" s="279"/>
      <c r="M16" s="280"/>
      <c r="N16" s="279"/>
      <c r="O16" s="280"/>
      <c r="P16" s="279"/>
      <c r="Q16" s="280"/>
      <c r="R16" s="279"/>
      <c r="S16" s="280"/>
      <c r="T16" s="279"/>
      <c r="U16" s="280"/>
      <c r="V16" s="279"/>
      <c r="W16" s="280"/>
      <c r="X16" s="279"/>
      <c r="Y16" s="280"/>
      <c r="Z16" s="279"/>
      <c r="AA16" s="280"/>
      <c r="AB16" s="279"/>
      <c r="AC16" s="280"/>
      <c r="AD16" s="351">
        <f t="shared" si="2"/>
        <v>736</v>
      </c>
      <c r="AE16" s="351">
        <f>AD16-(SUM(Всего!D16:'Всего'!X16))</f>
        <v>0</v>
      </c>
      <c r="AF16" s="352">
        <f t="shared" si="3"/>
        <v>8</v>
      </c>
      <c r="AG16" s="353" t="str">
        <f t="shared" si="0"/>
        <v>рис</v>
      </c>
      <c r="AH16" s="353">
        <f>выдача!B16</f>
        <v>0</v>
      </c>
      <c r="AI16" s="354">
        <f>IF(((SUM(выдача!$O16:O16)&lt;=$B16)),$C16,IF((SUM(выдача!$O16:O16)&lt;=($B16+$D16)),$E16,IF((SUM(выдача!$O16:O16)&lt;=($B16+$D16+$F16)),$G16,IF((SUM(выдача!$O16:O16)&lt;=($B16+$D16+$F16+$H16)),$I16,IF((SUM(выдача!$O16:O16)&lt;=($B16+$D16+$F16+$H16+$J16)),$K16,IF((SUM(выдача!$O16:O16)&lt;=($B16+$D16+$F16+$H16+$J16+$L16)),$M16,IF((SUM(выдача!$O16:O16)&lt;=($B16+$D16+$F16+$H16+$J16+$L16+$N16)),$O16,IF((SUM(выдача!$O16:O16)&lt;=($B16+$D16+$F16+$H16+$J16+$L16+$N16+$P16)),$Q16,IF((SUM(выдача!$O16:O16)&lt;=($B16+$D16+$F16+$H16+$J16+$L16+$N16+$P16+$R16)),$S16,IF((SUM(выдача!$O16:O16)&lt;=($B16+$D16+$F16+$H16+$J16+$L16+$N16+$P16+$R16+$T16)),$U16,IF((SUM(выдача!$O16:O16)&lt;=($B16+$D16+$F16+$H16+$J16+$L16+$N16+$P16+$R16+$T16+$V16)),$W16,IF((SUM(выдача!$O16:O16)&lt;=($B16+$D16+$F16+$H16+$J16+$L16+$N16+$P16+$R16+$T16+$V16+$X16)),$Y16,IF((SUM(выдача!$O16:O16)&lt;=($B16+$D16+$F16+$H16+$J16+$L16+$N16+$P16+$R16+$T16+$V16+$X16+$Z16)),$AA16,IF((SUM(выдача!$O16:O16)&lt;=($B16+$D16+$F16+$H16+$J16+$L16+$N16+$P16+$R16+$T16+$V16+$X16+$Z16+$AB16)),$AC16,0))))))))))))))</f>
        <v>92</v>
      </c>
      <c r="AJ16" s="354">
        <f>IF(((SUM(выдача!$O16:P16)&lt;=$B16)),$C16,IF((SUM(выдача!$O16:P16)&lt;=($B16+$D16)),$E16,IF((SUM(выдача!$O16:P16)&lt;=($B16+$D16+$F16)),$G16,IF((SUM(выдача!$O16:P16)&lt;=($B16+$D16+$F16+$H16)),$I16,IF((SUM(выдача!$O16:P16)&lt;=($B16+$D16+$F16+$H16+$J16)),$K16,IF((SUM(выдача!$O16:P16)&lt;=($B16+$D16+$F16+$H16+$J16+$L16)),$M16,IF((SUM(выдача!$O16:P16)&lt;=($B16+$D16+$F16+$H16+$J16+$L16+$N16)),$O16,IF((SUM(выдача!$O16:P16)&lt;=($B16+$D16+$F16+$H16+$J16+$L16+$N16+$P16)),$Q16,IF((SUM(выдача!$O16:P16)&lt;=($B16+$D16+$F16+$H16+$J16+$L16+$N16+$P16+$R16)),$S16,IF((SUM(выдача!$O16:P16)&lt;=($B16+$D16+$F16+$H16+$J16+$L16+$N16+$P16+$R16+$T16)),$U16,IF((SUM(выдача!$O16:P16)&lt;=($B16+$D16+$F16+$H16+$J16+$L16+$N16+$P16+$R16+$T16+$V16)),$W16,IF((SUM(выдача!$O16:P16)&lt;=($B16+$D16+$F16+$H16+$J16+$L16+$N16+$P16+$R16+$T16+$V16+$X16)),$Y16,IF((SUM(выдача!$O16:P16)&lt;=($B16+$D16+$F16+$H16+$J16+$L16+$N16+$P16+$R16+$T16+$V16+$X16+$Z16)),$AA16,IF((SUM(выдача!$O16:P16)&lt;=($B16+$D16+$F16+$H16+$J16+$L16+$N16+$P16+$R16+$T16+$V16+$X16+$Z16+$AB16)),$AC16,0))))))))))))))</f>
        <v>92</v>
      </c>
      <c r="AK16" s="354">
        <f>IF(((SUM(выдача!$O16:Q16)&lt;=$B16)),$C16,IF((SUM(выдача!$O16:Q16)&lt;=($B16+$D16)),$E16,IF((SUM(выдача!$O16:Q16)&lt;=($B16+$D16+$F16)),$G16,IF((SUM(выдача!$O16:Q16)&lt;=($B16+$D16+$F16+$H16)),$I16,IF((SUM(выдача!$O16:Q16)&lt;=($B16+$D16+$F16+$H16+$J16)),$K16,IF((SUM(выдача!$O16:Q16)&lt;=($B16+$D16+$F16+$H16+$J16+$L16)),$M16,IF((SUM(выдача!$O16:Q16)&lt;=($B16+$D16+$F16+$H16+$J16+$L16+$N16)),$O16,IF((SUM(выдача!$O16:Q16)&lt;=($B16+$D16+$F16+$H16+$J16+$L16+$N16+$P16)),$Q16,IF((SUM(выдача!$O16:Q16)&lt;=($B16+$D16+$F16+$H16+$J16+$L16+$N16+$P16+$R16)),$S16,IF((SUM(выдача!$O16:Q16)&lt;=($B16+$D16+$F16+$H16+$J16+$L16+$N16+$P16+$R16+$T16)),$U16,IF((SUM(выдача!$O16:Q16)&lt;=($B16+$D16+$F16+$H16+$J16+$L16+$N16+$P16+$R16+$T16+$V16)),$W16,IF((SUM(выдача!$O16:Q16)&lt;=($B16+$D16+$F16+$H16+$J16+$L16+$N16+$P16+$R16+$T16+$V16+$X16)),$Y16,IF((SUM(выдача!$O16:Q16)&lt;=($B16+$D16+$F16+$H16+$J16+$L16+$N16+$P16+$R16+$T16+$V16+$X16+$Z16)),$AA16,IF((SUM(выдача!$O16:Q16)&lt;=($B16+$D16+$F16+$H16+$J16+$L16+$N16+$P16+$R16+$T16+$V16+$X16+$Z16+$AB16)),$AC16,0))))))))))))))</f>
        <v>92</v>
      </c>
      <c r="AL16" s="354">
        <f>IF(((SUM(выдача!$O16:R16)&lt;=$B16)),$C16,IF((SUM(выдача!$O16:R16)&lt;=($B16+$D16)),$E16,IF((SUM(выдача!$O16:R16)&lt;=($B16+$D16+$F16)),$G16,IF((SUM(выдача!$O16:R16)&lt;=($B16+$D16+$F16+$H16)),$I16,IF((SUM(выдача!$O16:R16)&lt;=($B16+$D16+$F16+$H16+$J16)),$K16,IF((SUM(выдача!$O16:R16)&lt;=($B16+$D16+$F16+$H16+$J16+$L16)),$M16,IF((SUM(выдача!$O16:R16)&lt;=($B16+$D16+$F16+$H16+$J16+$L16+$N16)),$O16,IF((SUM(выдача!$O16:R16)&lt;=($B16+$D16+$F16+$H16+$J16+$L16+$N16+$P16)),$Q16,IF((SUM(выдача!$O16:R16)&lt;=($B16+$D16+$F16+$H16+$J16+$L16+$N16+$P16+$R16)),$S16,IF((SUM(выдача!$O16:R16)&lt;=($B16+$D16+$F16+$H16+$J16+$L16+$N16+$P16+$R16+$T16)),$U16,IF((SUM(выдача!$O16:R16)&lt;=($B16+$D16+$F16+$H16+$J16+$L16+$N16+$P16+$R16+$T16+$V16)),$W16,IF((SUM(выдача!$O16:R16)&lt;=($B16+$D16+$F16+$H16+$J16+$L16+$N16+$P16+$R16+$T16+$V16+$X16)),$Y16,IF((SUM(выдача!$O16:R16)&lt;=($B16+$D16+$F16+$H16+$J16+$L16+$N16+$P16+$R16+$T16+$V16+$X16+$Z16)),$AA16,IF((SUM(выдача!$O16:R16)&lt;=($B16+$D16+$F16+$H16+$J16+$L16+$N16+$P16+$R16+$T16+$V16+$X16+$Z16+$AB16)),$AC16,0))))))))))))))</f>
        <v>92</v>
      </c>
      <c r="AM16" s="354">
        <f>IF(((SUM(выдача!$O16:S16)&lt;=$B16)),$C16,IF((SUM(выдача!$O16:S16)&lt;=($B16+$D16)),$E16,IF((SUM(выдача!$O16:S16)&lt;=($B16+$D16+$F16)),$G16,IF((SUM(выдача!$O16:S16)&lt;=($B16+$D16+$F16+$H16)),$I16,IF((SUM(выдача!$O16:S16)&lt;=($B16+$D16+$F16+$H16+$J16)),$K16,IF((SUM(выдача!$O16:S16)&lt;=($B16+$D16+$F16+$H16+$J16+$L16)),$M16,IF((SUM(выдача!$O16:S16)&lt;=($B16+$D16+$F16+$H16+$J16+$L16+$N16)),$O16,IF((SUM(выдача!$O16:S16)&lt;=($B16+$D16+$F16+$H16+$J16+$L16+$N16+$P16)),$Q16,IF((SUM(выдача!$O16:S16)&lt;=($B16+$D16+$F16+$H16+$J16+$L16+$N16+$P16+$R16)),$S16,IF((SUM(выдача!$O16:S16)&lt;=($B16+$D16+$F16+$H16+$J16+$L16+$N16+$P16+$R16+$T16)),$U16,IF((SUM(выдача!$O16:S16)&lt;=($B16+$D16+$F16+$H16+$J16+$L16+$N16+$P16+$R16+$T16+$V16)),$W16,IF((SUM(выдача!$O16:S16)&lt;=($B16+$D16+$F16+$H16+$J16+$L16+$N16+$P16+$R16+$T16+$V16+$X16)),$Y16,IF((SUM(выдача!$O16:S16)&lt;=($B16+$D16+$F16+$H16+$J16+$L16+$N16+$P16+$R16+$T16+$V16+$X16+$Z16)),$AA16,IF((SUM(выдача!$O16:S16)&lt;=($B16+$D16+$F16+$H16+$J16+$L16+$N16+$P16+$R16+$T16+$V16+$X16+$Z16+$AB16)),$AC16,0))))))))))))))</f>
        <v>92</v>
      </c>
      <c r="AN16" s="354">
        <f>IF(((SUM(выдача!$O16:T16)&lt;=$B16)),$C16,IF((SUM(выдача!$O16:T16)&lt;=($B16+$D16)),$E16,IF((SUM(выдача!$O16:T16)&lt;=($B16+$D16+$F16)),$G16,IF((SUM(выдача!$O16:T16)&lt;=($B16+$D16+$F16+$H16)),$I16,IF((SUM(выдача!$O16:T16)&lt;=($B16+$D16+$F16+$H16+$J16)),$K16,IF((SUM(выдача!$O16:T16)&lt;=($B16+$D16+$F16+$H16+$J16+$L16)),$M16,IF((SUM(выдача!$O16:T16)&lt;=($B16+$D16+$F16+$H16+$J16+$L16+$N16)),$O16,IF((SUM(выдача!$O16:T16)&lt;=($B16+$D16+$F16+$H16+$J16+$L16+$N16+$P16)),$Q16,IF((SUM(выдача!$O16:T16)&lt;=($B16+$D16+$F16+$H16+$J16+$L16+$N16+$P16+$R16)),$S16,IF((SUM(выдача!$O16:T16)&lt;=($B16+$D16+$F16+$H16+$J16+$L16+$N16+$P16+$R16+$T16)),$U16,IF((SUM(выдача!$O16:T16)&lt;=($B16+$D16+$F16+$H16+$J16+$L16+$N16+$P16+$R16+$T16+$V16)),$W16,IF((SUM(выдача!$O16:T16)&lt;=($B16+$D16+$F16+$H16+$J16+$L16+$N16+$P16+$R16+$T16+$V16+$X16)),$Y16,IF((SUM(выдача!$O16:T16)&lt;=($B16+$D16+$F16+$H16+$J16+$L16+$N16+$P16+$R16+$T16+$V16+$X16+$Z16)),$AA16,IF((SUM(выдача!$O16:T16)&lt;=($B16+$D16+$F16+$H16+$J16+$L16+$N16+$P16+$R16+$T16+$V16+$X16+$Z16+$AB16)),$AC16,0))))))))))))))</f>
        <v>92</v>
      </c>
      <c r="AO16" s="354">
        <f>IF(((SUM(выдача!$O16:U16)&lt;=$B16)),$C16,IF((SUM(выдача!$O16:U16)&lt;=($B16+$D16)),$E16,IF((SUM(выдача!$O16:U16)&lt;=($B16+$D16+$F16)),$G16,IF((SUM(выдача!$O16:U16)&lt;=($B16+$D16+$F16+$H16)),$I16,IF((SUM(выдача!$O16:U16)&lt;=($B16+$D16+$F16+$H16+$J16)),$K16,IF((SUM(выдача!$O16:U16)&lt;=($B16+$D16+$F16+$H16+$J16+$L16)),$M16,IF((SUM(выдача!$O16:U16)&lt;=($B16+$D16+$F16+$H16+$J16+$L16+$N16)),$O16,IF((SUM(выдача!$O16:U16)&lt;=($B16+$D16+$F16+$H16+$J16+$L16+$N16+$P16)),$Q16,IF((SUM(выдача!$O16:U16)&lt;=($B16+$D16+$F16+$H16+$J16+$L16+$N16+$P16+$R16)),$S16,IF((SUM(выдача!$O16:U16)&lt;=($B16+$D16+$F16+$H16+$J16+$L16+$N16+$P16+$R16+$T16)),$U16,IF((SUM(выдача!$O16:U16)&lt;=($B16+$D16+$F16+$H16+$J16+$L16+$N16+$P16+$R16+$T16+$V16)),$W16,IF((SUM(выдача!$O16:U16)&lt;=($B16+$D16+$F16+$H16+$J16+$L16+$N16+$P16+$R16+$T16+$V16+$X16)),$Y16,IF((SUM(выдача!$O16:U16)&lt;=($B16+$D16+$F16+$H16+$J16+$L16+$N16+$P16+$R16+$T16+$V16+$X16+$Z16)),$AA16,IF((SUM(выдача!$O16:U16)&lt;=($B16+$D16+$F16+$H16+$J16+$L16+$N16+$P16+$R16+$T16+$V16+$X16+$Z16+$AB16)),$AC16,0))))))))))))))</f>
        <v>92</v>
      </c>
      <c r="AP16" s="354">
        <f>IF(((SUM(выдача!$O16:V16)&lt;=$B16)),$C16,IF((SUM(выдача!$O16:V16)&lt;=($B16+$D16)),$E16,IF((SUM(выдача!$O16:V16)&lt;=($B16+$D16+$F16)),$G16,IF((SUM(выдача!$O16:V16)&lt;=($B16+$D16+$F16+$H16)),$I16,IF((SUM(выдача!$O16:V16)&lt;=($B16+$D16+$F16+$H16+$J16)),$K16,IF((SUM(выдача!$O16:V16)&lt;=($B16+$D16+$F16+$H16+$J16+$L16)),$M16,IF((SUM(выдача!$O16:V16)&lt;=($B16+$D16+$F16+$H16+$J16+$L16+$N16)),$O16,IF((SUM(выдача!$O16:V16)&lt;=($B16+$D16+$F16+$H16+$J16+$L16+$N16+$P16)),$Q16,IF((SUM(выдача!$O16:V16)&lt;=($B16+$D16+$F16+$H16+$J16+$L16+$N16+$P16+$R16)),$S16,IF((SUM(выдача!$O16:V16)&lt;=($B16+$D16+$F16+$H16+$J16+$L16+$N16+$P16+$R16+$T16)),$U16,IF((SUM(выдача!$O16:V16)&lt;=($B16+$D16+$F16+$H16+$J16+$L16+$N16+$P16+$R16+$T16+$V16)),$W16,IF((SUM(выдача!$O16:V16)&lt;=($B16+$D16+$F16+$H16+$J16+$L16+$N16+$P16+$R16+$T16+$V16+$X16)),$Y16,IF((SUM(выдача!$O16:V16)&lt;=($B16+$D16+$F16+$H16+$J16+$L16+$N16+$P16+$R16+$T16+$V16+$X16+$Z16)),$AA16,IF((SUM(выдача!$O16:V16)&lt;=($B16+$D16+$F16+$H16+$J16+$L16+$N16+$P16+$R16+$T16+$V16+$X16+$Z16+$AB16)),$AC16,0))))))))))))))</f>
        <v>92</v>
      </c>
      <c r="AQ16" s="354">
        <f>IF(((SUM(выдача!$O16:W16)&lt;=$B16)),$C16,IF((SUM(выдача!$O16:W16)&lt;=($B16+$D16)),$E16,IF((SUM(выдача!$O16:W16)&lt;=($B16+$D16+$F16)),$G16,IF((SUM(выдача!$O16:W16)&lt;=($B16+$D16+$F16+$H16)),$I16,IF((SUM(выдача!$O16:W16)&lt;=($B16+$D16+$F16+$H16+$J16)),$K16,IF((SUM(выдача!$O16:W16)&lt;=($B16+$D16+$F16+$H16+$J16+$L16)),$M16,IF((SUM(выдача!$O16:W16)&lt;=($B16+$D16+$F16+$H16+$J16+$L16+$N16)),$O16,IF((SUM(выдача!$O16:W16)&lt;=($B16+$D16+$F16+$H16+$J16+$L16+$N16+$P16)),$Q16,IF((SUM(выдача!$O16:W16)&lt;=($B16+$D16+$F16+$H16+$J16+$L16+$N16+$P16+$R16)),$S16,IF((SUM(выдача!$O16:W16)&lt;=($B16+$D16+$F16+$H16+$J16+$L16+$N16+$P16+$R16+$T16)),$U16,IF((SUM(выдача!$O16:W16)&lt;=($B16+$D16+$F16+$H16+$J16+$L16+$N16+$P16+$R16+$T16+$V16)),$W16,IF((SUM(выдача!$O16:W16)&lt;=($B16+$D16+$F16+$H16+$J16+$L16+$N16+$P16+$R16+$T16+$V16+$X16)),$Y16,IF((SUM(выдача!$O16:W16)&lt;=($B16+$D16+$F16+$H16+$J16+$L16+$N16+$P16+$R16+$T16+$V16+$X16+$Z16)),$AA16,IF((SUM(выдача!$O16:W16)&lt;=($B16+$D16+$F16+$H16+$J16+$L16+$N16+$P16+$R16+$T16+$V16+$X16+$Z16+$AB16)),$AC16,0))))))))))))))</f>
        <v>92</v>
      </c>
      <c r="AR16" s="354">
        <f>IF(((SUM(выдача!$O16:X16)&lt;=$B16)),$C16,IF((SUM(выдача!$O16:X16)&lt;=($B16+$D16)),$E16,IF((SUM(выдача!$O16:X16)&lt;=($B16+$D16+$F16)),$G16,IF((SUM(выдача!$O16:X16)&lt;=($B16+$D16+$F16+$H16)),$I16,IF((SUM(выдача!$O16:X16)&lt;=($B16+$D16+$F16+$H16+$J16)),$K16,IF((SUM(выдача!$O16:X16)&lt;=($B16+$D16+$F16+$H16+$J16+$L16)),$M16,IF((SUM(выдача!$O16:X16)&lt;=($B16+$D16+$F16+$H16+$J16+$L16+$N16)),$O16,IF((SUM(выдача!$O16:X16)&lt;=($B16+$D16+$F16+$H16+$J16+$L16+$N16+$P16)),$Q16,IF((SUM(выдача!$O16:X16)&lt;=($B16+$D16+$F16+$H16+$J16+$L16+$N16+$P16+$R16)),$S16,IF((SUM(выдача!$O16:X16)&lt;=($B16+$D16+$F16+$H16+$J16+$L16+$N16+$P16+$R16+$T16)),$U16,IF((SUM(выдача!$O16:X16)&lt;=($B16+$D16+$F16+$H16+$J16+$L16+$N16+$P16+$R16+$T16+$V16)),$W16,IF((SUM(выдача!$O16:X16)&lt;=($B16+$D16+$F16+$H16+$J16+$L16+$N16+$P16+$R16+$T16+$V16+$X16)),$Y16,IF((SUM(выдача!$O16:X16)&lt;=($B16+$D16+$F16+$H16+$J16+$L16+$N16+$P16+$R16+$T16+$V16+$X16+$Z16)),$AA16,IF((SUM(выдача!$O16:X16)&lt;=($B16+$D16+$F16+$H16+$J16+$L16+$N16+$P16+$R16+$T16+$V16+$X16+$Z16+$AB16)),$AC16,0))))))))))))))</f>
        <v>92</v>
      </c>
      <c r="AS16" s="354">
        <f>IF(((SUM(выдача!$O16:Y16)&lt;=$B16)),$C16,IF((SUM(выдача!$O16:Y16)&lt;=($B16+$D16)),$E16,IF((SUM(выдача!$O16:Y16)&lt;=($B16+$D16+$F16)),$G16,IF((SUM(выдача!$O16:Y16)&lt;=($B16+$D16+$F16+$H16)),$I16,IF((SUM(выдача!$O16:Y16)&lt;=($B16+$D16+$F16+$H16+$J16)),$K16,IF((SUM(выдача!$O16:Y16)&lt;=($B16+$D16+$F16+$H16+$J16+$L16)),$M16,IF((SUM(выдача!$O16:Y16)&lt;=($B16+$D16+$F16+$H16+$J16+$L16+$N16)),$O16,IF((SUM(выдача!$O16:Y16)&lt;=($B16+$D16+$F16+$H16+$J16+$L16+$N16+$P16)),$Q16,IF((SUM(выдача!$O16:Y16)&lt;=($B16+$D16+$F16+$H16+$J16+$L16+$N16+$P16+$R16)),$S16,IF((SUM(выдача!$O16:Y16)&lt;=($B16+$D16+$F16+$H16+$J16+$L16+$N16+$P16+$R16+$T16)),$U16,IF((SUM(выдача!$O16:Y16)&lt;=($B16+$D16+$F16+$H16+$J16+$L16+$N16+$P16+$R16+$T16+$V16)),$W16,IF((SUM(выдача!$O16:Y16)&lt;=($B16+$D16+$F16+$H16+$J16+$L16+$N16+$P16+$R16+$T16+$V16+$X16)),$Y16,IF((SUM(выдача!$O16:Y16)&lt;=($B16+$D16+$F16+$H16+$J16+$L16+$N16+$P16+$R16+$T16+$V16+$X16+$Z16)),$AA16,IF((SUM(выдача!$O16:Y16)&lt;=($B16+$D16+$F16+$H16+$J16+$L16+$N16+$P16+$R16+$T16+$V16+$X16+$Z16+$AB16)),$AC16,0))))))))))))))</f>
        <v>92</v>
      </c>
      <c r="AT16" s="354">
        <f>IF(((SUM(выдача!$O16:Z16)&lt;=$B16)),$C16,IF((SUM(выдача!$O16:Z16)&lt;=($B16+$D16)),$E16,IF((SUM(выдача!$O16:Z16)&lt;=($B16+$D16+$F16)),$G16,IF((SUM(выдача!$O16:Z16)&lt;=($B16+$D16+$F16+$H16)),$I16,IF((SUM(выдача!$O16:Z16)&lt;=($B16+$D16+$F16+$H16+$J16)),$K16,IF((SUM(выдача!$O16:Z16)&lt;=($B16+$D16+$F16+$H16+$J16+$L16)),$M16,IF((SUM(выдача!$O16:Z16)&lt;=($B16+$D16+$F16+$H16+$J16+$L16+$N16)),$O16,IF((SUM(выдача!$O16:Z16)&lt;=($B16+$D16+$F16+$H16+$J16+$L16+$N16+$P16)),$Q16,IF((SUM(выдача!$O16:Z16)&lt;=($B16+$D16+$F16+$H16+$J16+$L16+$N16+$P16+$R16)),$S16,IF((SUM(выдача!$O16:Z16)&lt;=($B16+$D16+$F16+$H16+$J16+$L16+$N16+$P16+$R16+$T16)),$U16,IF((SUM(выдача!$O16:Z16)&lt;=($B16+$D16+$F16+$H16+$J16+$L16+$N16+$P16+$R16+$T16+$V16)),$W16,IF((SUM(выдача!$O16:Z16)&lt;=($B16+$D16+$F16+$H16+$J16+$L16+$N16+$P16+$R16+$T16+$V16+$X16)),$Y16,IF((SUM(выдача!$O16:Z16)&lt;=($B16+$D16+$F16+$H16+$J16+$L16+$N16+$P16+$R16+$T16+$V16+$X16+$Z16)),$AA16,IF((SUM(выдача!$O16:Z16)&lt;=($B16+$D16+$F16+$H16+$J16+$L16+$N16+$P16+$R16+$T16+$V16+$X16+$Z16+$AB16)),$AC16,0))))))))))))))</f>
        <v>92</v>
      </c>
      <c r="AU16" s="354">
        <f>IF(((SUM(выдача!$O16:AA16)&lt;=$B16)),$C16,IF((SUM(выдача!$O16:AA16)&lt;=($B16+$D16)),$E16,IF((SUM(выдача!$O16:AA16)&lt;=($B16+$D16+$F16)),$G16,IF((SUM(выдача!$O16:AA16)&lt;=($B16+$D16+$F16+$H16)),$I16,IF((SUM(выдача!$O16:AA16)&lt;=($B16+$D16+$F16+$H16+$J16)),$K16,IF((SUM(выдача!$O16:AA16)&lt;=($B16+$D16+$F16+$H16+$J16+$L16)),$M16,IF((SUM(выдача!$O16:AA16)&lt;=($B16+$D16+$F16+$H16+$J16+$L16+$N16)),$O16,IF((SUM(выдача!$O16:AA16)&lt;=($B16+$D16+$F16+$H16+$J16+$L16+$N16+$P16)),$Q16,IF((SUM(выдача!$O16:AA16)&lt;=($B16+$D16+$F16+$H16+$J16+$L16+$N16+$P16+$R16)),$S16,IF((SUM(выдача!$O16:AA16)&lt;=($B16+$D16+$F16+$H16+$J16+$L16+$N16+$P16+$R16+$T16)),$U16,IF((SUM(выдача!$O16:AA16)&lt;=($B16+$D16+$F16+$H16+$J16+$L16+$N16+$P16+$R16+$T16+$V16)),$W16,IF((SUM(выдача!$O16:AA16)&lt;=($B16+$D16+$F16+$H16+$J16+$L16+$N16+$P16+$R16+$T16+$V16+$X16)),$Y16,IF((SUM(выдача!$O16:AA16)&lt;=($B16+$D16+$F16+$H16+$J16+$L16+$N16+$P16+$R16+$T16+$V16+$X16+$Z16)),$AA16,IF((SUM(выдача!$O16:AA16)&lt;=($B16+$D16+$F16+$H16+$J16+$L16+$N16+$P16+$R16+$T16+$V16+$X16+$Z16+$AB16)),$AC16,0))))))))))))))</f>
        <v>92</v>
      </c>
      <c r="AV16" s="354">
        <f>IF(((SUM(выдача!$O16:AB16)&lt;=$B16)),$C16,IF((SUM(выдача!$O16:AB16)&lt;=($B16+$D16)),$E16,IF((SUM(выдача!$O16:AB16)&lt;=($B16+$D16+$F16)),$G16,IF((SUM(выдача!$O16:AB16)&lt;=($B16+$D16+$F16+$H16)),$I16,IF((SUM(выдача!$O16:AB16)&lt;=($B16+$D16+$F16+$H16+$J16)),$K16,IF((SUM(выдача!$O16:AB16)&lt;=($B16+$D16+$F16+$H16+$J16+$L16)),$M16,IF((SUM(выдача!$O16:AB16)&lt;=($B16+$D16+$F16+$H16+$J16+$L16+$N16)),$O16,IF((SUM(выдача!$O16:AB16)&lt;=($B16+$D16+$F16+$H16+$J16+$L16+$N16+$P16)),$Q16,IF((SUM(выдача!$O16:AB16)&lt;=($B16+$D16+$F16+$H16+$J16+$L16+$N16+$P16+$R16)),$S16,IF((SUM(выдача!$O16:AB16)&lt;=($B16+$D16+$F16+$H16+$J16+$L16+$N16+$P16+$R16+$T16)),$U16,IF((SUM(выдача!$O16:AB16)&lt;=($B16+$D16+$F16+$H16+$J16+$L16+$N16+$P16+$R16+$T16+$V16)),$W16,IF((SUM(выдача!$O16:AB16)&lt;=($B16+$D16+$F16+$H16+$J16+$L16+$N16+$P16+$R16+$T16+$V16+$X16)),$Y16,IF((SUM(выдача!$O16:AB16)&lt;=($B16+$D16+$F16+$H16+$J16+$L16+$N16+$P16+$R16+$T16+$V16+$X16+$Z16)),$AA16,IF((SUM(выдача!$O16:AB16)&lt;=($B16+$D16+$F16+$H16+$J16+$L16+$N16+$P16+$R16+$T16+$V16+$X16+$Z16+$AB16)),$AC16,0))))))))))))))</f>
        <v>92</v>
      </c>
      <c r="AW16" s="354">
        <f>IF(((SUM(выдача!$O16:AC16)&lt;=$B16)),$C16,IF((SUM(выдача!$O16:AC16)&lt;=($B16+$D16)),$E16,IF((SUM(выдача!$O16:AC16)&lt;=($B16+$D16+$F16)),$G16,IF((SUM(выдача!$O16:AC16)&lt;=($B16+$D16+$F16+$H16)),$I16,IF((SUM(выдача!$O16:AC16)&lt;=($B16+$D16+$F16+$H16+$J16)),$K16,IF((SUM(выдача!$O16:AC16)&lt;=($B16+$D16+$F16+$H16+$J16+$L16)),$M16,IF((SUM(выдача!$O16:AC16)&lt;=($B16+$D16+$F16+$H16+$J16+$L16+$N16)),$O16,IF((SUM(выдача!$O16:AC16)&lt;=($B16+$D16+$F16+$H16+$J16+$L16+$N16+$P16)),$Q16,IF((SUM(выдача!$O16:AC16)&lt;=($B16+$D16+$F16+$H16+$J16+$L16+$N16+$P16+$R16)),$S16,IF((SUM(выдача!$O16:AC16)&lt;=($B16+$D16+$F16+$H16+$J16+$L16+$N16+$P16+$R16+$T16)),$U16,IF((SUM(выдача!$O16:AC16)&lt;=($B16+$D16+$F16+$H16+$J16+$L16+$N16+$P16+$R16+$T16+$V16)),$W16,IF((SUM(выдача!$O16:AC16)&lt;=($B16+$D16+$F16+$H16+$J16+$L16+$N16+$P16+$R16+$T16+$V16+$X16)),$Y16,IF((SUM(выдача!$O16:AC16)&lt;=($B16+$D16+$F16+$H16+$J16+$L16+$N16+$P16+$R16+$T16+$V16+$X16+$Z16)),$AA16,IF((SUM(выдача!$O16:AC16)&lt;=($B16+$D16+$F16+$H16+$J16+$L16+$N16+$P16+$R16+$T16+$V16+$X16+$Z16+$AB16)),$AC16,0))))))))))))))</f>
        <v>92</v>
      </c>
      <c r="AX16" s="354">
        <f>IF(((SUM(выдача!$O16:AD16)&lt;=$B16)),$C16,IF((SUM(выдача!$O16:AD16)&lt;=($B16+$D16)),$E16,IF((SUM(выдача!$O16:AD16)&lt;=($B16+$D16+$F16)),$G16,IF((SUM(выдача!$O16:AD16)&lt;=($B16+$D16+$F16+$H16)),$I16,IF((SUM(выдача!$O16:AD16)&lt;=($B16+$D16+$F16+$H16+$J16)),$K16,IF((SUM(выдача!$O16:AD16)&lt;=($B16+$D16+$F16+$H16+$J16+$L16)),$M16,IF((SUM(выдача!$O16:AD16)&lt;=($B16+$D16+$F16+$H16+$J16+$L16+$N16)),$O16,IF((SUM(выдача!$O16:AD16)&lt;=($B16+$D16+$F16+$H16+$J16+$L16+$N16+$P16)),$Q16,IF((SUM(выдача!$O16:AD16)&lt;=($B16+$D16+$F16+$H16+$J16+$L16+$N16+$P16+$R16)),$S16,IF((SUM(выдача!$O16:AD16)&lt;=($B16+$D16+$F16+$H16+$J16+$L16+$N16+$P16+$R16+$T16)),$U16,IF((SUM(выдача!$O16:AD16)&lt;=($B16+$D16+$F16+$H16+$J16+$L16+$N16+$P16+$R16+$T16+$V16)),$W16,IF((SUM(выдача!$O16:AD16)&lt;=($B16+$D16+$F16+$H16+$J16+$L16+$N16+$P16+$R16+$T16+$V16+$X16)),$Y16,IF((SUM(выдача!$O16:AD16)&lt;=($B16+$D16+$F16+$H16+$J16+$L16+$N16+$P16+$R16+$T16+$V16+$X16+$Z16)),$AA16,IF((SUM(выдача!$O16:AD16)&lt;=($B16+$D16+$F16+$H16+$J16+$L16+$N16+$P16+$R16+$T16+$V16+$X16+$Z16+$AB16)),$AC16,0))))))))))))))</f>
        <v>92</v>
      </c>
      <c r="AY16" s="354">
        <f>IF(((SUM(выдача!$O16:AE16)&lt;=$B16)),$C16,IF((SUM(выдача!$O16:AE16)&lt;=($B16+$D16)),$E16,IF((SUM(выдача!$O16:AE16)&lt;=($B16+$D16+$F16)),$G16,IF((SUM(выдача!$O16:AE16)&lt;=($B16+$D16+$F16+$H16)),$I16,IF((SUM(выдача!$O16:AE16)&lt;=($B16+$D16+$F16+$H16+$J16)),$K16,IF((SUM(выдача!$O16:AE16)&lt;=($B16+$D16+$F16+$H16+$J16+$L16)),$M16,IF((SUM(выдача!$O16:AE16)&lt;=($B16+$D16+$F16+$H16+$J16+$L16+$N16)),$O16,IF((SUM(выдача!$O16:AE16)&lt;=($B16+$D16+$F16+$H16+$J16+$L16+$N16+$P16)),$Q16,IF((SUM(выдача!$O16:AE16)&lt;=($B16+$D16+$F16+$H16+$J16+$L16+$N16+$P16+$R16)),$S16,IF((SUM(выдача!$O16:AE16)&lt;=($B16+$D16+$F16+$H16+$J16+$L16+$N16+$P16+$R16+$T16)),$U16,IF((SUM(выдача!$O16:AE16)&lt;=($B16+$D16+$F16+$H16+$J16+$L16+$N16+$P16+$R16+$T16+$V16)),$W16,IF((SUM(выдача!$O16:AE16)&lt;=($B16+$D16+$F16+$H16+$J16+$L16+$N16+$P16+$R16+$T16+$V16+$X16)),$Y16,IF((SUM(выдача!$O16:AE16)&lt;=($B16+$D16+$F16+$H16+$J16+$L16+$N16+$P16+$R16+$T16+$V16+$X16+$Z16)),$AA16,IF((SUM(выдача!$O16:AE16)&lt;=($B16+$D16+$F16+$H16+$J16+$L16+$N16+$P16+$R16+$T16+$V16+$X16+$Z16+$AB16)),$AC16,0))))))))))))))</f>
        <v>92</v>
      </c>
      <c r="AZ16" s="354">
        <f>IF(((SUM(выдача!$O16:AF16)&lt;=$B16)),$C16,IF((SUM(выдача!$O16:AF16)&lt;=($B16+$D16)),$E16,IF((SUM(выдача!$O16:AF16)&lt;=($B16+$D16+$F16)),$G16,IF((SUM(выдача!$O16:AF16)&lt;=($B16+$D16+$F16+$H16)),$I16,IF((SUM(выдача!$O16:AF16)&lt;=($B16+$D16+$F16+$H16+$J16)),$K16,IF((SUM(выдача!$O16:AF16)&lt;=($B16+$D16+$F16+$H16+$J16+$L16)),$M16,IF((SUM(выдача!$O16:AF16)&lt;=($B16+$D16+$F16+$H16+$J16+$L16+$N16)),$O16,IF((SUM(выдача!$O16:AF16)&lt;=($B16+$D16+$F16+$H16+$J16+$L16+$N16+$P16)),$Q16,IF((SUM(выдача!$O16:AF16)&lt;=($B16+$D16+$F16+$H16+$J16+$L16+$N16+$P16+$R16)),$S16,IF((SUM(выдача!$O16:AF16)&lt;=($B16+$D16+$F16+$H16+$J16+$L16+$N16+$P16+$R16+$T16)),$U16,IF((SUM(выдача!$O16:AF16)&lt;=($B16+$D16+$F16+$H16+$J16+$L16+$N16+$P16+$R16+$T16+$V16)),$W16,IF((SUM(выдача!$O16:AF16)&lt;=($B16+$D16+$F16+$H16+$J16+$L16+$N16+$P16+$R16+$T16+$V16+$X16)),$Y16,IF((SUM(выдача!$O16:AF16)&lt;=($B16+$D16+$F16+$H16+$J16+$L16+$N16+$P16+$R16+$T16+$V16+$X16+$Z16)),$AA16,IF((SUM(выдача!$O16:AF16)&lt;=($B16+$D16+$F16+$H16+$J16+$L16+$N16+$P16+$R16+$T16+$V16+$X16+$Z16+$AB16)),$AC16,0))))))))))))))</f>
        <v>92</v>
      </c>
      <c r="BA16" s="354">
        <f>IF(((SUM(выдача!$O16:AG16)&lt;=$B16)),$C16,IF((SUM(выдача!$O16:AG16)&lt;=($B16+$D16)),$E16,IF((SUM(выдача!$O16:AG16)&lt;=($B16+$D16+$F16)),$G16,IF((SUM(выдача!$O16:AG16)&lt;=($B16+$D16+$F16+$H16)),$I16,IF((SUM(выдача!$O16:AG16)&lt;=($B16+$D16+$F16+$H16+$J16)),$K16,IF((SUM(выдача!$O16:AG16)&lt;=($B16+$D16+$F16+$H16+$J16+$L16)),$M16,IF((SUM(выдача!$O16:AG16)&lt;=($B16+$D16+$F16+$H16+$J16+$L16+$N16)),$O16,IF((SUM(выдача!$O16:AG16)&lt;=($B16+$D16+$F16+$H16+$J16+$L16+$N16+$P16)),$Q16,IF((SUM(выдача!$O16:AG16)&lt;=($B16+$D16+$F16+$H16+$J16+$L16+$N16+$P16+$R16)),$S16,IF((SUM(выдача!$O16:AG16)&lt;=($B16+$D16+$F16+$H16+$J16+$L16+$N16+$P16+$R16+$T16)),$U16,IF((SUM(выдача!$O16:AG16)&lt;=($B16+$D16+$F16+$H16+$J16+$L16+$N16+$P16+$R16+$T16+$V16)),$W16,IF((SUM(выдача!$O16:AG16)&lt;=($B16+$D16+$F16+$H16+$J16+$L16+$N16+$P16+$R16+$T16+$V16+$X16)),$Y16,IF((SUM(выдача!$O16:AG16)&lt;=($B16+$D16+$F16+$H16+$J16+$L16+$N16+$P16+$R16+$T16+$V16+$X16+$Z16)),$AA16,IF((SUM(выдача!$O16:AG16)&lt;=($B16+$D16+$F16+$H16+$J16+$L16+$N16+$P16+$R16+$T16+$V16+$X16+$Z16+$AB16)),$AC16,0))))))))))))))</f>
        <v>92</v>
      </c>
      <c r="BB16" s="354">
        <f>IF(((SUM(выдача!$O16:AH16)&lt;=$B16)),$C16,IF((SUM(выдача!$O16:AH16)&lt;=($B16+$D16)),$E16,IF((SUM(выдача!$O16:AH16)&lt;=($B16+$D16+$F16)),$G16,IF((SUM(выдача!$O16:AH16)&lt;=($B16+$D16+$F16+$H16)),$I16,IF((SUM(выдача!$O16:AH16)&lt;=($B16+$D16+$F16+$H16+$J16)),$K16,IF((SUM(выдача!$O16:AH16)&lt;=($B16+$D16+$F16+$H16+$J16+$L16)),$M16,IF((SUM(выдача!$O16:AH16)&lt;=($B16+$D16+$F16+$H16+$J16+$L16+$N16)),$O16,IF((SUM(выдача!$O16:AH16)&lt;=($B16+$D16+$F16+$H16+$J16+$L16+$N16+$P16)),$Q16,IF((SUM(выдача!$O16:AH16)&lt;=($B16+$D16+$F16+$H16+$J16+$L16+$N16+$P16+$R16)),$S16,IF((SUM(выдача!$O16:AH16)&lt;=($B16+$D16+$F16+$H16+$J16+$L16+$N16+$P16+$R16+$T16)),$U16,IF((SUM(выдача!$O16:AH16)&lt;=($B16+$D16+$F16+$H16+$J16+$L16+$N16+$P16+$R16+$T16+$V16)),$W16,IF((SUM(выдача!$O16:AH16)&lt;=($B16+$D16+$F16+$H16+$J16+$L16+$N16+$P16+$R16+$T16+$V16+$X16)),$Y16,IF((SUM(выдача!$O16:AH16)&lt;=($B16+$D16+$F16+$H16+$J16+$L16+$N16+$P16+$R16+$T16+$V16+$X16+$Z16)),$AA16,IF((SUM(выдача!$O16:AH16)&lt;=($B16+$D16+$F16+$H16+$J16+$L16+$N16+$P16+$R16+$T16+$V16+$X16+$Z16+$AB16)),$AC16,0))))))))))))))</f>
        <v>92</v>
      </c>
      <c r="BC16" s="354">
        <f>IF(((SUM(выдача!$O16:AI16)&lt;=$B16)),$C16,IF((SUM(выдача!$O16:AI16)&lt;=($B16+$D16)),$E16,IF((SUM(выдача!$O16:AI16)&lt;=($B16+$D16+$F16)),$G16,IF((SUM(выдача!$O16:AI16)&lt;=($B16+$D16+$F16+$H16)),$I16,IF((SUM(выдача!$O16:AI16)&lt;=($B16+$D16+$F16+$H16+$J16)),$K16,IF((SUM(выдача!$O16:AI16)&lt;=($B16+$D16+$F16+$H16+$J16+$L16)),$M16,IF((SUM(выдача!$O16:AI16)&lt;=($B16+$D16+$F16+$H16+$J16+$L16+$N16)),$O16,IF((SUM(выдача!$O16:AI16)&lt;=($B16+$D16+$F16+$H16+$J16+$L16+$N16+$P16)),$Q16,IF((SUM(выдача!$O16:AI16)&lt;=($B16+$D16+$F16+$H16+$J16+$L16+$N16+$P16+$R16)),$S16,IF((SUM(выдача!$O16:AI16)&lt;=($B16+$D16+$F16+$H16+$J16+$L16+$N16+$P16+$R16+$T16)),$U16,IF((SUM(выдача!$O16:AI16)&lt;=($B16+$D16+$F16+$H16+$J16+$L16+$N16+$P16+$R16+$T16+$V16)),$W16,IF((SUM(выдача!$O16:AI16)&lt;=($B16+$D16+$F16+$H16+$J16+$L16+$N16+$P16+$R16+$T16+$V16+$X16)),$Y16,IF((SUM(выдача!$O16:AI16)&lt;=($B16+$D16+$F16+$H16+$J16+$L16+$N16+$P16+$R16+$T16+$V16+$X16+$Z16)),$AA16,IF((SUM(выдача!$O16:AI16)&lt;=($B16+$D16+$F16+$H16+$J16+$L16+$N16+$P16+$R16+$T16+$V16+$X16+$Z16+$AB16)),$AC16,0))))))))))))))</f>
        <v>92</v>
      </c>
      <c r="BD16" s="355">
        <f t="shared" si="1"/>
        <v>0</v>
      </c>
      <c r="BE16" s="356">
        <f t="shared" si="4"/>
        <v>0</v>
      </c>
    </row>
    <row r="17" spans="1:57" ht="15.75">
      <c r="A17" s="151" t="s">
        <v>17</v>
      </c>
      <c r="B17" s="276">
        <v>3</v>
      </c>
      <c r="C17" s="277">
        <v>45</v>
      </c>
      <c r="D17" s="276">
        <v>2</v>
      </c>
      <c r="E17" s="280">
        <v>45</v>
      </c>
      <c r="F17" s="276"/>
      <c r="G17" s="280"/>
      <c r="H17" s="276"/>
      <c r="I17" s="278"/>
      <c r="J17" s="279"/>
      <c r="K17" s="278"/>
      <c r="L17" s="279"/>
      <c r="M17" s="280"/>
      <c r="N17" s="279"/>
      <c r="O17" s="280"/>
      <c r="P17" s="279"/>
      <c r="Q17" s="280"/>
      <c r="R17" s="279"/>
      <c r="S17" s="280"/>
      <c r="T17" s="279"/>
      <c r="U17" s="280"/>
      <c r="V17" s="279"/>
      <c r="W17" s="280"/>
      <c r="X17" s="279"/>
      <c r="Y17" s="280"/>
      <c r="Z17" s="279"/>
      <c r="AA17" s="280"/>
      <c r="AB17" s="279"/>
      <c r="AC17" s="280"/>
      <c r="AD17" s="351">
        <f t="shared" si="2"/>
        <v>225</v>
      </c>
      <c r="AE17" s="351">
        <f>AD17-(SUM(Всего!D17:'Всего'!X17))</f>
        <v>0</v>
      </c>
      <c r="AF17" s="352">
        <f t="shared" si="3"/>
        <v>5</v>
      </c>
      <c r="AG17" s="353" t="str">
        <f t="shared" si="0"/>
        <v>пшено</v>
      </c>
      <c r="AH17" s="353">
        <f>выдача!B17</f>
        <v>0</v>
      </c>
      <c r="AI17" s="354">
        <f>IF(((SUM(выдача!$O17:O17)&lt;=$B17)),$C17,IF((SUM(выдача!$O17:O17)&lt;=($B17+$D17)),$E17,IF((SUM(выдача!$O17:O17)&lt;=($B17+$D17+$F17)),$G17,IF((SUM(выдача!$O17:O17)&lt;=($B17+$D17+$F17+$H17)),$I17,IF((SUM(выдача!$O17:O17)&lt;=($B17+$D17+$F17+$H17+$J17)),$K17,IF((SUM(выдача!$O17:O17)&lt;=($B17+$D17+$F17+$H17+$J17+$L17)),$M17,IF((SUM(выдача!$O17:O17)&lt;=($B17+$D17+$F17+$H17+$J17+$L17+$N17)),$O17,IF((SUM(выдача!$O17:O17)&lt;=($B17+$D17+$F17+$H17+$J17+$L17+$N17+$P17)),$Q17,IF((SUM(выдача!$O17:O17)&lt;=($B17+$D17+$F17+$H17+$J17+$L17+$N17+$P17+$R17)),$S17,IF((SUM(выдача!$O17:O17)&lt;=($B17+$D17+$F17+$H17+$J17+$L17+$N17+$P17+$R17+$T17)),$U17,IF((SUM(выдача!$O17:O17)&lt;=($B17+$D17+$F17+$H17+$J17+$L17+$N17+$P17+$R17+$T17+$V17)),$W17,IF((SUM(выдача!$O17:O17)&lt;=($B17+$D17+$F17+$H17+$J17+$L17+$N17+$P17+$R17+$T17+$V17+$X17)),$Y17,IF((SUM(выдача!$O17:O17)&lt;=($B17+$D17+$F17+$H17+$J17+$L17+$N17+$P17+$R17+$T17+$V17+$X17+$Z17)),$AA17,IF((SUM(выдача!$O17:O17)&lt;=($B17+$D17+$F17+$H17+$J17+$L17+$N17+$P17+$R17+$T17+$V17+$X17+$Z17+$AB17)),$AC17,0))))))))))))))</f>
        <v>45</v>
      </c>
      <c r="AJ17" s="354">
        <f>IF(((SUM(выдача!$O17:P17)&lt;=$B17)),$C17,IF((SUM(выдача!$O17:P17)&lt;=($B17+$D17)),$E17,IF((SUM(выдача!$O17:P17)&lt;=($B17+$D17+$F17)),$G17,IF((SUM(выдача!$O17:P17)&lt;=($B17+$D17+$F17+$H17)),$I17,IF((SUM(выдача!$O17:P17)&lt;=($B17+$D17+$F17+$H17+$J17)),$K17,IF((SUM(выдача!$O17:P17)&lt;=($B17+$D17+$F17+$H17+$J17+$L17)),$M17,IF((SUM(выдача!$O17:P17)&lt;=($B17+$D17+$F17+$H17+$J17+$L17+$N17)),$O17,IF((SUM(выдача!$O17:P17)&lt;=($B17+$D17+$F17+$H17+$J17+$L17+$N17+$P17)),$Q17,IF((SUM(выдача!$O17:P17)&lt;=($B17+$D17+$F17+$H17+$J17+$L17+$N17+$P17+$R17)),$S17,IF((SUM(выдача!$O17:P17)&lt;=($B17+$D17+$F17+$H17+$J17+$L17+$N17+$P17+$R17+$T17)),$U17,IF((SUM(выдача!$O17:P17)&lt;=($B17+$D17+$F17+$H17+$J17+$L17+$N17+$P17+$R17+$T17+$V17)),$W17,IF((SUM(выдача!$O17:P17)&lt;=($B17+$D17+$F17+$H17+$J17+$L17+$N17+$P17+$R17+$T17+$V17+$X17)),$Y17,IF((SUM(выдача!$O17:P17)&lt;=($B17+$D17+$F17+$H17+$J17+$L17+$N17+$P17+$R17+$T17+$V17+$X17+$Z17)),$AA17,IF((SUM(выдача!$O17:P17)&lt;=($B17+$D17+$F17+$H17+$J17+$L17+$N17+$P17+$R17+$T17+$V17+$X17+$Z17+$AB17)),$AC17,0))))))))))))))</f>
        <v>45</v>
      </c>
      <c r="AK17" s="354">
        <f>IF(((SUM(выдача!$O17:Q17)&lt;=$B17)),$C17,IF((SUM(выдача!$O17:Q17)&lt;=($B17+$D17)),$E17,IF((SUM(выдача!$O17:Q17)&lt;=($B17+$D17+$F17)),$G17,IF((SUM(выдача!$O17:Q17)&lt;=($B17+$D17+$F17+$H17)),$I17,IF((SUM(выдача!$O17:Q17)&lt;=($B17+$D17+$F17+$H17+$J17)),$K17,IF((SUM(выдача!$O17:Q17)&lt;=($B17+$D17+$F17+$H17+$J17+$L17)),$M17,IF((SUM(выдача!$O17:Q17)&lt;=($B17+$D17+$F17+$H17+$J17+$L17+$N17)),$O17,IF((SUM(выдача!$O17:Q17)&lt;=($B17+$D17+$F17+$H17+$J17+$L17+$N17+$P17)),$Q17,IF((SUM(выдача!$O17:Q17)&lt;=($B17+$D17+$F17+$H17+$J17+$L17+$N17+$P17+$R17)),$S17,IF((SUM(выдача!$O17:Q17)&lt;=($B17+$D17+$F17+$H17+$J17+$L17+$N17+$P17+$R17+$T17)),$U17,IF((SUM(выдача!$O17:Q17)&lt;=($B17+$D17+$F17+$H17+$J17+$L17+$N17+$P17+$R17+$T17+$V17)),$W17,IF((SUM(выдача!$O17:Q17)&lt;=($B17+$D17+$F17+$H17+$J17+$L17+$N17+$P17+$R17+$T17+$V17+$X17)),$Y17,IF((SUM(выдача!$O17:Q17)&lt;=($B17+$D17+$F17+$H17+$J17+$L17+$N17+$P17+$R17+$T17+$V17+$X17+$Z17)),$AA17,IF((SUM(выдача!$O17:Q17)&lt;=($B17+$D17+$F17+$H17+$J17+$L17+$N17+$P17+$R17+$T17+$V17+$X17+$Z17+$AB17)),$AC17,0))))))))))))))</f>
        <v>45</v>
      </c>
      <c r="AL17" s="354">
        <f>IF(((SUM(выдача!$O17:R17)&lt;=$B17)),$C17,IF((SUM(выдача!$O17:R17)&lt;=($B17+$D17)),$E17,IF((SUM(выдача!$O17:R17)&lt;=($B17+$D17+$F17)),$G17,IF((SUM(выдача!$O17:R17)&lt;=($B17+$D17+$F17+$H17)),$I17,IF((SUM(выдача!$O17:R17)&lt;=($B17+$D17+$F17+$H17+$J17)),$K17,IF((SUM(выдача!$O17:R17)&lt;=($B17+$D17+$F17+$H17+$J17+$L17)),$M17,IF((SUM(выдача!$O17:R17)&lt;=($B17+$D17+$F17+$H17+$J17+$L17+$N17)),$O17,IF((SUM(выдача!$O17:R17)&lt;=($B17+$D17+$F17+$H17+$J17+$L17+$N17+$P17)),$Q17,IF((SUM(выдача!$O17:R17)&lt;=($B17+$D17+$F17+$H17+$J17+$L17+$N17+$P17+$R17)),$S17,IF((SUM(выдача!$O17:R17)&lt;=($B17+$D17+$F17+$H17+$J17+$L17+$N17+$P17+$R17+$T17)),$U17,IF((SUM(выдача!$O17:R17)&lt;=($B17+$D17+$F17+$H17+$J17+$L17+$N17+$P17+$R17+$T17+$V17)),$W17,IF((SUM(выдача!$O17:R17)&lt;=($B17+$D17+$F17+$H17+$J17+$L17+$N17+$P17+$R17+$T17+$V17+$X17)),$Y17,IF((SUM(выдача!$O17:R17)&lt;=($B17+$D17+$F17+$H17+$J17+$L17+$N17+$P17+$R17+$T17+$V17+$X17+$Z17)),$AA17,IF((SUM(выдача!$O17:R17)&lt;=($B17+$D17+$F17+$H17+$J17+$L17+$N17+$P17+$R17+$T17+$V17+$X17+$Z17+$AB17)),$AC17,0))))))))))))))</f>
        <v>45</v>
      </c>
      <c r="AM17" s="354">
        <f>IF(((SUM(выдача!$O17:S17)&lt;=$B17)),$C17,IF((SUM(выдача!$O17:S17)&lt;=($B17+$D17)),$E17,IF((SUM(выдача!$O17:S17)&lt;=($B17+$D17+$F17)),$G17,IF((SUM(выдача!$O17:S17)&lt;=($B17+$D17+$F17+$H17)),$I17,IF((SUM(выдача!$O17:S17)&lt;=($B17+$D17+$F17+$H17+$J17)),$K17,IF((SUM(выдача!$O17:S17)&lt;=($B17+$D17+$F17+$H17+$J17+$L17)),$M17,IF((SUM(выдача!$O17:S17)&lt;=($B17+$D17+$F17+$H17+$J17+$L17+$N17)),$O17,IF((SUM(выдача!$O17:S17)&lt;=($B17+$D17+$F17+$H17+$J17+$L17+$N17+$P17)),$Q17,IF((SUM(выдача!$O17:S17)&lt;=($B17+$D17+$F17+$H17+$J17+$L17+$N17+$P17+$R17)),$S17,IF((SUM(выдача!$O17:S17)&lt;=($B17+$D17+$F17+$H17+$J17+$L17+$N17+$P17+$R17+$T17)),$U17,IF((SUM(выдача!$O17:S17)&lt;=($B17+$D17+$F17+$H17+$J17+$L17+$N17+$P17+$R17+$T17+$V17)),$W17,IF((SUM(выдача!$O17:S17)&lt;=($B17+$D17+$F17+$H17+$J17+$L17+$N17+$P17+$R17+$T17+$V17+$X17)),$Y17,IF((SUM(выдача!$O17:S17)&lt;=($B17+$D17+$F17+$H17+$J17+$L17+$N17+$P17+$R17+$T17+$V17+$X17+$Z17)),$AA17,IF((SUM(выдача!$O17:S17)&lt;=($B17+$D17+$F17+$H17+$J17+$L17+$N17+$P17+$R17+$T17+$V17+$X17+$Z17+$AB17)),$AC17,0))))))))))))))</f>
        <v>45</v>
      </c>
      <c r="AN17" s="354">
        <f>IF(((SUM(выдача!$O17:T17)&lt;=$B17)),$C17,IF((SUM(выдача!$O17:T17)&lt;=($B17+$D17)),$E17,IF((SUM(выдача!$O17:T17)&lt;=($B17+$D17+$F17)),$G17,IF((SUM(выдача!$O17:T17)&lt;=($B17+$D17+$F17+$H17)),$I17,IF((SUM(выдача!$O17:T17)&lt;=($B17+$D17+$F17+$H17+$J17)),$K17,IF((SUM(выдача!$O17:T17)&lt;=($B17+$D17+$F17+$H17+$J17+$L17)),$M17,IF((SUM(выдача!$O17:T17)&lt;=($B17+$D17+$F17+$H17+$J17+$L17+$N17)),$O17,IF((SUM(выдача!$O17:T17)&lt;=($B17+$D17+$F17+$H17+$J17+$L17+$N17+$P17)),$Q17,IF((SUM(выдача!$O17:T17)&lt;=($B17+$D17+$F17+$H17+$J17+$L17+$N17+$P17+$R17)),$S17,IF((SUM(выдача!$O17:T17)&lt;=($B17+$D17+$F17+$H17+$J17+$L17+$N17+$P17+$R17+$T17)),$U17,IF((SUM(выдача!$O17:T17)&lt;=($B17+$D17+$F17+$H17+$J17+$L17+$N17+$P17+$R17+$T17+$V17)),$W17,IF((SUM(выдача!$O17:T17)&lt;=($B17+$D17+$F17+$H17+$J17+$L17+$N17+$P17+$R17+$T17+$V17+$X17)),$Y17,IF((SUM(выдача!$O17:T17)&lt;=($B17+$D17+$F17+$H17+$J17+$L17+$N17+$P17+$R17+$T17+$V17+$X17+$Z17)),$AA17,IF((SUM(выдача!$O17:T17)&lt;=($B17+$D17+$F17+$H17+$J17+$L17+$N17+$P17+$R17+$T17+$V17+$X17+$Z17+$AB17)),$AC17,0))))))))))))))</f>
        <v>45</v>
      </c>
      <c r="AO17" s="354">
        <f>IF(((SUM(выдача!$O17:U17)&lt;=$B17)),$C17,IF((SUM(выдача!$O17:U17)&lt;=($B17+$D17)),$E17,IF((SUM(выдача!$O17:U17)&lt;=($B17+$D17+$F17)),$G17,IF((SUM(выдача!$O17:U17)&lt;=($B17+$D17+$F17+$H17)),$I17,IF((SUM(выдача!$O17:U17)&lt;=($B17+$D17+$F17+$H17+$J17)),$K17,IF((SUM(выдача!$O17:U17)&lt;=($B17+$D17+$F17+$H17+$J17+$L17)),$M17,IF((SUM(выдача!$O17:U17)&lt;=($B17+$D17+$F17+$H17+$J17+$L17+$N17)),$O17,IF((SUM(выдача!$O17:U17)&lt;=($B17+$D17+$F17+$H17+$J17+$L17+$N17+$P17)),$Q17,IF((SUM(выдача!$O17:U17)&lt;=($B17+$D17+$F17+$H17+$J17+$L17+$N17+$P17+$R17)),$S17,IF((SUM(выдача!$O17:U17)&lt;=($B17+$D17+$F17+$H17+$J17+$L17+$N17+$P17+$R17+$T17)),$U17,IF((SUM(выдача!$O17:U17)&lt;=($B17+$D17+$F17+$H17+$J17+$L17+$N17+$P17+$R17+$T17+$V17)),$W17,IF((SUM(выдача!$O17:U17)&lt;=($B17+$D17+$F17+$H17+$J17+$L17+$N17+$P17+$R17+$T17+$V17+$X17)),$Y17,IF((SUM(выдача!$O17:U17)&lt;=($B17+$D17+$F17+$H17+$J17+$L17+$N17+$P17+$R17+$T17+$V17+$X17+$Z17)),$AA17,IF((SUM(выдача!$O17:U17)&lt;=($B17+$D17+$F17+$H17+$J17+$L17+$N17+$P17+$R17+$T17+$V17+$X17+$Z17+$AB17)),$AC17,0))))))))))))))</f>
        <v>45</v>
      </c>
      <c r="AP17" s="354">
        <f>IF(((SUM(выдача!$O17:V17)&lt;=$B17)),$C17,IF((SUM(выдача!$O17:V17)&lt;=($B17+$D17)),$E17,IF((SUM(выдача!$O17:V17)&lt;=($B17+$D17+$F17)),$G17,IF((SUM(выдача!$O17:V17)&lt;=($B17+$D17+$F17+$H17)),$I17,IF((SUM(выдача!$O17:V17)&lt;=($B17+$D17+$F17+$H17+$J17)),$K17,IF((SUM(выдача!$O17:V17)&lt;=($B17+$D17+$F17+$H17+$J17+$L17)),$M17,IF((SUM(выдача!$O17:V17)&lt;=($B17+$D17+$F17+$H17+$J17+$L17+$N17)),$O17,IF((SUM(выдача!$O17:V17)&lt;=($B17+$D17+$F17+$H17+$J17+$L17+$N17+$P17)),$Q17,IF((SUM(выдача!$O17:V17)&lt;=($B17+$D17+$F17+$H17+$J17+$L17+$N17+$P17+$R17)),$S17,IF((SUM(выдача!$O17:V17)&lt;=($B17+$D17+$F17+$H17+$J17+$L17+$N17+$P17+$R17+$T17)),$U17,IF((SUM(выдача!$O17:V17)&lt;=($B17+$D17+$F17+$H17+$J17+$L17+$N17+$P17+$R17+$T17+$V17)),$W17,IF((SUM(выдача!$O17:V17)&lt;=($B17+$D17+$F17+$H17+$J17+$L17+$N17+$P17+$R17+$T17+$V17+$X17)),$Y17,IF((SUM(выдача!$O17:V17)&lt;=($B17+$D17+$F17+$H17+$J17+$L17+$N17+$P17+$R17+$T17+$V17+$X17+$Z17)),$AA17,IF((SUM(выдача!$O17:V17)&lt;=($B17+$D17+$F17+$H17+$J17+$L17+$N17+$P17+$R17+$T17+$V17+$X17+$Z17+$AB17)),$AC17,0))))))))))))))</f>
        <v>45</v>
      </c>
      <c r="AQ17" s="354">
        <f>IF(((SUM(выдача!$O17:W17)&lt;=$B17)),$C17,IF((SUM(выдача!$O17:W17)&lt;=($B17+$D17)),$E17,IF((SUM(выдача!$O17:W17)&lt;=($B17+$D17+$F17)),$G17,IF((SUM(выдача!$O17:W17)&lt;=($B17+$D17+$F17+$H17)),$I17,IF((SUM(выдача!$O17:W17)&lt;=($B17+$D17+$F17+$H17+$J17)),$K17,IF((SUM(выдача!$O17:W17)&lt;=($B17+$D17+$F17+$H17+$J17+$L17)),$M17,IF((SUM(выдача!$O17:W17)&lt;=($B17+$D17+$F17+$H17+$J17+$L17+$N17)),$O17,IF((SUM(выдача!$O17:W17)&lt;=($B17+$D17+$F17+$H17+$J17+$L17+$N17+$P17)),$Q17,IF((SUM(выдача!$O17:W17)&lt;=($B17+$D17+$F17+$H17+$J17+$L17+$N17+$P17+$R17)),$S17,IF((SUM(выдача!$O17:W17)&lt;=($B17+$D17+$F17+$H17+$J17+$L17+$N17+$P17+$R17+$T17)),$U17,IF((SUM(выдача!$O17:W17)&lt;=($B17+$D17+$F17+$H17+$J17+$L17+$N17+$P17+$R17+$T17+$V17)),$W17,IF((SUM(выдача!$O17:W17)&lt;=($B17+$D17+$F17+$H17+$J17+$L17+$N17+$P17+$R17+$T17+$V17+$X17)),$Y17,IF((SUM(выдача!$O17:W17)&lt;=($B17+$D17+$F17+$H17+$J17+$L17+$N17+$P17+$R17+$T17+$V17+$X17+$Z17)),$AA17,IF((SUM(выдача!$O17:W17)&lt;=($B17+$D17+$F17+$H17+$J17+$L17+$N17+$P17+$R17+$T17+$V17+$X17+$Z17+$AB17)),$AC17,0))))))))))))))</f>
        <v>45</v>
      </c>
      <c r="AR17" s="354">
        <f>IF(((SUM(выдача!$O17:X17)&lt;=$B17)),$C17,IF((SUM(выдача!$O17:X17)&lt;=($B17+$D17)),$E17,IF((SUM(выдача!$O17:X17)&lt;=($B17+$D17+$F17)),$G17,IF((SUM(выдача!$O17:X17)&lt;=($B17+$D17+$F17+$H17)),$I17,IF((SUM(выдача!$O17:X17)&lt;=($B17+$D17+$F17+$H17+$J17)),$K17,IF((SUM(выдача!$O17:X17)&lt;=($B17+$D17+$F17+$H17+$J17+$L17)),$M17,IF((SUM(выдача!$O17:X17)&lt;=($B17+$D17+$F17+$H17+$J17+$L17+$N17)),$O17,IF((SUM(выдача!$O17:X17)&lt;=($B17+$D17+$F17+$H17+$J17+$L17+$N17+$P17)),$Q17,IF((SUM(выдача!$O17:X17)&lt;=($B17+$D17+$F17+$H17+$J17+$L17+$N17+$P17+$R17)),$S17,IF((SUM(выдача!$O17:X17)&lt;=($B17+$D17+$F17+$H17+$J17+$L17+$N17+$P17+$R17+$T17)),$U17,IF((SUM(выдача!$O17:X17)&lt;=($B17+$D17+$F17+$H17+$J17+$L17+$N17+$P17+$R17+$T17+$V17)),$W17,IF((SUM(выдача!$O17:X17)&lt;=($B17+$D17+$F17+$H17+$J17+$L17+$N17+$P17+$R17+$T17+$V17+$X17)),$Y17,IF((SUM(выдача!$O17:X17)&lt;=($B17+$D17+$F17+$H17+$J17+$L17+$N17+$P17+$R17+$T17+$V17+$X17+$Z17)),$AA17,IF((SUM(выдача!$O17:X17)&lt;=($B17+$D17+$F17+$H17+$J17+$L17+$N17+$P17+$R17+$T17+$V17+$X17+$Z17+$AB17)),$AC17,0))))))))))))))</f>
        <v>45</v>
      </c>
      <c r="AS17" s="354">
        <f>IF(((SUM(выдача!$O17:Y17)&lt;=$B17)),$C17,IF((SUM(выдача!$O17:Y17)&lt;=($B17+$D17)),$E17,IF((SUM(выдача!$O17:Y17)&lt;=($B17+$D17+$F17)),$G17,IF((SUM(выдача!$O17:Y17)&lt;=($B17+$D17+$F17+$H17)),$I17,IF((SUM(выдача!$O17:Y17)&lt;=($B17+$D17+$F17+$H17+$J17)),$K17,IF((SUM(выдача!$O17:Y17)&lt;=($B17+$D17+$F17+$H17+$J17+$L17)),$M17,IF((SUM(выдача!$O17:Y17)&lt;=($B17+$D17+$F17+$H17+$J17+$L17+$N17)),$O17,IF((SUM(выдача!$O17:Y17)&lt;=($B17+$D17+$F17+$H17+$J17+$L17+$N17+$P17)),$Q17,IF((SUM(выдача!$O17:Y17)&lt;=($B17+$D17+$F17+$H17+$J17+$L17+$N17+$P17+$R17)),$S17,IF((SUM(выдача!$O17:Y17)&lt;=($B17+$D17+$F17+$H17+$J17+$L17+$N17+$P17+$R17+$T17)),$U17,IF((SUM(выдача!$O17:Y17)&lt;=($B17+$D17+$F17+$H17+$J17+$L17+$N17+$P17+$R17+$T17+$V17)),$W17,IF((SUM(выдача!$O17:Y17)&lt;=($B17+$D17+$F17+$H17+$J17+$L17+$N17+$P17+$R17+$T17+$V17+$X17)),$Y17,IF((SUM(выдача!$O17:Y17)&lt;=($B17+$D17+$F17+$H17+$J17+$L17+$N17+$P17+$R17+$T17+$V17+$X17+$Z17)),$AA17,IF((SUM(выдача!$O17:Y17)&lt;=($B17+$D17+$F17+$H17+$J17+$L17+$N17+$P17+$R17+$T17+$V17+$X17+$Z17+$AB17)),$AC17,0))))))))))))))</f>
        <v>45</v>
      </c>
      <c r="AT17" s="354">
        <f>IF(((SUM(выдача!$O17:Z17)&lt;=$B17)),$C17,IF((SUM(выдача!$O17:Z17)&lt;=($B17+$D17)),$E17,IF((SUM(выдача!$O17:Z17)&lt;=($B17+$D17+$F17)),$G17,IF((SUM(выдача!$O17:Z17)&lt;=($B17+$D17+$F17+$H17)),$I17,IF((SUM(выдача!$O17:Z17)&lt;=($B17+$D17+$F17+$H17+$J17)),$K17,IF((SUM(выдача!$O17:Z17)&lt;=($B17+$D17+$F17+$H17+$J17+$L17)),$M17,IF((SUM(выдача!$O17:Z17)&lt;=($B17+$D17+$F17+$H17+$J17+$L17+$N17)),$O17,IF((SUM(выдача!$O17:Z17)&lt;=($B17+$D17+$F17+$H17+$J17+$L17+$N17+$P17)),$Q17,IF((SUM(выдача!$O17:Z17)&lt;=($B17+$D17+$F17+$H17+$J17+$L17+$N17+$P17+$R17)),$S17,IF((SUM(выдача!$O17:Z17)&lt;=($B17+$D17+$F17+$H17+$J17+$L17+$N17+$P17+$R17+$T17)),$U17,IF((SUM(выдача!$O17:Z17)&lt;=($B17+$D17+$F17+$H17+$J17+$L17+$N17+$P17+$R17+$T17+$V17)),$W17,IF((SUM(выдача!$O17:Z17)&lt;=($B17+$D17+$F17+$H17+$J17+$L17+$N17+$P17+$R17+$T17+$V17+$X17)),$Y17,IF((SUM(выдача!$O17:Z17)&lt;=($B17+$D17+$F17+$H17+$J17+$L17+$N17+$P17+$R17+$T17+$V17+$X17+$Z17)),$AA17,IF((SUM(выдача!$O17:Z17)&lt;=($B17+$D17+$F17+$H17+$J17+$L17+$N17+$P17+$R17+$T17+$V17+$X17+$Z17+$AB17)),$AC17,0))))))))))))))</f>
        <v>45</v>
      </c>
      <c r="AU17" s="354">
        <f>IF(((SUM(выдача!$O17:AA17)&lt;=$B17)),$C17,IF((SUM(выдача!$O17:AA17)&lt;=($B17+$D17)),$E17,IF((SUM(выдача!$O17:AA17)&lt;=($B17+$D17+$F17)),$G17,IF((SUM(выдача!$O17:AA17)&lt;=($B17+$D17+$F17+$H17)),$I17,IF((SUM(выдача!$O17:AA17)&lt;=($B17+$D17+$F17+$H17+$J17)),$K17,IF((SUM(выдача!$O17:AA17)&lt;=($B17+$D17+$F17+$H17+$J17+$L17)),$M17,IF((SUM(выдача!$O17:AA17)&lt;=($B17+$D17+$F17+$H17+$J17+$L17+$N17)),$O17,IF((SUM(выдача!$O17:AA17)&lt;=($B17+$D17+$F17+$H17+$J17+$L17+$N17+$P17)),$Q17,IF((SUM(выдача!$O17:AA17)&lt;=($B17+$D17+$F17+$H17+$J17+$L17+$N17+$P17+$R17)),$S17,IF((SUM(выдача!$O17:AA17)&lt;=($B17+$D17+$F17+$H17+$J17+$L17+$N17+$P17+$R17+$T17)),$U17,IF((SUM(выдача!$O17:AA17)&lt;=($B17+$D17+$F17+$H17+$J17+$L17+$N17+$P17+$R17+$T17+$V17)),$W17,IF((SUM(выдача!$O17:AA17)&lt;=($B17+$D17+$F17+$H17+$J17+$L17+$N17+$P17+$R17+$T17+$V17+$X17)),$Y17,IF((SUM(выдача!$O17:AA17)&lt;=($B17+$D17+$F17+$H17+$J17+$L17+$N17+$P17+$R17+$T17+$V17+$X17+$Z17)),$AA17,IF((SUM(выдача!$O17:AA17)&lt;=($B17+$D17+$F17+$H17+$J17+$L17+$N17+$P17+$R17+$T17+$V17+$X17+$Z17+$AB17)),$AC17,0))))))))))))))</f>
        <v>45</v>
      </c>
      <c r="AV17" s="354">
        <f>IF(((SUM(выдача!$O17:AB17)&lt;=$B17)),$C17,IF((SUM(выдача!$O17:AB17)&lt;=($B17+$D17)),$E17,IF((SUM(выдача!$O17:AB17)&lt;=($B17+$D17+$F17)),$G17,IF((SUM(выдача!$O17:AB17)&lt;=($B17+$D17+$F17+$H17)),$I17,IF((SUM(выдача!$O17:AB17)&lt;=($B17+$D17+$F17+$H17+$J17)),$K17,IF((SUM(выдача!$O17:AB17)&lt;=($B17+$D17+$F17+$H17+$J17+$L17)),$M17,IF((SUM(выдача!$O17:AB17)&lt;=($B17+$D17+$F17+$H17+$J17+$L17+$N17)),$O17,IF((SUM(выдача!$O17:AB17)&lt;=($B17+$D17+$F17+$H17+$J17+$L17+$N17+$P17)),$Q17,IF((SUM(выдача!$O17:AB17)&lt;=($B17+$D17+$F17+$H17+$J17+$L17+$N17+$P17+$R17)),$S17,IF((SUM(выдача!$O17:AB17)&lt;=($B17+$D17+$F17+$H17+$J17+$L17+$N17+$P17+$R17+$T17)),$U17,IF((SUM(выдача!$O17:AB17)&lt;=($B17+$D17+$F17+$H17+$J17+$L17+$N17+$P17+$R17+$T17+$V17)),$W17,IF((SUM(выдача!$O17:AB17)&lt;=($B17+$D17+$F17+$H17+$J17+$L17+$N17+$P17+$R17+$T17+$V17+$X17)),$Y17,IF((SUM(выдача!$O17:AB17)&lt;=($B17+$D17+$F17+$H17+$J17+$L17+$N17+$P17+$R17+$T17+$V17+$X17+$Z17)),$AA17,IF((SUM(выдача!$O17:AB17)&lt;=($B17+$D17+$F17+$H17+$J17+$L17+$N17+$P17+$R17+$T17+$V17+$X17+$Z17+$AB17)),$AC17,0))))))))))))))</f>
        <v>45</v>
      </c>
      <c r="AW17" s="354">
        <f>IF(((SUM(выдача!$O17:AC17)&lt;=$B17)),$C17,IF((SUM(выдача!$O17:AC17)&lt;=($B17+$D17)),$E17,IF((SUM(выдача!$O17:AC17)&lt;=($B17+$D17+$F17)),$G17,IF((SUM(выдача!$O17:AC17)&lt;=($B17+$D17+$F17+$H17)),$I17,IF((SUM(выдача!$O17:AC17)&lt;=($B17+$D17+$F17+$H17+$J17)),$K17,IF((SUM(выдача!$O17:AC17)&lt;=($B17+$D17+$F17+$H17+$J17+$L17)),$M17,IF((SUM(выдача!$O17:AC17)&lt;=($B17+$D17+$F17+$H17+$J17+$L17+$N17)),$O17,IF((SUM(выдача!$O17:AC17)&lt;=($B17+$D17+$F17+$H17+$J17+$L17+$N17+$P17)),$Q17,IF((SUM(выдача!$O17:AC17)&lt;=($B17+$D17+$F17+$H17+$J17+$L17+$N17+$P17+$R17)),$S17,IF((SUM(выдача!$O17:AC17)&lt;=($B17+$D17+$F17+$H17+$J17+$L17+$N17+$P17+$R17+$T17)),$U17,IF((SUM(выдача!$O17:AC17)&lt;=($B17+$D17+$F17+$H17+$J17+$L17+$N17+$P17+$R17+$T17+$V17)),$W17,IF((SUM(выдача!$O17:AC17)&lt;=($B17+$D17+$F17+$H17+$J17+$L17+$N17+$P17+$R17+$T17+$V17+$X17)),$Y17,IF((SUM(выдача!$O17:AC17)&lt;=($B17+$D17+$F17+$H17+$J17+$L17+$N17+$P17+$R17+$T17+$V17+$X17+$Z17)),$AA17,IF((SUM(выдача!$O17:AC17)&lt;=($B17+$D17+$F17+$H17+$J17+$L17+$N17+$P17+$R17+$T17+$V17+$X17+$Z17+$AB17)),$AC17,0))))))))))))))</f>
        <v>45</v>
      </c>
      <c r="AX17" s="354">
        <f>IF(((SUM(выдача!$O17:AD17)&lt;=$B17)),$C17,IF((SUM(выдача!$O17:AD17)&lt;=($B17+$D17)),$E17,IF((SUM(выдача!$O17:AD17)&lt;=($B17+$D17+$F17)),$G17,IF((SUM(выдача!$O17:AD17)&lt;=($B17+$D17+$F17+$H17)),$I17,IF((SUM(выдача!$O17:AD17)&lt;=($B17+$D17+$F17+$H17+$J17)),$K17,IF((SUM(выдача!$O17:AD17)&lt;=($B17+$D17+$F17+$H17+$J17+$L17)),$M17,IF((SUM(выдача!$O17:AD17)&lt;=($B17+$D17+$F17+$H17+$J17+$L17+$N17)),$O17,IF((SUM(выдача!$O17:AD17)&lt;=($B17+$D17+$F17+$H17+$J17+$L17+$N17+$P17)),$Q17,IF((SUM(выдача!$O17:AD17)&lt;=($B17+$D17+$F17+$H17+$J17+$L17+$N17+$P17+$R17)),$S17,IF((SUM(выдача!$O17:AD17)&lt;=($B17+$D17+$F17+$H17+$J17+$L17+$N17+$P17+$R17+$T17)),$U17,IF((SUM(выдача!$O17:AD17)&lt;=($B17+$D17+$F17+$H17+$J17+$L17+$N17+$P17+$R17+$T17+$V17)),$W17,IF((SUM(выдача!$O17:AD17)&lt;=($B17+$D17+$F17+$H17+$J17+$L17+$N17+$P17+$R17+$T17+$V17+$X17)),$Y17,IF((SUM(выдача!$O17:AD17)&lt;=($B17+$D17+$F17+$H17+$J17+$L17+$N17+$P17+$R17+$T17+$V17+$X17+$Z17)),$AA17,IF((SUM(выдача!$O17:AD17)&lt;=($B17+$D17+$F17+$H17+$J17+$L17+$N17+$P17+$R17+$T17+$V17+$X17+$Z17+$AB17)),$AC17,0))))))))))))))</f>
        <v>45</v>
      </c>
      <c r="AY17" s="354">
        <f>IF(((SUM(выдача!$O17:AE17)&lt;=$B17)),$C17,IF((SUM(выдача!$O17:AE17)&lt;=($B17+$D17)),$E17,IF((SUM(выдача!$O17:AE17)&lt;=($B17+$D17+$F17)),$G17,IF((SUM(выдача!$O17:AE17)&lt;=($B17+$D17+$F17+$H17)),$I17,IF((SUM(выдача!$O17:AE17)&lt;=($B17+$D17+$F17+$H17+$J17)),$K17,IF((SUM(выдача!$O17:AE17)&lt;=($B17+$D17+$F17+$H17+$J17+$L17)),$M17,IF((SUM(выдача!$O17:AE17)&lt;=($B17+$D17+$F17+$H17+$J17+$L17+$N17)),$O17,IF((SUM(выдача!$O17:AE17)&lt;=($B17+$D17+$F17+$H17+$J17+$L17+$N17+$P17)),$Q17,IF((SUM(выдача!$O17:AE17)&lt;=($B17+$D17+$F17+$H17+$J17+$L17+$N17+$P17+$R17)),$S17,IF((SUM(выдача!$O17:AE17)&lt;=($B17+$D17+$F17+$H17+$J17+$L17+$N17+$P17+$R17+$T17)),$U17,IF((SUM(выдача!$O17:AE17)&lt;=($B17+$D17+$F17+$H17+$J17+$L17+$N17+$P17+$R17+$T17+$V17)),$W17,IF((SUM(выдача!$O17:AE17)&lt;=($B17+$D17+$F17+$H17+$J17+$L17+$N17+$P17+$R17+$T17+$V17+$X17)),$Y17,IF((SUM(выдача!$O17:AE17)&lt;=($B17+$D17+$F17+$H17+$J17+$L17+$N17+$P17+$R17+$T17+$V17+$X17+$Z17)),$AA17,IF((SUM(выдача!$O17:AE17)&lt;=($B17+$D17+$F17+$H17+$J17+$L17+$N17+$P17+$R17+$T17+$V17+$X17+$Z17+$AB17)),$AC17,0))))))))))))))</f>
        <v>45</v>
      </c>
      <c r="AZ17" s="354">
        <f>IF(((SUM(выдача!$O17:AF17)&lt;=$B17)),$C17,IF((SUM(выдача!$O17:AF17)&lt;=($B17+$D17)),$E17,IF((SUM(выдача!$O17:AF17)&lt;=($B17+$D17+$F17)),$G17,IF((SUM(выдача!$O17:AF17)&lt;=($B17+$D17+$F17+$H17)),$I17,IF((SUM(выдача!$O17:AF17)&lt;=($B17+$D17+$F17+$H17+$J17)),$K17,IF((SUM(выдача!$O17:AF17)&lt;=($B17+$D17+$F17+$H17+$J17+$L17)),$M17,IF((SUM(выдача!$O17:AF17)&lt;=($B17+$D17+$F17+$H17+$J17+$L17+$N17)),$O17,IF((SUM(выдача!$O17:AF17)&lt;=($B17+$D17+$F17+$H17+$J17+$L17+$N17+$P17)),$Q17,IF((SUM(выдача!$O17:AF17)&lt;=($B17+$D17+$F17+$H17+$J17+$L17+$N17+$P17+$R17)),$S17,IF((SUM(выдача!$O17:AF17)&lt;=($B17+$D17+$F17+$H17+$J17+$L17+$N17+$P17+$R17+$T17)),$U17,IF((SUM(выдача!$O17:AF17)&lt;=($B17+$D17+$F17+$H17+$J17+$L17+$N17+$P17+$R17+$T17+$V17)),$W17,IF((SUM(выдача!$O17:AF17)&lt;=($B17+$D17+$F17+$H17+$J17+$L17+$N17+$P17+$R17+$T17+$V17+$X17)),$Y17,IF((SUM(выдача!$O17:AF17)&lt;=($B17+$D17+$F17+$H17+$J17+$L17+$N17+$P17+$R17+$T17+$V17+$X17+$Z17)),$AA17,IF((SUM(выдача!$O17:AF17)&lt;=($B17+$D17+$F17+$H17+$J17+$L17+$N17+$P17+$R17+$T17+$V17+$X17+$Z17+$AB17)),$AC17,0))))))))))))))</f>
        <v>45</v>
      </c>
      <c r="BA17" s="354">
        <f>IF(((SUM(выдача!$O17:AG17)&lt;=$B17)),$C17,IF((SUM(выдача!$O17:AG17)&lt;=($B17+$D17)),$E17,IF((SUM(выдача!$O17:AG17)&lt;=($B17+$D17+$F17)),$G17,IF((SUM(выдача!$O17:AG17)&lt;=($B17+$D17+$F17+$H17)),$I17,IF((SUM(выдача!$O17:AG17)&lt;=($B17+$D17+$F17+$H17+$J17)),$K17,IF((SUM(выдача!$O17:AG17)&lt;=($B17+$D17+$F17+$H17+$J17+$L17)),$M17,IF((SUM(выдача!$O17:AG17)&lt;=($B17+$D17+$F17+$H17+$J17+$L17+$N17)),$O17,IF((SUM(выдача!$O17:AG17)&lt;=($B17+$D17+$F17+$H17+$J17+$L17+$N17+$P17)),$Q17,IF((SUM(выдача!$O17:AG17)&lt;=($B17+$D17+$F17+$H17+$J17+$L17+$N17+$P17+$R17)),$S17,IF((SUM(выдача!$O17:AG17)&lt;=($B17+$D17+$F17+$H17+$J17+$L17+$N17+$P17+$R17+$T17)),$U17,IF((SUM(выдача!$O17:AG17)&lt;=($B17+$D17+$F17+$H17+$J17+$L17+$N17+$P17+$R17+$T17+$V17)),$W17,IF((SUM(выдача!$O17:AG17)&lt;=($B17+$D17+$F17+$H17+$J17+$L17+$N17+$P17+$R17+$T17+$V17+$X17)),$Y17,IF((SUM(выдача!$O17:AG17)&lt;=($B17+$D17+$F17+$H17+$J17+$L17+$N17+$P17+$R17+$T17+$V17+$X17+$Z17)),$AA17,IF((SUM(выдача!$O17:AG17)&lt;=($B17+$D17+$F17+$H17+$J17+$L17+$N17+$P17+$R17+$T17+$V17+$X17+$Z17+$AB17)),$AC17,0))))))))))))))</f>
        <v>45</v>
      </c>
      <c r="BB17" s="354">
        <f>IF(((SUM(выдача!$O17:AH17)&lt;=$B17)),$C17,IF((SUM(выдача!$O17:AH17)&lt;=($B17+$D17)),$E17,IF((SUM(выдача!$O17:AH17)&lt;=($B17+$D17+$F17)),$G17,IF((SUM(выдача!$O17:AH17)&lt;=($B17+$D17+$F17+$H17)),$I17,IF((SUM(выдача!$O17:AH17)&lt;=($B17+$D17+$F17+$H17+$J17)),$K17,IF((SUM(выдача!$O17:AH17)&lt;=($B17+$D17+$F17+$H17+$J17+$L17)),$M17,IF((SUM(выдача!$O17:AH17)&lt;=($B17+$D17+$F17+$H17+$J17+$L17+$N17)),$O17,IF((SUM(выдача!$O17:AH17)&lt;=($B17+$D17+$F17+$H17+$J17+$L17+$N17+$P17)),$Q17,IF((SUM(выдача!$O17:AH17)&lt;=($B17+$D17+$F17+$H17+$J17+$L17+$N17+$P17+$R17)),$S17,IF((SUM(выдача!$O17:AH17)&lt;=($B17+$D17+$F17+$H17+$J17+$L17+$N17+$P17+$R17+$T17)),$U17,IF((SUM(выдача!$O17:AH17)&lt;=($B17+$D17+$F17+$H17+$J17+$L17+$N17+$P17+$R17+$T17+$V17)),$W17,IF((SUM(выдача!$O17:AH17)&lt;=($B17+$D17+$F17+$H17+$J17+$L17+$N17+$P17+$R17+$T17+$V17+$X17)),$Y17,IF((SUM(выдача!$O17:AH17)&lt;=($B17+$D17+$F17+$H17+$J17+$L17+$N17+$P17+$R17+$T17+$V17+$X17+$Z17)),$AA17,IF((SUM(выдача!$O17:AH17)&lt;=($B17+$D17+$F17+$H17+$J17+$L17+$N17+$P17+$R17+$T17+$V17+$X17+$Z17+$AB17)),$AC17,0))))))))))))))</f>
        <v>45</v>
      </c>
      <c r="BC17" s="354">
        <f>IF(((SUM(выдача!$O17:AI17)&lt;=$B17)),$C17,IF((SUM(выдача!$O17:AI17)&lt;=($B17+$D17)),$E17,IF((SUM(выдача!$O17:AI17)&lt;=($B17+$D17+$F17)),$G17,IF((SUM(выдача!$O17:AI17)&lt;=($B17+$D17+$F17+$H17)),$I17,IF((SUM(выдача!$O17:AI17)&lt;=($B17+$D17+$F17+$H17+$J17)),$K17,IF((SUM(выдача!$O17:AI17)&lt;=($B17+$D17+$F17+$H17+$J17+$L17)),$M17,IF((SUM(выдача!$O17:AI17)&lt;=($B17+$D17+$F17+$H17+$J17+$L17+$N17)),$O17,IF((SUM(выдача!$O17:AI17)&lt;=($B17+$D17+$F17+$H17+$J17+$L17+$N17+$P17)),$Q17,IF((SUM(выдача!$O17:AI17)&lt;=($B17+$D17+$F17+$H17+$J17+$L17+$N17+$P17+$R17)),$S17,IF((SUM(выдача!$O17:AI17)&lt;=($B17+$D17+$F17+$H17+$J17+$L17+$N17+$P17+$R17+$T17)),$U17,IF((SUM(выдача!$O17:AI17)&lt;=($B17+$D17+$F17+$H17+$J17+$L17+$N17+$P17+$R17+$T17+$V17)),$W17,IF((SUM(выдача!$O17:AI17)&lt;=($B17+$D17+$F17+$H17+$J17+$L17+$N17+$P17+$R17+$T17+$V17+$X17)),$Y17,IF((SUM(выдача!$O17:AI17)&lt;=($B17+$D17+$F17+$H17+$J17+$L17+$N17+$P17+$R17+$T17+$V17+$X17+$Z17)),$AA17,IF((SUM(выдача!$O17:AI17)&lt;=($B17+$D17+$F17+$H17+$J17+$L17+$N17+$P17+$R17+$T17+$V17+$X17+$Z17+$AB17)),$AC17,0))))))))))))))</f>
        <v>45</v>
      </c>
      <c r="BD17" s="355">
        <f t="shared" si="1"/>
        <v>0</v>
      </c>
      <c r="BE17" s="356">
        <f t="shared" si="4"/>
        <v>0</v>
      </c>
    </row>
    <row r="18" spans="1:57" ht="15.75">
      <c r="A18" s="151" t="s">
        <v>95</v>
      </c>
      <c r="B18" s="276">
        <v>2</v>
      </c>
      <c r="C18" s="277">
        <v>103</v>
      </c>
      <c r="D18" s="276"/>
      <c r="E18" s="280"/>
      <c r="F18" s="276"/>
      <c r="G18" s="280"/>
      <c r="H18" s="276"/>
      <c r="I18" s="278"/>
      <c r="J18" s="279"/>
      <c r="K18" s="278"/>
      <c r="L18" s="279"/>
      <c r="M18" s="280"/>
      <c r="N18" s="279"/>
      <c r="O18" s="280"/>
      <c r="P18" s="279"/>
      <c r="Q18" s="280"/>
      <c r="R18" s="279"/>
      <c r="S18" s="280"/>
      <c r="T18" s="279"/>
      <c r="U18" s="280"/>
      <c r="V18" s="279"/>
      <c r="W18" s="280"/>
      <c r="X18" s="279"/>
      <c r="Y18" s="280"/>
      <c r="Z18" s="279"/>
      <c r="AA18" s="280"/>
      <c r="AB18" s="279"/>
      <c r="AC18" s="280"/>
      <c r="AD18" s="351">
        <f t="shared" si="2"/>
        <v>206</v>
      </c>
      <c r="AE18" s="351">
        <f>AD18-(SUM(Всего!D18:'Всего'!X18))</f>
        <v>0</v>
      </c>
      <c r="AF18" s="352">
        <f t="shared" si="3"/>
        <v>2</v>
      </c>
      <c r="AG18" s="353" t="str">
        <f t="shared" si="0"/>
        <v>вермишель</v>
      </c>
      <c r="AH18" s="353">
        <f>выдача!B18</f>
        <v>0</v>
      </c>
      <c r="AI18" s="354">
        <f>IF(((SUM(выдача!$O18:O18)&lt;=$B18)),$C18,IF((SUM(выдача!$O18:O18)&lt;=($B18+$D18)),$E18,IF((SUM(выдача!$O18:O18)&lt;=($B18+$D18+$F18)),$G18,IF((SUM(выдача!$O18:O18)&lt;=($B18+$D18+$F18+$H18)),$I18,IF((SUM(выдача!$O18:O18)&lt;=($B18+$D18+$F18+$H18+$J18)),$K18,IF((SUM(выдача!$O18:O18)&lt;=($B18+$D18+$F18+$H18+$J18+$L18)),$M18,IF((SUM(выдача!$O18:O18)&lt;=($B18+$D18+$F18+$H18+$J18+$L18+$N18)),$O18,IF((SUM(выдача!$O18:O18)&lt;=($B18+$D18+$F18+$H18+$J18+$L18+$N18+$P18)),$Q18,IF((SUM(выдача!$O18:O18)&lt;=($B18+$D18+$F18+$H18+$J18+$L18+$N18+$P18+$R18)),$S18,IF((SUM(выдача!$O18:O18)&lt;=($B18+$D18+$F18+$H18+$J18+$L18+$N18+$P18+$R18+$T18)),$U18,IF((SUM(выдача!$O18:O18)&lt;=($B18+$D18+$F18+$H18+$J18+$L18+$N18+$P18+$R18+$T18+$V18)),$W18,IF((SUM(выдача!$O18:O18)&lt;=($B18+$D18+$F18+$H18+$J18+$L18+$N18+$P18+$R18+$T18+$V18+$X18)),$Y18,IF((SUM(выдача!$O18:O18)&lt;=($B18+$D18+$F18+$H18+$J18+$L18+$N18+$P18+$R18+$T18+$V18+$X18+$Z18)),$AA18,IF((SUM(выдача!$O18:O18)&lt;=($B18+$D18+$F18+$H18+$J18+$L18+$N18+$P18+$R18+$T18+$V18+$X18+$Z18+$AB18)),$AC18,0))))))))))))))</f>
        <v>103</v>
      </c>
      <c r="AJ18" s="354">
        <f>IF(((SUM(выдача!$O18:P18)&lt;=$B18)),$C18,IF((SUM(выдача!$O18:P18)&lt;=($B18+$D18)),$E18,IF((SUM(выдача!$O18:P18)&lt;=($B18+$D18+$F18)),$G18,IF((SUM(выдача!$O18:P18)&lt;=($B18+$D18+$F18+$H18)),$I18,IF((SUM(выдача!$O18:P18)&lt;=($B18+$D18+$F18+$H18+$J18)),$K18,IF((SUM(выдача!$O18:P18)&lt;=($B18+$D18+$F18+$H18+$J18+$L18)),$M18,IF((SUM(выдача!$O18:P18)&lt;=($B18+$D18+$F18+$H18+$J18+$L18+$N18)),$O18,IF((SUM(выдача!$O18:P18)&lt;=($B18+$D18+$F18+$H18+$J18+$L18+$N18+$P18)),$Q18,IF((SUM(выдача!$O18:P18)&lt;=($B18+$D18+$F18+$H18+$J18+$L18+$N18+$P18+$R18)),$S18,IF((SUM(выдача!$O18:P18)&lt;=($B18+$D18+$F18+$H18+$J18+$L18+$N18+$P18+$R18+$T18)),$U18,IF((SUM(выдача!$O18:P18)&lt;=($B18+$D18+$F18+$H18+$J18+$L18+$N18+$P18+$R18+$T18+$V18)),$W18,IF((SUM(выдача!$O18:P18)&lt;=($B18+$D18+$F18+$H18+$J18+$L18+$N18+$P18+$R18+$T18+$V18+$X18)),$Y18,IF((SUM(выдача!$O18:P18)&lt;=($B18+$D18+$F18+$H18+$J18+$L18+$N18+$P18+$R18+$T18+$V18+$X18+$Z18)),$AA18,IF((SUM(выдача!$O18:P18)&lt;=($B18+$D18+$F18+$H18+$J18+$L18+$N18+$P18+$R18+$T18+$V18+$X18+$Z18+$AB18)),$AC18,0))))))))))))))</f>
        <v>103</v>
      </c>
      <c r="AK18" s="354">
        <f>IF(((SUM(выдача!$O18:Q18)&lt;=$B18)),$C18,IF((SUM(выдача!$O18:Q18)&lt;=($B18+$D18)),$E18,IF((SUM(выдача!$O18:Q18)&lt;=($B18+$D18+$F18)),$G18,IF((SUM(выдача!$O18:Q18)&lt;=($B18+$D18+$F18+$H18)),$I18,IF((SUM(выдача!$O18:Q18)&lt;=($B18+$D18+$F18+$H18+$J18)),$K18,IF((SUM(выдача!$O18:Q18)&lt;=($B18+$D18+$F18+$H18+$J18+$L18)),$M18,IF((SUM(выдача!$O18:Q18)&lt;=($B18+$D18+$F18+$H18+$J18+$L18+$N18)),$O18,IF((SUM(выдача!$O18:Q18)&lt;=($B18+$D18+$F18+$H18+$J18+$L18+$N18+$P18)),$Q18,IF((SUM(выдача!$O18:Q18)&lt;=($B18+$D18+$F18+$H18+$J18+$L18+$N18+$P18+$R18)),$S18,IF((SUM(выдача!$O18:Q18)&lt;=($B18+$D18+$F18+$H18+$J18+$L18+$N18+$P18+$R18+$T18)),$U18,IF((SUM(выдача!$O18:Q18)&lt;=($B18+$D18+$F18+$H18+$J18+$L18+$N18+$P18+$R18+$T18+$V18)),$W18,IF((SUM(выдача!$O18:Q18)&lt;=($B18+$D18+$F18+$H18+$J18+$L18+$N18+$P18+$R18+$T18+$V18+$X18)),$Y18,IF((SUM(выдача!$O18:Q18)&lt;=($B18+$D18+$F18+$H18+$J18+$L18+$N18+$P18+$R18+$T18+$V18+$X18+$Z18)),$AA18,IF((SUM(выдача!$O18:Q18)&lt;=($B18+$D18+$F18+$H18+$J18+$L18+$N18+$P18+$R18+$T18+$V18+$X18+$Z18+$AB18)),$AC18,0))))))))))))))</f>
        <v>103</v>
      </c>
      <c r="AL18" s="354">
        <f>IF(((SUM(выдача!$O18:R18)&lt;=$B18)),$C18,IF((SUM(выдача!$O18:R18)&lt;=($B18+$D18)),$E18,IF((SUM(выдача!$O18:R18)&lt;=($B18+$D18+$F18)),$G18,IF((SUM(выдача!$O18:R18)&lt;=($B18+$D18+$F18+$H18)),$I18,IF((SUM(выдача!$O18:R18)&lt;=($B18+$D18+$F18+$H18+$J18)),$K18,IF((SUM(выдача!$O18:R18)&lt;=($B18+$D18+$F18+$H18+$J18+$L18)),$M18,IF((SUM(выдача!$O18:R18)&lt;=($B18+$D18+$F18+$H18+$J18+$L18+$N18)),$O18,IF((SUM(выдача!$O18:R18)&lt;=($B18+$D18+$F18+$H18+$J18+$L18+$N18+$P18)),$Q18,IF((SUM(выдача!$O18:R18)&lt;=($B18+$D18+$F18+$H18+$J18+$L18+$N18+$P18+$R18)),$S18,IF((SUM(выдача!$O18:R18)&lt;=($B18+$D18+$F18+$H18+$J18+$L18+$N18+$P18+$R18+$T18)),$U18,IF((SUM(выдача!$O18:R18)&lt;=($B18+$D18+$F18+$H18+$J18+$L18+$N18+$P18+$R18+$T18+$V18)),$W18,IF((SUM(выдача!$O18:R18)&lt;=($B18+$D18+$F18+$H18+$J18+$L18+$N18+$P18+$R18+$T18+$V18+$X18)),$Y18,IF((SUM(выдача!$O18:R18)&lt;=($B18+$D18+$F18+$H18+$J18+$L18+$N18+$P18+$R18+$T18+$V18+$X18+$Z18)),$AA18,IF((SUM(выдача!$O18:R18)&lt;=($B18+$D18+$F18+$H18+$J18+$L18+$N18+$P18+$R18+$T18+$V18+$X18+$Z18+$AB18)),$AC18,0))))))))))))))</f>
        <v>103</v>
      </c>
      <c r="AM18" s="354">
        <f>IF(((SUM(выдача!$O18:S18)&lt;=$B18)),$C18,IF((SUM(выдача!$O18:S18)&lt;=($B18+$D18)),$E18,IF((SUM(выдача!$O18:S18)&lt;=($B18+$D18+$F18)),$G18,IF((SUM(выдача!$O18:S18)&lt;=($B18+$D18+$F18+$H18)),$I18,IF((SUM(выдача!$O18:S18)&lt;=($B18+$D18+$F18+$H18+$J18)),$K18,IF((SUM(выдача!$O18:S18)&lt;=($B18+$D18+$F18+$H18+$J18+$L18)),$M18,IF((SUM(выдача!$O18:S18)&lt;=($B18+$D18+$F18+$H18+$J18+$L18+$N18)),$O18,IF((SUM(выдача!$O18:S18)&lt;=($B18+$D18+$F18+$H18+$J18+$L18+$N18+$P18)),$Q18,IF((SUM(выдача!$O18:S18)&lt;=($B18+$D18+$F18+$H18+$J18+$L18+$N18+$P18+$R18)),$S18,IF((SUM(выдача!$O18:S18)&lt;=($B18+$D18+$F18+$H18+$J18+$L18+$N18+$P18+$R18+$T18)),$U18,IF((SUM(выдача!$O18:S18)&lt;=($B18+$D18+$F18+$H18+$J18+$L18+$N18+$P18+$R18+$T18+$V18)),$W18,IF((SUM(выдача!$O18:S18)&lt;=($B18+$D18+$F18+$H18+$J18+$L18+$N18+$P18+$R18+$T18+$V18+$X18)),$Y18,IF((SUM(выдача!$O18:S18)&lt;=($B18+$D18+$F18+$H18+$J18+$L18+$N18+$P18+$R18+$T18+$V18+$X18+$Z18)),$AA18,IF((SUM(выдача!$O18:S18)&lt;=($B18+$D18+$F18+$H18+$J18+$L18+$N18+$P18+$R18+$T18+$V18+$X18+$Z18+$AB18)),$AC18,0))))))))))))))</f>
        <v>103</v>
      </c>
      <c r="AN18" s="354">
        <f>IF(((SUM(выдача!$O18:T18)&lt;=$B18)),$C18,IF((SUM(выдача!$O18:T18)&lt;=($B18+$D18)),$E18,IF((SUM(выдача!$O18:T18)&lt;=($B18+$D18+$F18)),$G18,IF((SUM(выдача!$O18:T18)&lt;=($B18+$D18+$F18+$H18)),$I18,IF((SUM(выдача!$O18:T18)&lt;=($B18+$D18+$F18+$H18+$J18)),$K18,IF((SUM(выдача!$O18:T18)&lt;=($B18+$D18+$F18+$H18+$J18+$L18)),$M18,IF((SUM(выдача!$O18:T18)&lt;=($B18+$D18+$F18+$H18+$J18+$L18+$N18)),$O18,IF((SUM(выдача!$O18:T18)&lt;=($B18+$D18+$F18+$H18+$J18+$L18+$N18+$P18)),$Q18,IF((SUM(выдача!$O18:T18)&lt;=($B18+$D18+$F18+$H18+$J18+$L18+$N18+$P18+$R18)),$S18,IF((SUM(выдача!$O18:T18)&lt;=($B18+$D18+$F18+$H18+$J18+$L18+$N18+$P18+$R18+$T18)),$U18,IF((SUM(выдача!$O18:T18)&lt;=($B18+$D18+$F18+$H18+$J18+$L18+$N18+$P18+$R18+$T18+$V18)),$W18,IF((SUM(выдача!$O18:T18)&lt;=($B18+$D18+$F18+$H18+$J18+$L18+$N18+$P18+$R18+$T18+$V18+$X18)),$Y18,IF((SUM(выдача!$O18:T18)&lt;=($B18+$D18+$F18+$H18+$J18+$L18+$N18+$P18+$R18+$T18+$V18+$X18+$Z18)),$AA18,IF((SUM(выдача!$O18:T18)&lt;=($B18+$D18+$F18+$H18+$J18+$L18+$N18+$P18+$R18+$T18+$V18+$X18+$Z18+$AB18)),$AC18,0))))))))))))))</f>
        <v>103</v>
      </c>
      <c r="AO18" s="354">
        <f>IF(((SUM(выдача!$O18:U18)&lt;=$B18)),$C18,IF((SUM(выдача!$O18:U18)&lt;=($B18+$D18)),$E18,IF((SUM(выдача!$O18:U18)&lt;=($B18+$D18+$F18)),$G18,IF((SUM(выдача!$O18:U18)&lt;=($B18+$D18+$F18+$H18)),$I18,IF((SUM(выдача!$O18:U18)&lt;=($B18+$D18+$F18+$H18+$J18)),$K18,IF((SUM(выдача!$O18:U18)&lt;=($B18+$D18+$F18+$H18+$J18+$L18)),$M18,IF((SUM(выдача!$O18:U18)&lt;=($B18+$D18+$F18+$H18+$J18+$L18+$N18)),$O18,IF((SUM(выдача!$O18:U18)&lt;=($B18+$D18+$F18+$H18+$J18+$L18+$N18+$P18)),$Q18,IF((SUM(выдача!$O18:U18)&lt;=($B18+$D18+$F18+$H18+$J18+$L18+$N18+$P18+$R18)),$S18,IF((SUM(выдача!$O18:U18)&lt;=($B18+$D18+$F18+$H18+$J18+$L18+$N18+$P18+$R18+$T18)),$U18,IF((SUM(выдача!$O18:U18)&lt;=($B18+$D18+$F18+$H18+$J18+$L18+$N18+$P18+$R18+$T18+$V18)),$W18,IF((SUM(выдача!$O18:U18)&lt;=($B18+$D18+$F18+$H18+$J18+$L18+$N18+$P18+$R18+$T18+$V18+$X18)),$Y18,IF((SUM(выдача!$O18:U18)&lt;=($B18+$D18+$F18+$H18+$J18+$L18+$N18+$P18+$R18+$T18+$V18+$X18+$Z18)),$AA18,IF((SUM(выдача!$O18:U18)&lt;=($B18+$D18+$F18+$H18+$J18+$L18+$N18+$P18+$R18+$T18+$V18+$X18+$Z18+$AB18)),$AC18,0))))))))))))))</f>
        <v>103</v>
      </c>
      <c r="AP18" s="354">
        <f>IF(((SUM(выдача!$O18:V18)&lt;=$B18)),$C18,IF((SUM(выдача!$O18:V18)&lt;=($B18+$D18)),$E18,IF((SUM(выдача!$O18:V18)&lt;=($B18+$D18+$F18)),$G18,IF((SUM(выдача!$O18:V18)&lt;=($B18+$D18+$F18+$H18)),$I18,IF((SUM(выдача!$O18:V18)&lt;=($B18+$D18+$F18+$H18+$J18)),$K18,IF((SUM(выдача!$O18:V18)&lt;=($B18+$D18+$F18+$H18+$J18+$L18)),$M18,IF((SUM(выдача!$O18:V18)&lt;=($B18+$D18+$F18+$H18+$J18+$L18+$N18)),$O18,IF((SUM(выдача!$O18:V18)&lt;=($B18+$D18+$F18+$H18+$J18+$L18+$N18+$P18)),$Q18,IF((SUM(выдача!$O18:V18)&lt;=($B18+$D18+$F18+$H18+$J18+$L18+$N18+$P18+$R18)),$S18,IF((SUM(выдача!$O18:V18)&lt;=($B18+$D18+$F18+$H18+$J18+$L18+$N18+$P18+$R18+$T18)),$U18,IF((SUM(выдача!$O18:V18)&lt;=($B18+$D18+$F18+$H18+$J18+$L18+$N18+$P18+$R18+$T18+$V18)),$W18,IF((SUM(выдача!$O18:V18)&lt;=($B18+$D18+$F18+$H18+$J18+$L18+$N18+$P18+$R18+$T18+$V18+$X18)),$Y18,IF((SUM(выдача!$O18:V18)&lt;=($B18+$D18+$F18+$H18+$J18+$L18+$N18+$P18+$R18+$T18+$V18+$X18+$Z18)),$AA18,IF((SUM(выдача!$O18:V18)&lt;=($B18+$D18+$F18+$H18+$J18+$L18+$N18+$P18+$R18+$T18+$V18+$X18+$Z18+$AB18)),$AC18,0))))))))))))))</f>
        <v>103</v>
      </c>
      <c r="AQ18" s="354">
        <f>IF(((SUM(выдача!$O18:W18)&lt;=$B18)),$C18,IF((SUM(выдача!$O18:W18)&lt;=($B18+$D18)),$E18,IF((SUM(выдача!$O18:W18)&lt;=($B18+$D18+$F18)),$G18,IF((SUM(выдача!$O18:W18)&lt;=($B18+$D18+$F18+$H18)),$I18,IF((SUM(выдача!$O18:W18)&lt;=($B18+$D18+$F18+$H18+$J18)),$K18,IF((SUM(выдача!$O18:W18)&lt;=($B18+$D18+$F18+$H18+$J18+$L18)),$M18,IF((SUM(выдача!$O18:W18)&lt;=($B18+$D18+$F18+$H18+$J18+$L18+$N18)),$O18,IF((SUM(выдача!$O18:W18)&lt;=($B18+$D18+$F18+$H18+$J18+$L18+$N18+$P18)),$Q18,IF((SUM(выдача!$O18:W18)&lt;=($B18+$D18+$F18+$H18+$J18+$L18+$N18+$P18+$R18)),$S18,IF((SUM(выдача!$O18:W18)&lt;=($B18+$D18+$F18+$H18+$J18+$L18+$N18+$P18+$R18+$T18)),$U18,IF((SUM(выдача!$O18:W18)&lt;=($B18+$D18+$F18+$H18+$J18+$L18+$N18+$P18+$R18+$T18+$V18)),$W18,IF((SUM(выдача!$O18:W18)&lt;=($B18+$D18+$F18+$H18+$J18+$L18+$N18+$P18+$R18+$T18+$V18+$X18)),$Y18,IF((SUM(выдача!$O18:W18)&lt;=($B18+$D18+$F18+$H18+$J18+$L18+$N18+$P18+$R18+$T18+$V18+$X18+$Z18)),$AA18,IF((SUM(выдача!$O18:W18)&lt;=($B18+$D18+$F18+$H18+$J18+$L18+$N18+$P18+$R18+$T18+$V18+$X18+$Z18+$AB18)),$AC18,0))))))))))))))</f>
        <v>103</v>
      </c>
      <c r="AR18" s="354">
        <f>IF(((SUM(выдача!$O18:X18)&lt;=$B18)),$C18,IF((SUM(выдача!$O18:X18)&lt;=($B18+$D18)),$E18,IF((SUM(выдача!$O18:X18)&lt;=($B18+$D18+$F18)),$G18,IF((SUM(выдача!$O18:X18)&lt;=($B18+$D18+$F18+$H18)),$I18,IF((SUM(выдача!$O18:X18)&lt;=($B18+$D18+$F18+$H18+$J18)),$K18,IF((SUM(выдача!$O18:X18)&lt;=($B18+$D18+$F18+$H18+$J18+$L18)),$M18,IF((SUM(выдача!$O18:X18)&lt;=($B18+$D18+$F18+$H18+$J18+$L18+$N18)),$O18,IF((SUM(выдача!$O18:X18)&lt;=($B18+$D18+$F18+$H18+$J18+$L18+$N18+$P18)),$Q18,IF((SUM(выдача!$O18:X18)&lt;=($B18+$D18+$F18+$H18+$J18+$L18+$N18+$P18+$R18)),$S18,IF((SUM(выдача!$O18:X18)&lt;=($B18+$D18+$F18+$H18+$J18+$L18+$N18+$P18+$R18+$T18)),$U18,IF((SUM(выдача!$O18:X18)&lt;=($B18+$D18+$F18+$H18+$J18+$L18+$N18+$P18+$R18+$T18+$V18)),$W18,IF((SUM(выдача!$O18:X18)&lt;=($B18+$D18+$F18+$H18+$J18+$L18+$N18+$P18+$R18+$T18+$V18+$X18)),$Y18,IF((SUM(выдача!$O18:X18)&lt;=($B18+$D18+$F18+$H18+$J18+$L18+$N18+$P18+$R18+$T18+$V18+$X18+$Z18)),$AA18,IF((SUM(выдача!$O18:X18)&lt;=($B18+$D18+$F18+$H18+$J18+$L18+$N18+$P18+$R18+$T18+$V18+$X18+$Z18+$AB18)),$AC18,0))))))))))))))</f>
        <v>103</v>
      </c>
      <c r="AS18" s="354">
        <f>IF(((SUM(выдача!$O18:Y18)&lt;=$B18)),$C18,IF((SUM(выдача!$O18:Y18)&lt;=($B18+$D18)),$E18,IF((SUM(выдача!$O18:Y18)&lt;=($B18+$D18+$F18)),$G18,IF((SUM(выдача!$O18:Y18)&lt;=($B18+$D18+$F18+$H18)),$I18,IF((SUM(выдача!$O18:Y18)&lt;=($B18+$D18+$F18+$H18+$J18)),$K18,IF((SUM(выдача!$O18:Y18)&lt;=($B18+$D18+$F18+$H18+$J18+$L18)),$M18,IF((SUM(выдача!$O18:Y18)&lt;=($B18+$D18+$F18+$H18+$J18+$L18+$N18)),$O18,IF((SUM(выдача!$O18:Y18)&lt;=($B18+$D18+$F18+$H18+$J18+$L18+$N18+$P18)),$Q18,IF((SUM(выдача!$O18:Y18)&lt;=($B18+$D18+$F18+$H18+$J18+$L18+$N18+$P18+$R18)),$S18,IF((SUM(выдача!$O18:Y18)&lt;=($B18+$D18+$F18+$H18+$J18+$L18+$N18+$P18+$R18+$T18)),$U18,IF((SUM(выдача!$O18:Y18)&lt;=($B18+$D18+$F18+$H18+$J18+$L18+$N18+$P18+$R18+$T18+$V18)),$W18,IF((SUM(выдача!$O18:Y18)&lt;=($B18+$D18+$F18+$H18+$J18+$L18+$N18+$P18+$R18+$T18+$V18+$X18)),$Y18,IF((SUM(выдача!$O18:Y18)&lt;=($B18+$D18+$F18+$H18+$J18+$L18+$N18+$P18+$R18+$T18+$V18+$X18+$Z18)),$AA18,IF((SUM(выдача!$O18:Y18)&lt;=($B18+$D18+$F18+$H18+$J18+$L18+$N18+$P18+$R18+$T18+$V18+$X18+$Z18+$AB18)),$AC18,0))))))))))))))</f>
        <v>103</v>
      </c>
      <c r="AT18" s="354">
        <f>IF(((SUM(выдача!$O18:Z18)&lt;=$B18)),$C18,IF((SUM(выдача!$O18:Z18)&lt;=($B18+$D18)),$E18,IF((SUM(выдача!$O18:Z18)&lt;=($B18+$D18+$F18)),$G18,IF((SUM(выдача!$O18:Z18)&lt;=($B18+$D18+$F18+$H18)),$I18,IF((SUM(выдача!$O18:Z18)&lt;=($B18+$D18+$F18+$H18+$J18)),$K18,IF((SUM(выдача!$O18:Z18)&lt;=($B18+$D18+$F18+$H18+$J18+$L18)),$M18,IF((SUM(выдача!$O18:Z18)&lt;=($B18+$D18+$F18+$H18+$J18+$L18+$N18)),$O18,IF((SUM(выдача!$O18:Z18)&lt;=($B18+$D18+$F18+$H18+$J18+$L18+$N18+$P18)),$Q18,IF((SUM(выдача!$O18:Z18)&lt;=($B18+$D18+$F18+$H18+$J18+$L18+$N18+$P18+$R18)),$S18,IF((SUM(выдача!$O18:Z18)&lt;=($B18+$D18+$F18+$H18+$J18+$L18+$N18+$P18+$R18+$T18)),$U18,IF((SUM(выдача!$O18:Z18)&lt;=($B18+$D18+$F18+$H18+$J18+$L18+$N18+$P18+$R18+$T18+$V18)),$W18,IF((SUM(выдача!$O18:Z18)&lt;=($B18+$D18+$F18+$H18+$J18+$L18+$N18+$P18+$R18+$T18+$V18+$X18)),$Y18,IF((SUM(выдача!$O18:Z18)&lt;=($B18+$D18+$F18+$H18+$J18+$L18+$N18+$P18+$R18+$T18+$V18+$X18+$Z18)),$AA18,IF((SUM(выдача!$O18:Z18)&lt;=($B18+$D18+$F18+$H18+$J18+$L18+$N18+$P18+$R18+$T18+$V18+$X18+$Z18+$AB18)),$AC18,0))))))))))))))</f>
        <v>103</v>
      </c>
      <c r="AU18" s="354">
        <f>IF(((SUM(выдача!$O18:AA18)&lt;=$B18)),$C18,IF((SUM(выдача!$O18:AA18)&lt;=($B18+$D18)),$E18,IF((SUM(выдача!$O18:AA18)&lt;=($B18+$D18+$F18)),$G18,IF((SUM(выдача!$O18:AA18)&lt;=($B18+$D18+$F18+$H18)),$I18,IF((SUM(выдача!$O18:AA18)&lt;=($B18+$D18+$F18+$H18+$J18)),$K18,IF((SUM(выдача!$O18:AA18)&lt;=($B18+$D18+$F18+$H18+$J18+$L18)),$M18,IF((SUM(выдача!$O18:AA18)&lt;=($B18+$D18+$F18+$H18+$J18+$L18+$N18)),$O18,IF((SUM(выдача!$O18:AA18)&lt;=($B18+$D18+$F18+$H18+$J18+$L18+$N18+$P18)),$Q18,IF((SUM(выдача!$O18:AA18)&lt;=($B18+$D18+$F18+$H18+$J18+$L18+$N18+$P18+$R18)),$S18,IF((SUM(выдача!$O18:AA18)&lt;=($B18+$D18+$F18+$H18+$J18+$L18+$N18+$P18+$R18+$T18)),$U18,IF((SUM(выдача!$O18:AA18)&lt;=($B18+$D18+$F18+$H18+$J18+$L18+$N18+$P18+$R18+$T18+$V18)),$W18,IF((SUM(выдача!$O18:AA18)&lt;=($B18+$D18+$F18+$H18+$J18+$L18+$N18+$P18+$R18+$T18+$V18+$X18)),$Y18,IF((SUM(выдача!$O18:AA18)&lt;=($B18+$D18+$F18+$H18+$J18+$L18+$N18+$P18+$R18+$T18+$V18+$X18+$Z18)),$AA18,IF((SUM(выдача!$O18:AA18)&lt;=($B18+$D18+$F18+$H18+$J18+$L18+$N18+$P18+$R18+$T18+$V18+$X18+$Z18+$AB18)),$AC18,0))))))))))))))</f>
        <v>103</v>
      </c>
      <c r="AV18" s="354">
        <f>IF(((SUM(выдача!$O18:AB18)&lt;=$B18)),$C18,IF((SUM(выдача!$O18:AB18)&lt;=($B18+$D18)),$E18,IF((SUM(выдача!$O18:AB18)&lt;=($B18+$D18+$F18)),$G18,IF((SUM(выдача!$O18:AB18)&lt;=($B18+$D18+$F18+$H18)),$I18,IF((SUM(выдача!$O18:AB18)&lt;=($B18+$D18+$F18+$H18+$J18)),$K18,IF((SUM(выдача!$O18:AB18)&lt;=($B18+$D18+$F18+$H18+$J18+$L18)),$M18,IF((SUM(выдача!$O18:AB18)&lt;=($B18+$D18+$F18+$H18+$J18+$L18+$N18)),$O18,IF((SUM(выдача!$O18:AB18)&lt;=($B18+$D18+$F18+$H18+$J18+$L18+$N18+$P18)),$Q18,IF((SUM(выдача!$O18:AB18)&lt;=($B18+$D18+$F18+$H18+$J18+$L18+$N18+$P18+$R18)),$S18,IF((SUM(выдача!$O18:AB18)&lt;=($B18+$D18+$F18+$H18+$J18+$L18+$N18+$P18+$R18+$T18)),$U18,IF((SUM(выдача!$O18:AB18)&lt;=($B18+$D18+$F18+$H18+$J18+$L18+$N18+$P18+$R18+$T18+$V18)),$W18,IF((SUM(выдача!$O18:AB18)&lt;=($B18+$D18+$F18+$H18+$J18+$L18+$N18+$P18+$R18+$T18+$V18+$X18)),$Y18,IF((SUM(выдача!$O18:AB18)&lt;=($B18+$D18+$F18+$H18+$J18+$L18+$N18+$P18+$R18+$T18+$V18+$X18+$Z18)),$AA18,IF((SUM(выдача!$O18:AB18)&lt;=($B18+$D18+$F18+$H18+$J18+$L18+$N18+$P18+$R18+$T18+$V18+$X18+$Z18+$AB18)),$AC18,0))))))))))))))</f>
        <v>103</v>
      </c>
      <c r="AW18" s="354">
        <f>IF(((SUM(выдача!$O18:AC18)&lt;=$B18)),$C18,IF((SUM(выдача!$O18:AC18)&lt;=($B18+$D18)),$E18,IF((SUM(выдача!$O18:AC18)&lt;=($B18+$D18+$F18)),$G18,IF((SUM(выдача!$O18:AC18)&lt;=($B18+$D18+$F18+$H18)),$I18,IF((SUM(выдача!$O18:AC18)&lt;=($B18+$D18+$F18+$H18+$J18)),$K18,IF((SUM(выдача!$O18:AC18)&lt;=($B18+$D18+$F18+$H18+$J18+$L18)),$M18,IF((SUM(выдача!$O18:AC18)&lt;=($B18+$D18+$F18+$H18+$J18+$L18+$N18)),$O18,IF((SUM(выдача!$O18:AC18)&lt;=($B18+$D18+$F18+$H18+$J18+$L18+$N18+$P18)),$Q18,IF((SUM(выдача!$O18:AC18)&lt;=($B18+$D18+$F18+$H18+$J18+$L18+$N18+$P18+$R18)),$S18,IF((SUM(выдача!$O18:AC18)&lt;=($B18+$D18+$F18+$H18+$J18+$L18+$N18+$P18+$R18+$T18)),$U18,IF((SUM(выдача!$O18:AC18)&lt;=($B18+$D18+$F18+$H18+$J18+$L18+$N18+$P18+$R18+$T18+$V18)),$W18,IF((SUM(выдача!$O18:AC18)&lt;=($B18+$D18+$F18+$H18+$J18+$L18+$N18+$P18+$R18+$T18+$V18+$X18)),$Y18,IF((SUM(выдача!$O18:AC18)&lt;=($B18+$D18+$F18+$H18+$J18+$L18+$N18+$P18+$R18+$T18+$V18+$X18+$Z18)),$AA18,IF((SUM(выдача!$O18:AC18)&lt;=($B18+$D18+$F18+$H18+$J18+$L18+$N18+$P18+$R18+$T18+$V18+$X18+$Z18+$AB18)),$AC18,0))))))))))))))</f>
        <v>103</v>
      </c>
      <c r="AX18" s="354">
        <f>IF(((SUM(выдача!$O18:AD18)&lt;=$B18)),$C18,IF((SUM(выдача!$O18:AD18)&lt;=($B18+$D18)),$E18,IF((SUM(выдача!$O18:AD18)&lt;=($B18+$D18+$F18)),$G18,IF((SUM(выдача!$O18:AD18)&lt;=($B18+$D18+$F18+$H18)),$I18,IF((SUM(выдача!$O18:AD18)&lt;=($B18+$D18+$F18+$H18+$J18)),$K18,IF((SUM(выдача!$O18:AD18)&lt;=($B18+$D18+$F18+$H18+$J18+$L18)),$M18,IF((SUM(выдача!$O18:AD18)&lt;=($B18+$D18+$F18+$H18+$J18+$L18+$N18)),$O18,IF((SUM(выдача!$O18:AD18)&lt;=($B18+$D18+$F18+$H18+$J18+$L18+$N18+$P18)),$Q18,IF((SUM(выдача!$O18:AD18)&lt;=($B18+$D18+$F18+$H18+$J18+$L18+$N18+$P18+$R18)),$S18,IF((SUM(выдача!$O18:AD18)&lt;=($B18+$D18+$F18+$H18+$J18+$L18+$N18+$P18+$R18+$T18)),$U18,IF((SUM(выдача!$O18:AD18)&lt;=($B18+$D18+$F18+$H18+$J18+$L18+$N18+$P18+$R18+$T18+$V18)),$W18,IF((SUM(выдача!$O18:AD18)&lt;=($B18+$D18+$F18+$H18+$J18+$L18+$N18+$P18+$R18+$T18+$V18+$X18)),$Y18,IF((SUM(выдача!$O18:AD18)&lt;=($B18+$D18+$F18+$H18+$J18+$L18+$N18+$P18+$R18+$T18+$V18+$X18+$Z18)),$AA18,IF((SUM(выдача!$O18:AD18)&lt;=($B18+$D18+$F18+$H18+$J18+$L18+$N18+$P18+$R18+$T18+$V18+$X18+$Z18+$AB18)),$AC18,0))))))))))))))</f>
        <v>103</v>
      </c>
      <c r="AY18" s="354">
        <f>IF(((SUM(выдача!$O18:AE18)&lt;=$B18)),$C18,IF((SUM(выдача!$O18:AE18)&lt;=($B18+$D18)),$E18,IF((SUM(выдача!$O18:AE18)&lt;=($B18+$D18+$F18)),$G18,IF((SUM(выдача!$O18:AE18)&lt;=($B18+$D18+$F18+$H18)),$I18,IF((SUM(выдача!$O18:AE18)&lt;=($B18+$D18+$F18+$H18+$J18)),$K18,IF((SUM(выдача!$O18:AE18)&lt;=($B18+$D18+$F18+$H18+$J18+$L18)),$M18,IF((SUM(выдача!$O18:AE18)&lt;=($B18+$D18+$F18+$H18+$J18+$L18+$N18)),$O18,IF((SUM(выдача!$O18:AE18)&lt;=($B18+$D18+$F18+$H18+$J18+$L18+$N18+$P18)),$Q18,IF((SUM(выдача!$O18:AE18)&lt;=($B18+$D18+$F18+$H18+$J18+$L18+$N18+$P18+$R18)),$S18,IF((SUM(выдача!$O18:AE18)&lt;=($B18+$D18+$F18+$H18+$J18+$L18+$N18+$P18+$R18+$T18)),$U18,IF((SUM(выдача!$O18:AE18)&lt;=($B18+$D18+$F18+$H18+$J18+$L18+$N18+$P18+$R18+$T18+$V18)),$W18,IF((SUM(выдача!$O18:AE18)&lt;=($B18+$D18+$F18+$H18+$J18+$L18+$N18+$P18+$R18+$T18+$V18+$X18)),$Y18,IF((SUM(выдача!$O18:AE18)&lt;=($B18+$D18+$F18+$H18+$J18+$L18+$N18+$P18+$R18+$T18+$V18+$X18+$Z18)),$AA18,IF((SUM(выдача!$O18:AE18)&lt;=($B18+$D18+$F18+$H18+$J18+$L18+$N18+$P18+$R18+$T18+$V18+$X18+$Z18+$AB18)),$AC18,0))))))))))))))</f>
        <v>103</v>
      </c>
      <c r="AZ18" s="354">
        <f>IF(((SUM(выдача!$O18:AF18)&lt;=$B18)),$C18,IF((SUM(выдача!$O18:AF18)&lt;=($B18+$D18)),$E18,IF((SUM(выдача!$O18:AF18)&lt;=($B18+$D18+$F18)),$G18,IF((SUM(выдача!$O18:AF18)&lt;=($B18+$D18+$F18+$H18)),$I18,IF((SUM(выдача!$O18:AF18)&lt;=($B18+$D18+$F18+$H18+$J18)),$K18,IF((SUM(выдача!$O18:AF18)&lt;=($B18+$D18+$F18+$H18+$J18+$L18)),$M18,IF((SUM(выдача!$O18:AF18)&lt;=($B18+$D18+$F18+$H18+$J18+$L18+$N18)),$O18,IF((SUM(выдача!$O18:AF18)&lt;=($B18+$D18+$F18+$H18+$J18+$L18+$N18+$P18)),$Q18,IF((SUM(выдача!$O18:AF18)&lt;=($B18+$D18+$F18+$H18+$J18+$L18+$N18+$P18+$R18)),$S18,IF((SUM(выдача!$O18:AF18)&lt;=($B18+$D18+$F18+$H18+$J18+$L18+$N18+$P18+$R18+$T18)),$U18,IF((SUM(выдача!$O18:AF18)&lt;=($B18+$D18+$F18+$H18+$J18+$L18+$N18+$P18+$R18+$T18+$V18)),$W18,IF((SUM(выдача!$O18:AF18)&lt;=($B18+$D18+$F18+$H18+$J18+$L18+$N18+$P18+$R18+$T18+$V18+$X18)),$Y18,IF((SUM(выдача!$O18:AF18)&lt;=($B18+$D18+$F18+$H18+$J18+$L18+$N18+$P18+$R18+$T18+$V18+$X18+$Z18)),$AA18,IF((SUM(выдача!$O18:AF18)&lt;=($B18+$D18+$F18+$H18+$J18+$L18+$N18+$P18+$R18+$T18+$V18+$X18+$Z18+$AB18)),$AC18,0))))))))))))))</f>
        <v>103</v>
      </c>
      <c r="BA18" s="354">
        <f>IF(((SUM(выдача!$O18:AG18)&lt;=$B18)),$C18,IF((SUM(выдача!$O18:AG18)&lt;=($B18+$D18)),$E18,IF((SUM(выдача!$O18:AG18)&lt;=($B18+$D18+$F18)),$G18,IF((SUM(выдача!$O18:AG18)&lt;=($B18+$D18+$F18+$H18)),$I18,IF((SUM(выдача!$O18:AG18)&lt;=($B18+$D18+$F18+$H18+$J18)),$K18,IF((SUM(выдача!$O18:AG18)&lt;=($B18+$D18+$F18+$H18+$J18+$L18)),$M18,IF((SUM(выдача!$O18:AG18)&lt;=($B18+$D18+$F18+$H18+$J18+$L18+$N18)),$O18,IF((SUM(выдача!$O18:AG18)&lt;=($B18+$D18+$F18+$H18+$J18+$L18+$N18+$P18)),$Q18,IF((SUM(выдача!$O18:AG18)&lt;=($B18+$D18+$F18+$H18+$J18+$L18+$N18+$P18+$R18)),$S18,IF((SUM(выдача!$O18:AG18)&lt;=($B18+$D18+$F18+$H18+$J18+$L18+$N18+$P18+$R18+$T18)),$U18,IF((SUM(выдача!$O18:AG18)&lt;=($B18+$D18+$F18+$H18+$J18+$L18+$N18+$P18+$R18+$T18+$V18)),$W18,IF((SUM(выдача!$O18:AG18)&lt;=($B18+$D18+$F18+$H18+$J18+$L18+$N18+$P18+$R18+$T18+$V18+$X18)),$Y18,IF((SUM(выдача!$O18:AG18)&lt;=($B18+$D18+$F18+$H18+$J18+$L18+$N18+$P18+$R18+$T18+$V18+$X18+$Z18)),$AA18,IF((SUM(выдача!$O18:AG18)&lt;=($B18+$D18+$F18+$H18+$J18+$L18+$N18+$P18+$R18+$T18+$V18+$X18+$Z18+$AB18)),$AC18,0))))))))))))))</f>
        <v>103</v>
      </c>
      <c r="BB18" s="354">
        <f>IF(((SUM(выдача!$O18:AH18)&lt;=$B18)),$C18,IF((SUM(выдача!$O18:AH18)&lt;=($B18+$D18)),$E18,IF((SUM(выдача!$O18:AH18)&lt;=($B18+$D18+$F18)),$G18,IF((SUM(выдача!$O18:AH18)&lt;=($B18+$D18+$F18+$H18)),$I18,IF((SUM(выдача!$O18:AH18)&lt;=($B18+$D18+$F18+$H18+$J18)),$K18,IF((SUM(выдача!$O18:AH18)&lt;=($B18+$D18+$F18+$H18+$J18+$L18)),$M18,IF((SUM(выдача!$O18:AH18)&lt;=($B18+$D18+$F18+$H18+$J18+$L18+$N18)),$O18,IF((SUM(выдача!$O18:AH18)&lt;=($B18+$D18+$F18+$H18+$J18+$L18+$N18+$P18)),$Q18,IF((SUM(выдача!$O18:AH18)&lt;=($B18+$D18+$F18+$H18+$J18+$L18+$N18+$P18+$R18)),$S18,IF((SUM(выдача!$O18:AH18)&lt;=($B18+$D18+$F18+$H18+$J18+$L18+$N18+$P18+$R18+$T18)),$U18,IF((SUM(выдача!$O18:AH18)&lt;=($B18+$D18+$F18+$H18+$J18+$L18+$N18+$P18+$R18+$T18+$V18)),$W18,IF((SUM(выдача!$O18:AH18)&lt;=($B18+$D18+$F18+$H18+$J18+$L18+$N18+$P18+$R18+$T18+$V18+$X18)),$Y18,IF((SUM(выдача!$O18:AH18)&lt;=($B18+$D18+$F18+$H18+$J18+$L18+$N18+$P18+$R18+$T18+$V18+$X18+$Z18)),$AA18,IF((SUM(выдача!$O18:AH18)&lt;=($B18+$D18+$F18+$H18+$J18+$L18+$N18+$P18+$R18+$T18+$V18+$X18+$Z18+$AB18)),$AC18,0))))))))))))))</f>
        <v>103</v>
      </c>
      <c r="BC18" s="354">
        <f>IF(((SUM(выдача!$O18:AI18)&lt;=$B18)),$C18,IF((SUM(выдача!$O18:AI18)&lt;=($B18+$D18)),$E18,IF((SUM(выдача!$O18:AI18)&lt;=($B18+$D18+$F18)),$G18,IF((SUM(выдача!$O18:AI18)&lt;=($B18+$D18+$F18+$H18)),$I18,IF((SUM(выдача!$O18:AI18)&lt;=($B18+$D18+$F18+$H18+$J18)),$K18,IF((SUM(выдача!$O18:AI18)&lt;=($B18+$D18+$F18+$H18+$J18+$L18)),$M18,IF((SUM(выдача!$O18:AI18)&lt;=($B18+$D18+$F18+$H18+$J18+$L18+$N18)),$O18,IF((SUM(выдача!$O18:AI18)&lt;=($B18+$D18+$F18+$H18+$J18+$L18+$N18+$P18)),$Q18,IF((SUM(выдача!$O18:AI18)&lt;=($B18+$D18+$F18+$H18+$J18+$L18+$N18+$P18+$R18)),$S18,IF((SUM(выдача!$O18:AI18)&lt;=($B18+$D18+$F18+$H18+$J18+$L18+$N18+$P18+$R18+$T18)),$U18,IF((SUM(выдача!$O18:AI18)&lt;=($B18+$D18+$F18+$H18+$J18+$L18+$N18+$P18+$R18+$T18+$V18)),$W18,IF((SUM(выдача!$O18:AI18)&lt;=($B18+$D18+$F18+$H18+$J18+$L18+$N18+$P18+$R18+$T18+$V18+$X18)),$Y18,IF((SUM(выдача!$O18:AI18)&lt;=($B18+$D18+$F18+$H18+$J18+$L18+$N18+$P18+$R18+$T18+$V18+$X18+$Z18)),$AA18,IF((SUM(выдача!$O18:AI18)&lt;=($B18+$D18+$F18+$H18+$J18+$L18+$N18+$P18+$R18+$T18+$V18+$X18+$Z18+$AB18)),$AC18,0))))))))))))))</f>
        <v>103</v>
      </c>
      <c r="BD18" s="355">
        <f t="shared" si="1"/>
        <v>0</v>
      </c>
      <c r="BE18" s="356">
        <f t="shared" si="4"/>
        <v>0</v>
      </c>
    </row>
    <row r="19" spans="1:57" ht="15.75">
      <c r="A19" s="151" t="s">
        <v>142</v>
      </c>
      <c r="B19" s="276">
        <v>3</v>
      </c>
      <c r="C19" s="277">
        <v>61</v>
      </c>
      <c r="D19" s="276">
        <v>3</v>
      </c>
      <c r="E19" s="280">
        <v>61</v>
      </c>
      <c r="F19" s="276"/>
      <c r="G19" s="280"/>
      <c r="H19" s="276"/>
      <c r="I19" s="278"/>
      <c r="J19" s="279"/>
      <c r="K19" s="278"/>
      <c r="L19" s="279"/>
      <c r="M19" s="280"/>
      <c r="N19" s="279"/>
      <c r="O19" s="280"/>
      <c r="P19" s="279"/>
      <c r="Q19" s="280"/>
      <c r="R19" s="279"/>
      <c r="S19" s="280"/>
      <c r="T19" s="279"/>
      <c r="U19" s="280"/>
      <c r="V19" s="279"/>
      <c r="W19" s="280"/>
      <c r="X19" s="279"/>
      <c r="Y19" s="280"/>
      <c r="Z19" s="279"/>
      <c r="AA19" s="280"/>
      <c r="AB19" s="279"/>
      <c r="AC19" s="280"/>
      <c r="AD19" s="351">
        <f t="shared" si="2"/>
        <v>366</v>
      </c>
      <c r="AE19" s="351">
        <f>AD19-(SUM(Всего!D19:'Всего'!X19))</f>
        <v>0</v>
      </c>
      <c r="AF19" s="352">
        <f t="shared" si="3"/>
        <v>6</v>
      </c>
      <c r="AG19" s="353" t="str">
        <f t="shared" si="0"/>
        <v>рожки</v>
      </c>
      <c r="AH19" s="353">
        <f>выдача!B19</f>
        <v>0</v>
      </c>
      <c r="AI19" s="354">
        <f>IF(((SUM(выдача!$O19:O19)&lt;=$B19)),$C19,IF((SUM(выдача!$O19:O19)&lt;=($B19+$D19)),$E19,IF((SUM(выдача!$O19:O19)&lt;=($B19+$D19+$F19)),$G19,IF((SUM(выдача!$O19:O19)&lt;=($B19+$D19+$F19+$H19)),$I19,IF((SUM(выдача!$O19:O19)&lt;=($B19+$D19+$F19+$H19+$J19)),$K19,IF((SUM(выдача!$O19:O19)&lt;=($B19+$D19+$F19+$H19+$J19+$L19)),$M19,IF((SUM(выдача!$O19:O19)&lt;=($B19+$D19+$F19+$H19+$J19+$L19+$N19)),$O19,IF((SUM(выдача!$O19:O19)&lt;=($B19+$D19+$F19+$H19+$J19+$L19+$N19+$P19)),$Q19,IF((SUM(выдача!$O19:O19)&lt;=($B19+$D19+$F19+$H19+$J19+$L19+$N19+$P19+$R19)),$S19,IF((SUM(выдача!$O19:O19)&lt;=($B19+$D19+$F19+$H19+$J19+$L19+$N19+$P19+$R19+$T19)),$U19,IF((SUM(выдача!$O19:O19)&lt;=($B19+$D19+$F19+$H19+$J19+$L19+$N19+$P19+$R19+$T19+$V19)),$W19,IF((SUM(выдача!$O19:O19)&lt;=($B19+$D19+$F19+$H19+$J19+$L19+$N19+$P19+$R19+$T19+$V19+$X19)),$Y19,IF((SUM(выдача!$O19:O19)&lt;=($B19+$D19+$F19+$H19+$J19+$L19+$N19+$P19+$R19+$T19+$V19+$X19+$Z19)),$AA19,IF((SUM(выдача!$O19:O19)&lt;=($B19+$D19+$F19+$H19+$J19+$L19+$N19+$P19+$R19+$T19+$V19+$X19+$Z19+$AB19)),$AC19,0))))))))))))))</f>
        <v>61</v>
      </c>
      <c r="AJ19" s="354">
        <f>IF(((SUM(выдача!$O19:P19)&lt;=$B19)),$C19,IF((SUM(выдача!$O19:P19)&lt;=($B19+$D19)),$E19,IF((SUM(выдача!$O19:P19)&lt;=($B19+$D19+$F19)),$G19,IF((SUM(выдача!$O19:P19)&lt;=($B19+$D19+$F19+$H19)),$I19,IF((SUM(выдача!$O19:P19)&lt;=($B19+$D19+$F19+$H19+$J19)),$K19,IF((SUM(выдача!$O19:P19)&lt;=($B19+$D19+$F19+$H19+$J19+$L19)),$M19,IF((SUM(выдача!$O19:P19)&lt;=($B19+$D19+$F19+$H19+$J19+$L19+$N19)),$O19,IF((SUM(выдача!$O19:P19)&lt;=($B19+$D19+$F19+$H19+$J19+$L19+$N19+$P19)),$Q19,IF((SUM(выдача!$O19:P19)&lt;=($B19+$D19+$F19+$H19+$J19+$L19+$N19+$P19+$R19)),$S19,IF((SUM(выдача!$O19:P19)&lt;=($B19+$D19+$F19+$H19+$J19+$L19+$N19+$P19+$R19+$T19)),$U19,IF((SUM(выдача!$O19:P19)&lt;=($B19+$D19+$F19+$H19+$J19+$L19+$N19+$P19+$R19+$T19+$V19)),$W19,IF((SUM(выдача!$O19:P19)&lt;=($B19+$D19+$F19+$H19+$J19+$L19+$N19+$P19+$R19+$T19+$V19+$X19)),$Y19,IF((SUM(выдача!$O19:P19)&lt;=($B19+$D19+$F19+$H19+$J19+$L19+$N19+$P19+$R19+$T19+$V19+$X19+$Z19)),$AA19,IF((SUM(выдача!$O19:P19)&lt;=($B19+$D19+$F19+$H19+$J19+$L19+$N19+$P19+$R19+$T19+$V19+$X19+$Z19+$AB19)),$AC19,0))))))))))))))</f>
        <v>61</v>
      </c>
      <c r="AK19" s="354">
        <f>IF(((SUM(выдача!$O19:Q19)&lt;=$B19)),$C19,IF((SUM(выдача!$O19:Q19)&lt;=($B19+$D19)),$E19,IF((SUM(выдача!$O19:Q19)&lt;=($B19+$D19+$F19)),$G19,IF((SUM(выдача!$O19:Q19)&lt;=($B19+$D19+$F19+$H19)),$I19,IF((SUM(выдача!$O19:Q19)&lt;=($B19+$D19+$F19+$H19+$J19)),$K19,IF((SUM(выдача!$O19:Q19)&lt;=($B19+$D19+$F19+$H19+$J19+$L19)),$M19,IF((SUM(выдача!$O19:Q19)&lt;=($B19+$D19+$F19+$H19+$J19+$L19+$N19)),$O19,IF((SUM(выдача!$O19:Q19)&lt;=($B19+$D19+$F19+$H19+$J19+$L19+$N19+$P19)),$Q19,IF((SUM(выдача!$O19:Q19)&lt;=($B19+$D19+$F19+$H19+$J19+$L19+$N19+$P19+$R19)),$S19,IF((SUM(выдача!$O19:Q19)&lt;=($B19+$D19+$F19+$H19+$J19+$L19+$N19+$P19+$R19+$T19)),$U19,IF((SUM(выдача!$O19:Q19)&lt;=($B19+$D19+$F19+$H19+$J19+$L19+$N19+$P19+$R19+$T19+$V19)),$W19,IF((SUM(выдача!$O19:Q19)&lt;=($B19+$D19+$F19+$H19+$J19+$L19+$N19+$P19+$R19+$T19+$V19+$X19)),$Y19,IF((SUM(выдача!$O19:Q19)&lt;=($B19+$D19+$F19+$H19+$J19+$L19+$N19+$P19+$R19+$T19+$V19+$X19+$Z19)),$AA19,IF((SUM(выдача!$O19:Q19)&lt;=($B19+$D19+$F19+$H19+$J19+$L19+$N19+$P19+$R19+$T19+$V19+$X19+$Z19+$AB19)),$AC19,0))))))))))))))</f>
        <v>61</v>
      </c>
      <c r="AL19" s="354">
        <f>IF(((SUM(выдача!$O19:R19)&lt;=$B19)),$C19,IF((SUM(выдача!$O19:R19)&lt;=($B19+$D19)),$E19,IF((SUM(выдача!$O19:R19)&lt;=($B19+$D19+$F19)),$G19,IF((SUM(выдача!$O19:R19)&lt;=($B19+$D19+$F19+$H19)),$I19,IF((SUM(выдача!$O19:R19)&lt;=($B19+$D19+$F19+$H19+$J19)),$K19,IF((SUM(выдача!$O19:R19)&lt;=($B19+$D19+$F19+$H19+$J19+$L19)),$M19,IF((SUM(выдача!$O19:R19)&lt;=($B19+$D19+$F19+$H19+$J19+$L19+$N19)),$O19,IF((SUM(выдача!$O19:R19)&lt;=($B19+$D19+$F19+$H19+$J19+$L19+$N19+$P19)),$Q19,IF((SUM(выдача!$O19:R19)&lt;=($B19+$D19+$F19+$H19+$J19+$L19+$N19+$P19+$R19)),$S19,IF((SUM(выдача!$O19:R19)&lt;=($B19+$D19+$F19+$H19+$J19+$L19+$N19+$P19+$R19+$T19)),$U19,IF((SUM(выдача!$O19:R19)&lt;=($B19+$D19+$F19+$H19+$J19+$L19+$N19+$P19+$R19+$T19+$V19)),$W19,IF((SUM(выдача!$O19:R19)&lt;=($B19+$D19+$F19+$H19+$J19+$L19+$N19+$P19+$R19+$T19+$V19+$X19)),$Y19,IF((SUM(выдача!$O19:R19)&lt;=($B19+$D19+$F19+$H19+$J19+$L19+$N19+$P19+$R19+$T19+$V19+$X19+$Z19)),$AA19,IF((SUM(выдача!$O19:R19)&lt;=($B19+$D19+$F19+$H19+$J19+$L19+$N19+$P19+$R19+$T19+$V19+$X19+$Z19+$AB19)),$AC19,0))))))))))))))</f>
        <v>61</v>
      </c>
      <c r="AM19" s="354">
        <f>IF(((SUM(выдача!$O19:S19)&lt;=$B19)),$C19,IF((SUM(выдача!$O19:S19)&lt;=($B19+$D19)),$E19,IF((SUM(выдача!$O19:S19)&lt;=($B19+$D19+$F19)),$G19,IF((SUM(выдача!$O19:S19)&lt;=($B19+$D19+$F19+$H19)),$I19,IF((SUM(выдача!$O19:S19)&lt;=($B19+$D19+$F19+$H19+$J19)),$K19,IF((SUM(выдача!$O19:S19)&lt;=($B19+$D19+$F19+$H19+$J19+$L19)),$M19,IF((SUM(выдача!$O19:S19)&lt;=($B19+$D19+$F19+$H19+$J19+$L19+$N19)),$O19,IF((SUM(выдача!$O19:S19)&lt;=($B19+$D19+$F19+$H19+$J19+$L19+$N19+$P19)),$Q19,IF((SUM(выдача!$O19:S19)&lt;=($B19+$D19+$F19+$H19+$J19+$L19+$N19+$P19+$R19)),$S19,IF((SUM(выдача!$O19:S19)&lt;=($B19+$D19+$F19+$H19+$J19+$L19+$N19+$P19+$R19+$T19)),$U19,IF((SUM(выдача!$O19:S19)&lt;=($B19+$D19+$F19+$H19+$J19+$L19+$N19+$P19+$R19+$T19+$V19)),$W19,IF((SUM(выдача!$O19:S19)&lt;=($B19+$D19+$F19+$H19+$J19+$L19+$N19+$P19+$R19+$T19+$V19+$X19)),$Y19,IF((SUM(выдача!$O19:S19)&lt;=($B19+$D19+$F19+$H19+$J19+$L19+$N19+$P19+$R19+$T19+$V19+$X19+$Z19)),$AA19,IF((SUM(выдача!$O19:S19)&lt;=($B19+$D19+$F19+$H19+$J19+$L19+$N19+$P19+$R19+$T19+$V19+$X19+$Z19+$AB19)),$AC19,0))))))))))))))</f>
        <v>61</v>
      </c>
      <c r="AN19" s="354">
        <f>IF(((SUM(выдача!$O19:T19)&lt;=$B19)),$C19,IF((SUM(выдача!$O19:T19)&lt;=($B19+$D19)),$E19,IF((SUM(выдача!$O19:T19)&lt;=($B19+$D19+$F19)),$G19,IF((SUM(выдача!$O19:T19)&lt;=($B19+$D19+$F19+$H19)),$I19,IF((SUM(выдача!$O19:T19)&lt;=($B19+$D19+$F19+$H19+$J19)),$K19,IF((SUM(выдача!$O19:T19)&lt;=($B19+$D19+$F19+$H19+$J19+$L19)),$M19,IF((SUM(выдача!$O19:T19)&lt;=($B19+$D19+$F19+$H19+$J19+$L19+$N19)),$O19,IF((SUM(выдача!$O19:T19)&lt;=($B19+$D19+$F19+$H19+$J19+$L19+$N19+$P19)),$Q19,IF((SUM(выдача!$O19:T19)&lt;=($B19+$D19+$F19+$H19+$J19+$L19+$N19+$P19+$R19)),$S19,IF((SUM(выдача!$O19:T19)&lt;=($B19+$D19+$F19+$H19+$J19+$L19+$N19+$P19+$R19+$T19)),$U19,IF((SUM(выдача!$O19:T19)&lt;=($B19+$D19+$F19+$H19+$J19+$L19+$N19+$P19+$R19+$T19+$V19)),$W19,IF((SUM(выдача!$O19:T19)&lt;=($B19+$D19+$F19+$H19+$J19+$L19+$N19+$P19+$R19+$T19+$V19+$X19)),$Y19,IF((SUM(выдача!$O19:T19)&lt;=($B19+$D19+$F19+$H19+$J19+$L19+$N19+$P19+$R19+$T19+$V19+$X19+$Z19)),$AA19,IF((SUM(выдача!$O19:T19)&lt;=($B19+$D19+$F19+$H19+$J19+$L19+$N19+$P19+$R19+$T19+$V19+$X19+$Z19+$AB19)),$AC19,0))))))))))))))</f>
        <v>61</v>
      </c>
      <c r="AO19" s="354">
        <f>IF(((SUM(выдача!$O19:U19)&lt;=$B19)),$C19,IF((SUM(выдача!$O19:U19)&lt;=($B19+$D19)),$E19,IF((SUM(выдача!$O19:U19)&lt;=($B19+$D19+$F19)),$G19,IF((SUM(выдача!$O19:U19)&lt;=($B19+$D19+$F19+$H19)),$I19,IF((SUM(выдача!$O19:U19)&lt;=($B19+$D19+$F19+$H19+$J19)),$K19,IF((SUM(выдача!$O19:U19)&lt;=($B19+$D19+$F19+$H19+$J19+$L19)),$M19,IF((SUM(выдача!$O19:U19)&lt;=($B19+$D19+$F19+$H19+$J19+$L19+$N19)),$O19,IF((SUM(выдача!$O19:U19)&lt;=($B19+$D19+$F19+$H19+$J19+$L19+$N19+$P19)),$Q19,IF((SUM(выдача!$O19:U19)&lt;=($B19+$D19+$F19+$H19+$J19+$L19+$N19+$P19+$R19)),$S19,IF((SUM(выдача!$O19:U19)&lt;=($B19+$D19+$F19+$H19+$J19+$L19+$N19+$P19+$R19+$T19)),$U19,IF((SUM(выдача!$O19:U19)&lt;=($B19+$D19+$F19+$H19+$J19+$L19+$N19+$P19+$R19+$T19+$V19)),$W19,IF((SUM(выдача!$O19:U19)&lt;=($B19+$D19+$F19+$H19+$J19+$L19+$N19+$P19+$R19+$T19+$V19+$X19)),$Y19,IF((SUM(выдача!$O19:U19)&lt;=($B19+$D19+$F19+$H19+$J19+$L19+$N19+$P19+$R19+$T19+$V19+$X19+$Z19)),$AA19,IF((SUM(выдача!$O19:U19)&lt;=($B19+$D19+$F19+$H19+$J19+$L19+$N19+$P19+$R19+$T19+$V19+$X19+$Z19+$AB19)),$AC19,0))))))))))))))</f>
        <v>61</v>
      </c>
      <c r="AP19" s="354">
        <f>IF(((SUM(выдача!$O19:V19)&lt;=$B19)),$C19,IF((SUM(выдача!$O19:V19)&lt;=($B19+$D19)),$E19,IF((SUM(выдача!$O19:V19)&lt;=($B19+$D19+$F19)),$G19,IF((SUM(выдача!$O19:V19)&lt;=($B19+$D19+$F19+$H19)),$I19,IF((SUM(выдача!$O19:V19)&lt;=($B19+$D19+$F19+$H19+$J19)),$K19,IF((SUM(выдача!$O19:V19)&lt;=($B19+$D19+$F19+$H19+$J19+$L19)),$M19,IF((SUM(выдача!$O19:V19)&lt;=($B19+$D19+$F19+$H19+$J19+$L19+$N19)),$O19,IF((SUM(выдача!$O19:V19)&lt;=($B19+$D19+$F19+$H19+$J19+$L19+$N19+$P19)),$Q19,IF((SUM(выдача!$O19:V19)&lt;=($B19+$D19+$F19+$H19+$J19+$L19+$N19+$P19+$R19)),$S19,IF((SUM(выдача!$O19:V19)&lt;=($B19+$D19+$F19+$H19+$J19+$L19+$N19+$P19+$R19+$T19)),$U19,IF((SUM(выдача!$O19:V19)&lt;=($B19+$D19+$F19+$H19+$J19+$L19+$N19+$P19+$R19+$T19+$V19)),$W19,IF((SUM(выдача!$O19:V19)&lt;=($B19+$D19+$F19+$H19+$J19+$L19+$N19+$P19+$R19+$T19+$V19+$X19)),$Y19,IF((SUM(выдача!$O19:V19)&lt;=($B19+$D19+$F19+$H19+$J19+$L19+$N19+$P19+$R19+$T19+$V19+$X19+$Z19)),$AA19,IF((SUM(выдача!$O19:V19)&lt;=($B19+$D19+$F19+$H19+$J19+$L19+$N19+$P19+$R19+$T19+$V19+$X19+$Z19+$AB19)),$AC19,0))))))))))))))</f>
        <v>61</v>
      </c>
      <c r="AQ19" s="354">
        <f>IF(((SUM(выдача!$O19:W19)&lt;=$B19)),$C19,IF((SUM(выдача!$O19:W19)&lt;=($B19+$D19)),$E19,IF((SUM(выдача!$O19:W19)&lt;=($B19+$D19+$F19)),$G19,IF((SUM(выдача!$O19:W19)&lt;=($B19+$D19+$F19+$H19)),$I19,IF((SUM(выдача!$O19:W19)&lt;=($B19+$D19+$F19+$H19+$J19)),$K19,IF((SUM(выдача!$O19:W19)&lt;=($B19+$D19+$F19+$H19+$J19+$L19)),$M19,IF((SUM(выдача!$O19:W19)&lt;=($B19+$D19+$F19+$H19+$J19+$L19+$N19)),$O19,IF((SUM(выдача!$O19:W19)&lt;=($B19+$D19+$F19+$H19+$J19+$L19+$N19+$P19)),$Q19,IF((SUM(выдача!$O19:W19)&lt;=($B19+$D19+$F19+$H19+$J19+$L19+$N19+$P19+$R19)),$S19,IF((SUM(выдача!$O19:W19)&lt;=($B19+$D19+$F19+$H19+$J19+$L19+$N19+$P19+$R19+$T19)),$U19,IF((SUM(выдача!$O19:W19)&lt;=($B19+$D19+$F19+$H19+$J19+$L19+$N19+$P19+$R19+$T19+$V19)),$W19,IF((SUM(выдача!$O19:W19)&lt;=($B19+$D19+$F19+$H19+$J19+$L19+$N19+$P19+$R19+$T19+$V19+$X19)),$Y19,IF((SUM(выдача!$O19:W19)&lt;=($B19+$D19+$F19+$H19+$J19+$L19+$N19+$P19+$R19+$T19+$V19+$X19+$Z19)),$AA19,IF((SUM(выдача!$O19:W19)&lt;=($B19+$D19+$F19+$H19+$J19+$L19+$N19+$P19+$R19+$T19+$V19+$X19+$Z19+$AB19)),$AC19,0))))))))))))))</f>
        <v>61</v>
      </c>
      <c r="AR19" s="354">
        <f>IF(((SUM(выдача!$O19:X19)&lt;=$B19)),$C19,IF((SUM(выдача!$O19:X19)&lt;=($B19+$D19)),$E19,IF((SUM(выдача!$O19:X19)&lt;=($B19+$D19+$F19)),$G19,IF((SUM(выдача!$O19:X19)&lt;=($B19+$D19+$F19+$H19)),$I19,IF((SUM(выдача!$O19:X19)&lt;=($B19+$D19+$F19+$H19+$J19)),$K19,IF((SUM(выдача!$O19:X19)&lt;=($B19+$D19+$F19+$H19+$J19+$L19)),$M19,IF((SUM(выдача!$O19:X19)&lt;=($B19+$D19+$F19+$H19+$J19+$L19+$N19)),$O19,IF((SUM(выдача!$O19:X19)&lt;=($B19+$D19+$F19+$H19+$J19+$L19+$N19+$P19)),$Q19,IF((SUM(выдача!$O19:X19)&lt;=($B19+$D19+$F19+$H19+$J19+$L19+$N19+$P19+$R19)),$S19,IF((SUM(выдача!$O19:X19)&lt;=($B19+$D19+$F19+$H19+$J19+$L19+$N19+$P19+$R19+$T19)),$U19,IF((SUM(выдача!$O19:X19)&lt;=($B19+$D19+$F19+$H19+$J19+$L19+$N19+$P19+$R19+$T19+$V19)),$W19,IF((SUM(выдача!$O19:X19)&lt;=($B19+$D19+$F19+$H19+$J19+$L19+$N19+$P19+$R19+$T19+$V19+$X19)),$Y19,IF((SUM(выдача!$O19:X19)&lt;=($B19+$D19+$F19+$H19+$J19+$L19+$N19+$P19+$R19+$T19+$V19+$X19+$Z19)),$AA19,IF((SUM(выдача!$O19:X19)&lt;=($B19+$D19+$F19+$H19+$J19+$L19+$N19+$P19+$R19+$T19+$V19+$X19+$Z19+$AB19)),$AC19,0))))))))))))))</f>
        <v>61</v>
      </c>
      <c r="AS19" s="354">
        <f>IF(((SUM(выдача!$O19:Y19)&lt;=$B19)),$C19,IF((SUM(выдача!$O19:Y19)&lt;=($B19+$D19)),$E19,IF((SUM(выдача!$O19:Y19)&lt;=($B19+$D19+$F19)),$G19,IF((SUM(выдача!$O19:Y19)&lt;=($B19+$D19+$F19+$H19)),$I19,IF((SUM(выдача!$O19:Y19)&lt;=($B19+$D19+$F19+$H19+$J19)),$K19,IF((SUM(выдача!$O19:Y19)&lt;=($B19+$D19+$F19+$H19+$J19+$L19)),$M19,IF((SUM(выдача!$O19:Y19)&lt;=($B19+$D19+$F19+$H19+$J19+$L19+$N19)),$O19,IF((SUM(выдача!$O19:Y19)&lt;=($B19+$D19+$F19+$H19+$J19+$L19+$N19+$P19)),$Q19,IF((SUM(выдача!$O19:Y19)&lt;=($B19+$D19+$F19+$H19+$J19+$L19+$N19+$P19+$R19)),$S19,IF((SUM(выдача!$O19:Y19)&lt;=($B19+$D19+$F19+$H19+$J19+$L19+$N19+$P19+$R19+$T19)),$U19,IF((SUM(выдача!$O19:Y19)&lt;=($B19+$D19+$F19+$H19+$J19+$L19+$N19+$P19+$R19+$T19+$V19)),$W19,IF((SUM(выдача!$O19:Y19)&lt;=($B19+$D19+$F19+$H19+$J19+$L19+$N19+$P19+$R19+$T19+$V19+$X19)),$Y19,IF((SUM(выдача!$O19:Y19)&lt;=($B19+$D19+$F19+$H19+$J19+$L19+$N19+$P19+$R19+$T19+$V19+$X19+$Z19)),$AA19,IF((SUM(выдача!$O19:Y19)&lt;=($B19+$D19+$F19+$H19+$J19+$L19+$N19+$P19+$R19+$T19+$V19+$X19+$Z19+$AB19)),$AC19,0))))))))))))))</f>
        <v>61</v>
      </c>
      <c r="AT19" s="354">
        <f>IF(((SUM(выдача!$O19:Z19)&lt;=$B19)),$C19,IF((SUM(выдача!$O19:Z19)&lt;=($B19+$D19)),$E19,IF((SUM(выдача!$O19:Z19)&lt;=($B19+$D19+$F19)),$G19,IF((SUM(выдача!$O19:Z19)&lt;=($B19+$D19+$F19+$H19)),$I19,IF((SUM(выдача!$O19:Z19)&lt;=($B19+$D19+$F19+$H19+$J19)),$K19,IF((SUM(выдача!$O19:Z19)&lt;=($B19+$D19+$F19+$H19+$J19+$L19)),$M19,IF((SUM(выдача!$O19:Z19)&lt;=($B19+$D19+$F19+$H19+$J19+$L19+$N19)),$O19,IF((SUM(выдача!$O19:Z19)&lt;=($B19+$D19+$F19+$H19+$J19+$L19+$N19+$P19)),$Q19,IF((SUM(выдача!$O19:Z19)&lt;=($B19+$D19+$F19+$H19+$J19+$L19+$N19+$P19+$R19)),$S19,IF((SUM(выдача!$O19:Z19)&lt;=($B19+$D19+$F19+$H19+$J19+$L19+$N19+$P19+$R19+$T19)),$U19,IF((SUM(выдача!$O19:Z19)&lt;=($B19+$D19+$F19+$H19+$J19+$L19+$N19+$P19+$R19+$T19+$V19)),$W19,IF((SUM(выдача!$O19:Z19)&lt;=($B19+$D19+$F19+$H19+$J19+$L19+$N19+$P19+$R19+$T19+$V19+$X19)),$Y19,IF((SUM(выдача!$O19:Z19)&lt;=($B19+$D19+$F19+$H19+$J19+$L19+$N19+$P19+$R19+$T19+$V19+$X19+$Z19)),$AA19,IF((SUM(выдача!$O19:Z19)&lt;=($B19+$D19+$F19+$H19+$J19+$L19+$N19+$P19+$R19+$T19+$V19+$X19+$Z19+$AB19)),$AC19,0))))))))))))))</f>
        <v>61</v>
      </c>
      <c r="AU19" s="354">
        <f>IF(((SUM(выдача!$O19:AA19)&lt;=$B19)),$C19,IF((SUM(выдача!$O19:AA19)&lt;=($B19+$D19)),$E19,IF((SUM(выдача!$O19:AA19)&lt;=($B19+$D19+$F19)),$G19,IF((SUM(выдача!$O19:AA19)&lt;=($B19+$D19+$F19+$H19)),$I19,IF((SUM(выдача!$O19:AA19)&lt;=($B19+$D19+$F19+$H19+$J19)),$K19,IF((SUM(выдача!$O19:AA19)&lt;=($B19+$D19+$F19+$H19+$J19+$L19)),$M19,IF((SUM(выдача!$O19:AA19)&lt;=($B19+$D19+$F19+$H19+$J19+$L19+$N19)),$O19,IF((SUM(выдача!$O19:AA19)&lt;=($B19+$D19+$F19+$H19+$J19+$L19+$N19+$P19)),$Q19,IF((SUM(выдача!$O19:AA19)&lt;=($B19+$D19+$F19+$H19+$J19+$L19+$N19+$P19+$R19)),$S19,IF((SUM(выдача!$O19:AA19)&lt;=($B19+$D19+$F19+$H19+$J19+$L19+$N19+$P19+$R19+$T19)),$U19,IF((SUM(выдача!$O19:AA19)&lt;=($B19+$D19+$F19+$H19+$J19+$L19+$N19+$P19+$R19+$T19+$V19)),$W19,IF((SUM(выдача!$O19:AA19)&lt;=($B19+$D19+$F19+$H19+$J19+$L19+$N19+$P19+$R19+$T19+$V19+$X19)),$Y19,IF((SUM(выдача!$O19:AA19)&lt;=($B19+$D19+$F19+$H19+$J19+$L19+$N19+$P19+$R19+$T19+$V19+$X19+$Z19)),$AA19,IF((SUM(выдача!$O19:AA19)&lt;=($B19+$D19+$F19+$H19+$J19+$L19+$N19+$P19+$R19+$T19+$V19+$X19+$Z19+$AB19)),$AC19,0))))))))))))))</f>
        <v>61</v>
      </c>
      <c r="AV19" s="354">
        <f>IF(((SUM(выдача!$O19:AB19)&lt;=$B19)),$C19,IF((SUM(выдача!$O19:AB19)&lt;=($B19+$D19)),$E19,IF((SUM(выдача!$O19:AB19)&lt;=($B19+$D19+$F19)),$G19,IF((SUM(выдача!$O19:AB19)&lt;=($B19+$D19+$F19+$H19)),$I19,IF((SUM(выдача!$O19:AB19)&lt;=($B19+$D19+$F19+$H19+$J19)),$K19,IF((SUM(выдача!$O19:AB19)&lt;=($B19+$D19+$F19+$H19+$J19+$L19)),$M19,IF((SUM(выдача!$O19:AB19)&lt;=($B19+$D19+$F19+$H19+$J19+$L19+$N19)),$O19,IF((SUM(выдача!$O19:AB19)&lt;=($B19+$D19+$F19+$H19+$J19+$L19+$N19+$P19)),$Q19,IF((SUM(выдача!$O19:AB19)&lt;=($B19+$D19+$F19+$H19+$J19+$L19+$N19+$P19+$R19)),$S19,IF((SUM(выдача!$O19:AB19)&lt;=($B19+$D19+$F19+$H19+$J19+$L19+$N19+$P19+$R19+$T19)),$U19,IF((SUM(выдача!$O19:AB19)&lt;=($B19+$D19+$F19+$H19+$J19+$L19+$N19+$P19+$R19+$T19+$V19)),$W19,IF((SUM(выдача!$O19:AB19)&lt;=($B19+$D19+$F19+$H19+$J19+$L19+$N19+$P19+$R19+$T19+$V19+$X19)),$Y19,IF((SUM(выдача!$O19:AB19)&lt;=($B19+$D19+$F19+$H19+$J19+$L19+$N19+$P19+$R19+$T19+$V19+$X19+$Z19)),$AA19,IF((SUM(выдача!$O19:AB19)&lt;=($B19+$D19+$F19+$H19+$J19+$L19+$N19+$P19+$R19+$T19+$V19+$X19+$Z19+$AB19)),$AC19,0))))))))))))))</f>
        <v>61</v>
      </c>
      <c r="AW19" s="354">
        <f>IF(((SUM(выдача!$O19:AC19)&lt;=$B19)),$C19,IF((SUM(выдача!$O19:AC19)&lt;=($B19+$D19)),$E19,IF((SUM(выдача!$O19:AC19)&lt;=($B19+$D19+$F19)),$G19,IF((SUM(выдача!$O19:AC19)&lt;=($B19+$D19+$F19+$H19)),$I19,IF((SUM(выдача!$O19:AC19)&lt;=($B19+$D19+$F19+$H19+$J19)),$K19,IF((SUM(выдача!$O19:AC19)&lt;=($B19+$D19+$F19+$H19+$J19+$L19)),$M19,IF((SUM(выдача!$O19:AC19)&lt;=($B19+$D19+$F19+$H19+$J19+$L19+$N19)),$O19,IF((SUM(выдача!$O19:AC19)&lt;=($B19+$D19+$F19+$H19+$J19+$L19+$N19+$P19)),$Q19,IF((SUM(выдача!$O19:AC19)&lt;=($B19+$D19+$F19+$H19+$J19+$L19+$N19+$P19+$R19)),$S19,IF((SUM(выдача!$O19:AC19)&lt;=($B19+$D19+$F19+$H19+$J19+$L19+$N19+$P19+$R19+$T19)),$U19,IF((SUM(выдача!$O19:AC19)&lt;=($B19+$D19+$F19+$H19+$J19+$L19+$N19+$P19+$R19+$T19+$V19)),$W19,IF((SUM(выдача!$O19:AC19)&lt;=($B19+$D19+$F19+$H19+$J19+$L19+$N19+$P19+$R19+$T19+$V19+$X19)),$Y19,IF((SUM(выдача!$O19:AC19)&lt;=($B19+$D19+$F19+$H19+$J19+$L19+$N19+$P19+$R19+$T19+$V19+$X19+$Z19)),$AA19,IF((SUM(выдача!$O19:AC19)&lt;=($B19+$D19+$F19+$H19+$J19+$L19+$N19+$P19+$R19+$T19+$V19+$X19+$Z19+$AB19)),$AC19,0))))))))))))))</f>
        <v>61</v>
      </c>
      <c r="AX19" s="354">
        <f>IF(((SUM(выдача!$O19:AD19)&lt;=$B19)),$C19,IF((SUM(выдача!$O19:AD19)&lt;=($B19+$D19)),$E19,IF((SUM(выдача!$O19:AD19)&lt;=($B19+$D19+$F19)),$G19,IF((SUM(выдача!$O19:AD19)&lt;=($B19+$D19+$F19+$H19)),$I19,IF((SUM(выдача!$O19:AD19)&lt;=($B19+$D19+$F19+$H19+$J19)),$K19,IF((SUM(выдача!$O19:AD19)&lt;=($B19+$D19+$F19+$H19+$J19+$L19)),$M19,IF((SUM(выдача!$O19:AD19)&lt;=($B19+$D19+$F19+$H19+$J19+$L19+$N19)),$O19,IF((SUM(выдача!$O19:AD19)&lt;=($B19+$D19+$F19+$H19+$J19+$L19+$N19+$P19)),$Q19,IF((SUM(выдача!$O19:AD19)&lt;=($B19+$D19+$F19+$H19+$J19+$L19+$N19+$P19+$R19)),$S19,IF((SUM(выдача!$O19:AD19)&lt;=($B19+$D19+$F19+$H19+$J19+$L19+$N19+$P19+$R19+$T19)),$U19,IF((SUM(выдача!$O19:AD19)&lt;=($B19+$D19+$F19+$H19+$J19+$L19+$N19+$P19+$R19+$T19+$V19)),$W19,IF((SUM(выдача!$O19:AD19)&lt;=($B19+$D19+$F19+$H19+$J19+$L19+$N19+$P19+$R19+$T19+$V19+$X19)),$Y19,IF((SUM(выдача!$O19:AD19)&lt;=($B19+$D19+$F19+$H19+$J19+$L19+$N19+$P19+$R19+$T19+$V19+$X19+$Z19)),$AA19,IF((SUM(выдача!$O19:AD19)&lt;=($B19+$D19+$F19+$H19+$J19+$L19+$N19+$P19+$R19+$T19+$V19+$X19+$Z19+$AB19)),$AC19,0))))))))))))))</f>
        <v>61</v>
      </c>
      <c r="AY19" s="354">
        <f>IF(((SUM(выдача!$O19:AE19)&lt;=$B19)),$C19,IF((SUM(выдача!$O19:AE19)&lt;=($B19+$D19)),$E19,IF((SUM(выдача!$O19:AE19)&lt;=($B19+$D19+$F19)),$G19,IF((SUM(выдача!$O19:AE19)&lt;=($B19+$D19+$F19+$H19)),$I19,IF((SUM(выдача!$O19:AE19)&lt;=($B19+$D19+$F19+$H19+$J19)),$K19,IF((SUM(выдача!$O19:AE19)&lt;=($B19+$D19+$F19+$H19+$J19+$L19)),$M19,IF((SUM(выдача!$O19:AE19)&lt;=($B19+$D19+$F19+$H19+$J19+$L19+$N19)),$O19,IF((SUM(выдача!$O19:AE19)&lt;=($B19+$D19+$F19+$H19+$J19+$L19+$N19+$P19)),$Q19,IF((SUM(выдача!$O19:AE19)&lt;=($B19+$D19+$F19+$H19+$J19+$L19+$N19+$P19+$R19)),$S19,IF((SUM(выдача!$O19:AE19)&lt;=($B19+$D19+$F19+$H19+$J19+$L19+$N19+$P19+$R19+$T19)),$U19,IF((SUM(выдача!$O19:AE19)&lt;=($B19+$D19+$F19+$H19+$J19+$L19+$N19+$P19+$R19+$T19+$V19)),$W19,IF((SUM(выдача!$O19:AE19)&lt;=($B19+$D19+$F19+$H19+$J19+$L19+$N19+$P19+$R19+$T19+$V19+$X19)),$Y19,IF((SUM(выдача!$O19:AE19)&lt;=($B19+$D19+$F19+$H19+$J19+$L19+$N19+$P19+$R19+$T19+$V19+$X19+$Z19)),$AA19,IF((SUM(выдача!$O19:AE19)&lt;=($B19+$D19+$F19+$H19+$J19+$L19+$N19+$P19+$R19+$T19+$V19+$X19+$Z19+$AB19)),$AC19,0))))))))))))))</f>
        <v>61</v>
      </c>
      <c r="AZ19" s="354">
        <f>IF(((SUM(выдача!$O19:AF19)&lt;=$B19)),$C19,IF((SUM(выдача!$O19:AF19)&lt;=($B19+$D19)),$E19,IF((SUM(выдача!$O19:AF19)&lt;=($B19+$D19+$F19)),$G19,IF((SUM(выдача!$O19:AF19)&lt;=($B19+$D19+$F19+$H19)),$I19,IF((SUM(выдача!$O19:AF19)&lt;=($B19+$D19+$F19+$H19+$J19)),$K19,IF((SUM(выдача!$O19:AF19)&lt;=($B19+$D19+$F19+$H19+$J19+$L19)),$M19,IF((SUM(выдача!$O19:AF19)&lt;=($B19+$D19+$F19+$H19+$J19+$L19+$N19)),$O19,IF((SUM(выдача!$O19:AF19)&lt;=($B19+$D19+$F19+$H19+$J19+$L19+$N19+$P19)),$Q19,IF((SUM(выдача!$O19:AF19)&lt;=($B19+$D19+$F19+$H19+$J19+$L19+$N19+$P19+$R19)),$S19,IF((SUM(выдача!$O19:AF19)&lt;=($B19+$D19+$F19+$H19+$J19+$L19+$N19+$P19+$R19+$T19)),$U19,IF((SUM(выдача!$O19:AF19)&lt;=($B19+$D19+$F19+$H19+$J19+$L19+$N19+$P19+$R19+$T19+$V19)),$W19,IF((SUM(выдача!$O19:AF19)&lt;=($B19+$D19+$F19+$H19+$J19+$L19+$N19+$P19+$R19+$T19+$V19+$X19)),$Y19,IF((SUM(выдача!$O19:AF19)&lt;=($B19+$D19+$F19+$H19+$J19+$L19+$N19+$P19+$R19+$T19+$V19+$X19+$Z19)),$AA19,IF((SUM(выдача!$O19:AF19)&lt;=($B19+$D19+$F19+$H19+$J19+$L19+$N19+$P19+$R19+$T19+$V19+$X19+$Z19+$AB19)),$AC19,0))))))))))))))</f>
        <v>61</v>
      </c>
      <c r="BA19" s="354">
        <f>IF(((SUM(выдача!$O19:AG19)&lt;=$B19)),$C19,IF((SUM(выдача!$O19:AG19)&lt;=($B19+$D19)),$E19,IF((SUM(выдача!$O19:AG19)&lt;=($B19+$D19+$F19)),$G19,IF((SUM(выдача!$O19:AG19)&lt;=($B19+$D19+$F19+$H19)),$I19,IF((SUM(выдача!$O19:AG19)&lt;=($B19+$D19+$F19+$H19+$J19)),$K19,IF((SUM(выдача!$O19:AG19)&lt;=($B19+$D19+$F19+$H19+$J19+$L19)),$M19,IF((SUM(выдача!$O19:AG19)&lt;=($B19+$D19+$F19+$H19+$J19+$L19+$N19)),$O19,IF((SUM(выдача!$O19:AG19)&lt;=($B19+$D19+$F19+$H19+$J19+$L19+$N19+$P19)),$Q19,IF((SUM(выдача!$O19:AG19)&lt;=($B19+$D19+$F19+$H19+$J19+$L19+$N19+$P19+$R19)),$S19,IF((SUM(выдача!$O19:AG19)&lt;=($B19+$D19+$F19+$H19+$J19+$L19+$N19+$P19+$R19+$T19)),$U19,IF((SUM(выдача!$O19:AG19)&lt;=($B19+$D19+$F19+$H19+$J19+$L19+$N19+$P19+$R19+$T19+$V19)),$W19,IF((SUM(выдача!$O19:AG19)&lt;=($B19+$D19+$F19+$H19+$J19+$L19+$N19+$P19+$R19+$T19+$V19+$X19)),$Y19,IF((SUM(выдача!$O19:AG19)&lt;=($B19+$D19+$F19+$H19+$J19+$L19+$N19+$P19+$R19+$T19+$V19+$X19+$Z19)),$AA19,IF((SUM(выдача!$O19:AG19)&lt;=($B19+$D19+$F19+$H19+$J19+$L19+$N19+$P19+$R19+$T19+$V19+$X19+$Z19+$AB19)),$AC19,0))))))))))))))</f>
        <v>61</v>
      </c>
      <c r="BB19" s="354">
        <f>IF(((SUM(выдача!$O19:AH19)&lt;=$B19)),$C19,IF((SUM(выдача!$O19:AH19)&lt;=($B19+$D19)),$E19,IF((SUM(выдача!$O19:AH19)&lt;=($B19+$D19+$F19)),$G19,IF((SUM(выдача!$O19:AH19)&lt;=($B19+$D19+$F19+$H19)),$I19,IF((SUM(выдача!$O19:AH19)&lt;=($B19+$D19+$F19+$H19+$J19)),$K19,IF((SUM(выдача!$O19:AH19)&lt;=($B19+$D19+$F19+$H19+$J19+$L19)),$M19,IF((SUM(выдача!$O19:AH19)&lt;=($B19+$D19+$F19+$H19+$J19+$L19+$N19)),$O19,IF((SUM(выдача!$O19:AH19)&lt;=($B19+$D19+$F19+$H19+$J19+$L19+$N19+$P19)),$Q19,IF((SUM(выдача!$O19:AH19)&lt;=($B19+$D19+$F19+$H19+$J19+$L19+$N19+$P19+$R19)),$S19,IF((SUM(выдача!$O19:AH19)&lt;=($B19+$D19+$F19+$H19+$J19+$L19+$N19+$P19+$R19+$T19)),$U19,IF((SUM(выдача!$O19:AH19)&lt;=($B19+$D19+$F19+$H19+$J19+$L19+$N19+$P19+$R19+$T19+$V19)),$W19,IF((SUM(выдача!$O19:AH19)&lt;=($B19+$D19+$F19+$H19+$J19+$L19+$N19+$P19+$R19+$T19+$V19+$X19)),$Y19,IF((SUM(выдача!$O19:AH19)&lt;=($B19+$D19+$F19+$H19+$J19+$L19+$N19+$P19+$R19+$T19+$V19+$X19+$Z19)),$AA19,IF((SUM(выдача!$O19:AH19)&lt;=($B19+$D19+$F19+$H19+$J19+$L19+$N19+$P19+$R19+$T19+$V19+$X19+$Z19+$AB19)),$AC19,0))))))))))))))</f>
        <v>61</v>
      </c>
      <c r="BC19" s="354">
        <f>IF(((SUM(выдача!$O19:AI19)&lt;=$B19)),$C19,IF((SUM(выдача!$O19:AI19)&lt;=($B19+$D19)),$E19,IF((SUM(выдача!$O19:AI19)&lt;=($B19+$D19+$F19)),$G19,IF((SUM(выдача!$O19:AI19)&lt;=($B19+$D19+$F19+$H19)),$I19,IF((SUM(выдача!$O19:AI19)&lt;=($B19+$D19+$F19+$H19+$J19)),$K19,IF((SUM(выдача!$O19:AI19)&lt;=($B19+$D19+$F19+$H19+$J19+$L19)),$M19,IF((SUM(выдача!$O19:AI19)&lt;=($B19+$D19+$F19+$H19+$J19+$L19+$N19)),$O19,IF((SUM(выдача!$O19:AI19)&lt;=($B19+$D19+$F19+$H19+$J19+$L19+$N19+$P19)),$Q19,IF((SUM(выдача!$O19:AI19)&lt;=($B19+$D19+$F19+$H19+$J19+$L19+$N19+$P19+$R19)),$S19,IF((SUM(выдача!$O19:AI19)&lt;=($B19+$D19+$F19+$H19+$J19+$L19+$N19+$P19+$R19+$T19)),$U19,IF((SUM(выдача!$O19:AI19)&lt;=($B19+$D19+$F19+$H19+$J19+$L19+$N19+$P19+$R19+$T19+$V19)),$W19,IF((SUM(выдача!$O19:AI19)&lt;=($B19+$D19+$F19+$H19+$J19+$L19+$N19+$P19+$R19+$T19+$V19+$X19)),$Y19,IF((SUM(выдача!$O19:AI19)&lt;=($B19+$D19+$F19+$H19+$J19+$L19+$N19+$P19+$R19+$T19+$V19+$X19+$Z19)),$AA19,IF((SUM(выдача!$O19:AI19)&lt;=($B19+$D19+$F19+$H19+$J19+$L19+$N19+$P19+$R19+$T19+$V19+$X19+$Z19+$AB19)),$AC19,0))))))))))))))</f>
        <v>61</v>
      </c>
      <c r="BD19" s="355">
        <f t="shared" si="1"/>
        <v>0</v>
      </c>
      <c r="BE19" s="356">
        <f t="shared" si="4"/>
        <v>0</v>
      </c>
    </row>
    <row r="20" spans="1:57" ht="15.75">
      <c r="A20" s="151" t="s">
        <v>24</v>
      </c>
      <c r="B20" s="276">
        <v>3</v>
      </c>
      <c r="C20" s="277">
        <v>50</v>
      </c>
      <c r="D20" s="276"/>
      <c r="E20" s="280"/>
      <c r="F20" s="276"/>
      <c r="G20" s="280"/>
      <c r="H20" s="276"/>
      <c r="I20" s="278"/>
      <c r="J20" s="279"/>
      <c r="K20" s="278"/>
      <c r="L20" s="279"/>
      <c r="M20" s="280"/>
      <c r="N20" s="279"/>
      <c r="O20" s="280"/>
      <c r="P20" s="279"/>
      <c r="Q20" s="280"/>
      <c r="R20" s="279"/>
      <c r="S20" s="280"/>
      <c r="T20" s="279"/>
      <c r="U20" s="280"/>
      <c r="V20" s="279"/>
      <c r="W20" s="280"/>
      <c r="X20" s="279"/>
      <c r="Y20" s="280"/>
      <c r="Z20" s="279"/>
      <c r="AA20" s="280"/>
      <c r="AB20" s="279"/>
      <c r="AC20" s="280"/>
      <c r="AD20" s="351">
        <f t="shared" si="2"/>
        <v>150</v>
      </c>
      <c r="AE20" s="351">
        <f>AD20-(SUM(Всего!D20:'Всего'!X20))</f>
        <v>0</v>
      </c>
      <c r="AF20" s="352">
        <f t="shared" si="3"/>
        <v>3</v>
      </c>
      <c r="AG20" s="353" t="str">
        <f t="shared" si="0"/>
        <v>горох</v>
      </c>
      <c r="AH20" s="353">
        <f>выдача!B20</f>
        <v>0</v>
      </c>
      <c r="AI20" s="354">
        <f>IF(((SUM(выдача!$O20:O20)&lt;=$B20)),$C20,IF((SUM(выдача!$O20:O20)&lt;=($B20+$D20)),$E20,IF((SUM(выдача!$O20:O20)&lt;=($B20+$D20+$F20)),$G20,IF((SUM(выдача!$O20:O20)&lt;=($B20+$D20+$F20+$H20)),$I20,IF((SUM(выдача!$O20:O20)&lt;=($B20+$D20+$F20+$H20+$J20)),$K20,IF((SUM(выдача!$O20:O20)&lt;=($B20+$D20+$F20+$H20+$J20+$L20)),$M20,IF((SUM(выдача!$O20:O20)&lt;=($B20+$D20+$F20+$H20+$J20+$L20+$N20)),$O20,IF((SUM(выдача!$O20:O20)&lt;=($B20+$D20+$F20+$H20+$J20+$L20+$N20+$P20)),$Q20,IF((SUM(выдача!$O20:O20)&lt;=($B20+$D20+$F20+$H20+$J20+$L20+$N20+$P20+$R20)),$S20,IF((SUM(выдача!$O20:O20)&lt;=($B20+$D20+$F20+$H20+$J20+$L20+$N20+$P20+$R20+$T20)),$U20,IF((SUM(выдача!$O20:O20)&lt;=($B20+$D20+$F20+$H20+$J20+$L20+$N20+$P20+$R20+$T20+$V20)),$W20,IF((SUM(выдача!$O20:O20)&lt;=($B20+$D20+$F20+$H20+$J20+$L20+$N20+$P20+$R20+$T20+$V20+$X20)),$Y20,IF((SUM(выдача!$O20:O20)&lt;=($B20+$D20+$F20+$H20+$J20+$L20+$N20+$P20+$R20+$T20+$V20+$X20+$Z20)),$AA20,IF((SUM(выдача!$O20:O20)&lt;=($B20+$D20+$F20+$H20+$J20+$L20+$N20+$P20+$R20+$T20+$V20+$X20+$Z20+$AB20)),$AC20,0))))))))))))))</f>
        <v>50</v>
      </c>
      <c r="AJ20" s="354">
        <f>IF(((SUM(выдача!$O20:P20)&lt;=$B20)),$C20,IF((SUM(выдача!$O20:P20)&lt;=($B20+$D20)),$E20,IF((SUM(выдача!$O20:P20)&lt;=($B20+$D20+$F20)),$G20,IF((SUM(выдача!$O20:P20)&lt;=($B20+$D20+$F20+$H20)),$I20,IF((SUM(выдача!$O20:P20)&lt;=($B20+$D20+$F20+$H20+$J20)),$K20,IF((SUM(выдача!$O20:P20)&lt;=($B20+$D20+$F20+$H20+$J20+$L20)),$M20,IF((SUM(выдача!$O20:P20)&lt;=($B20+$D20+$F20+$H20+$J20+$L20+$N20)),$O20,IF((SUM(выдача!$O20:P20)&lt;=($B20+$D20+$F20+$H20+$J20+$L20+$N20+$P20)),$Q20,IF((SUM(выдача!$O20:P20)&lt;=($B20+$D20+$F20+$H20+$J20+$L20+$N20+$P20+$R20)),$S20,IF((SUM(выдача!$O20:P20)&lt;=($B20+$D20+$F20+$H20+$J20+$L20+$N20+$P20+$R20+$T20)),$U20,IF((SUM(выдача!$O20:P20)&lt;=($B20+$D20+$F20+$H20+$J20+$L20+$N20+$P20+$R20+$T20+$V20)),$W20,IF((SUM(выдача!$O20:P20)&lt;=($B20+$D20+$F20+$H20+$J20+$L20+$N20+$P20+$R20+$T20+$V20+$X20)),$Y20,IF((SUM(выдача!$O20:P20)&lt;=($B20+$D20+$F20+$H20+$J20+$L20+$N20+$P20+$R20+$T20+$V20+$X20+$Z20)),$AA20,IF((SUM(выдача!$O20:P20)&lt;=($B20+$D20+$F20+$H20+$J20+$L20+$N20+$P20+$R20+$T20+$V20+$X20+$Z20+$AB20)),$AC20,0))))))))))))))</f>
        <v>50</v>
      </c>
      <c r="AK20" s="354">
        <f>IF(((SUM(выдача!$O20:Q20)&lt;=$B20)),$C20,IF((SUM(выдача!$O20:Q20)&lt;=($B20+$D20)),$E20,IF((SUM(выдача!$O20:Q20)&lt;=($B20+$D20+$F20)),$G20,IF((SUM(выдача!$O20:Q20)&lt;=($B20+$D20+$F20+$H20)),$I20,IF((SUM(выдача!$O20:Q20)&lt;=($B20+$D20+$F20+$H20+$J20)),$K20,IF((SUM(выдача!$O20:Q20)&lt;=($B20+$D20+$F20+$H20+$J20+$L20)),$M20,IF((SUM(выдача!$O20:Q20)&lt;=($B20+$D20+$F20+$H20+$J20+$L20+$N20)),$O20,IF((SUM(выдача!$O20:Q20)&lt;=($B20+$D20+$F20+$H20+$J20+$L20+$N20+$P20)),$Q20,IF((SUM(выдача!$O20:Q20)&lt;=($B20+$D20+$F20+$H20+$J20+$L20+$N20+$P20+$R20)),$S20,IF((SUM(выдача!$O20:Q20)&lt;=($B20+$D20+$F20+$H20+$J20+$L20+$N20+$P20+$R20+$T20)),$U20,IF((SUM(выдача!$O20:Q20)&lt;=($B20+$D20+$F20+$H20+$J20+$L20+$N20+$P20+$R20+$T20+$V20)),$W20,IF((SUM(выдача!$O20:Q20)&lt;=($B20+$D20+$F20+$H20+$J20+$L20+$N20+$P20+$R20+$T20+$V20+$X20)),$Y20,IF((SUM(выдача!$O20:Q20)&lt;=($B20+$D20+$F20+$H20+$J20+$L20+$N20+$P20+$R20+$T20+$V20+$X20+$Z20)),$AA20,IF((SUM(выдача!$O20:Q20)&lt;=($B20+$D20+$F20+$H20+$J20+$L20+$N20+$P20+$R20+$T20+$V20+$X20+$Z20+$AB20)),$AC20,0))))))))))))))</f>
        <v>50</v>
      </c>
      <c r="AL20" s="354">
        <f>IF(((SUM(выдача!$O20:R20)&lt;=$B20)),$C20,IF((SUM(выдача!$O20:R20)&lt;=($B20+$D20)),$E20,IF((SUM(выдача!$O20:R20)&lt;=($B20+$D20+$F20)),$G20,IF((SUM(выдача!$O20:R20)&lt;=($B20+$D20+$F20+$H20)),$I20,IF((SUM(выдача!$O20:R20)&lt;=($B20+$D20+$F20+$H20+$J20)),$K20,IF((SUM(выдача!$O20:R20)&lt;=($B20+$D20+$F20+$H20+$J20+$L20)),$M20,IF((SUM(выдача!$O20:R20)&lt;=($B20+$D20+$F20+$H20+$J20+$L20+$N20)),$O20,IF((SUM(выдача!$O20:R20)&lt;=($B20+$D20+$F20+$H20+$J20+$L20+$N20+$P20)),$Q20,IF((SUM(выдача!$O20:R20)&lt;=($B20+$D20+$F20+$H20+$J20+$L20+$N20+$P20+$R20)),$S20,IF((SUM(выдача!$O20:R20)&lt;=($B20+$D20+$F20+$H20+$J20+$L20+$N20+$P20+$R20+$T20)),$U20,IF((SUM(выдача!$O20:R20)&lt;=($B20+$D20+$F20+$H20+$J20+$L20+$N20+$P20+$R20+$T20+$V20)),$W20,IF((SUM(выдача!$O20:R20)&lt;=($B20+$D20+$F20+$H20+$J20+$L20+$N20+$P20+$R20+$T20+$V20+$X20)),$Y20,IF((SUM(выдача!$O20:R20)&lt;=($B20+$D20+$F20+$H20+$J20+$L20+$N20+$P20+$R20+$T20+$V20+$X20+$Z20)),$AA20,IF((SUM(выдача!$O20:R20)&lt;=($B20+$D20+$F20+$H20+$J20+$L20+$N20+$P20+$R20+$T20+$V20+$X20+$Z20+$AB20)),$AC20,0))))))))))))))</f>
        <v>50</v>
      </c>
      <c r="AM20" s="354">
        <f>IF(((SUM(выдача!$O20:S20)&lt;=$B20)),$C20,IF((SUM(выдача!$O20:S20)&lt;=($B20+$D20)),$E20,IF((SUM(выдача!$O20:S20)&lt;=($B20+$D20+$F20)),$G20,IF((SUM(выдача!$O20:S20)&lt;=($B20+$D20+$F20+$H20)),$I20,IF((SUM(выдача!$O20:S20)&lt;=($B20+$D20+$F20+$H20+$J20)),$K20,IF((SUM(выдача!$O20:S20)&lt;=($B20+$D20+$F20+$H20+$J20+$L20)),$M20,IF((SUM(выдача!$O20:S20)&lt;=($B20+$D20+$F20+$H20+$J20+$L20+$N20)),$O20,IF((SUM(выдача!$O20:S20)&lt;=($B20+$D20+$F20+$H20+$J20+$L20+$N20+$P20)),$Q20,IF((SUM(выдача!$O20:S20)&lt;=($B20+$D20+$F20+$H20+$J20+$L20+$N20+$P20+$R20)),$S20,IF((SUM(выдача!$O20:S20)&lt;=($B20+$D20+$F20+$H20+$J20+$L20+$N20+$P20+$R20+$T20)),$U20,IF((SUM(выдача!$O20:S20)&lt;=($B20+$D20+$F20+$H20+$J20+$L20+$N20+$P20+$R20+$T20+$V20)),$W20,IF((SUM(выдача!$O20:S20)&lt;=($B20+$D20+$F20+$H20+$J20+$L20+$N20+$P20+$R20+$T20+$V20+$X20)),$Y20,IF((SUM(выдача!$O20:S20)&lt;=($B20+$D20+$F20+$H20+$J20+$L20+$N20+$P20+$R20+$T20+$V20+$X20+$Z20)),$AA20,IF((SUM(выдача!$O20:S20)&lt;=($B20+$D20+$F20+$H20+$J20+$L20+$N20+$P20+$R20+$T20+$V20+$X20+$Z20+$AB20)),$AC20,0))))))))))))))</f>
        <v>50</v>
      </c>
      <c r="AN20" s="354">
        <f>IF(((SUM(выдача!$O20:T20)&lt;=$B20)),$C20,IF((SUM(выдача!$O20:T20)&lt;=($B20+$D20)),$E20,IF((SUM(выдача!$O20:T20)&lt;=($B20+$D20+$F20)),$G20,IF((SUM(выдача!$O20:T20)&lt;=($B20+$D20+$F20+$H20)),$I20,IF((SUM(выдача!$O20:T20)&lt;=($B20+$D20+$F20+$H20+$J20)),$K20,IF((SUM(выдача!$O20:T20)&lt;=($B20+$D20+$F20+$H20+$J20+$L20)),$M20,IF((SUM(выдача!$O20:T20)&lt;=($B20+$D20+$F20+$H20+$J20+$L20+$N20)),$O20,IF((SUM(выдача!$O20:T20)&lt;=($B20+$D20+$F20+$H20+$J20+$L20+$N20+$P20)),$Q20,IF((SUM(выдача!$O20:T20)&lt;=($B20+$D20+$F20+$H20+$J20+$L20+$N20+$P20+$R20)),$S20,IF((SUM(выдача!$O20:T20)&lt;=($B20+$D20+$F20+$H20+$J20+$L20+$N20+$P20+$R20+$T20)),$U20,IF((SUM(выдача!$O20:T20)&lt;=($B20+$D20+$F20+$H20+$J20+$L20+$N20+$P20+$R20+$T20+$V20)),$W20,IF((SUM(выдача!$O20:T20)&lt;=($B20+$D20+$F20+$H20+$J20+$L20+$N20+$P20+$R20+$T20+$V20+$X20)),$Y20,IF((SUM(выдача!$O20:T20)&lt;=($B20+$D20+$F20+$H20+$J20+$L20+$N20+$P20+$R20+$T20+$V20+$X20+$Z20)),$AA20,IF((SUM(выдача!$O20:T20)&lt;=($B20+$D20+$F20+$H20+$J20+$L20+$N20+$P20+$R20+$T20+$V20+$X20+$Z20+$AB20)),$AC20,0))))))))))))))</f>
        <v>50</v>
      </c>
      <c r="AO20" s="354">
        <f>IF(((SUM(выдача!$O20:U20)&lt;=$B20)),$C20,IF((SUM(выдача!$O20:U20)&lt;=($B20+$D20)),$E20,IF((SUM(выдача!$O20:U20)&lt;=($B20+$D20+$F20)),$G20,IF((SUM(выдача!$O20:U20)&lt;=($B20+$D20+$F20+$H20)),$I20,IF((SUM(выдача!$O20:U20)&lt;=($B20+$D20+$F20+$H20+$J20)),$K20,IF((SUM(выдача!$O20:U20)&lt;=($B20+$D20+$F20+$H20+$J20+$L20)),$M20,IF((SUM(выдача!$O20:U20)&lt;=($B20+$D20+$F20+$H20+$J20+$L20+$N20)),$O20,IF((SUM(выдача!$O20:U20)&lt;=($B20+$D20+$F20+$H20+$J20+$L20+$N20+$P20)),$Q20,IF((SUM(выдача!$O20:U20)&lt;=($B20+$D20+$F20+$H20+$J20+$L20+$N20+$P20+$R20)),$S20,IF((SUM(выдача!$O20:U20)&lt;=($B20+$D20+$F20+$H20+$J20+$L20+$N20+$P20+$R20+$T20)),$U20,IF((SUM(выдача!$O20:U20)&lt;=($B20+$D20+$F20+$H20+$J20+$L20+$N20+$P20+$R20+$T20+$V20)),$W20,IF((SUM(выдача!$O20:U20)&lt;=($B20+$D20+$F20+$H20+$J20+$L20+$N20+$P20+$R20+$T20+$V20+$X20)),$Y20,IF((SUM(выдача!$O20:U20)&lt;=($B20+$D20+$F20+$H20+$J20+$L20+$N20+$P20+$R20+$T20+$V20+$X20+$Z20)),$AA20,IF((SUM(выдача!$O20:U20)&lt;=($B20+$D20+$F20+$H20+$J20+$L20+$N20+$P20+$R20+$T20+$V20+$X20+$Z20+$AB20)),$AC20,0))))))))))))))</f>
        <v>50</v>
      </c>
      <c r="AP20" s="354">
        <f>IF(((SUM(выдача!$O20:V20)&lt;=$B20)),$C20,IF((SUM(выдача!$O20:V20)&lt;=($B20+$D20)),$E20,IF((SUM(выдача!$O20:V20)&lt;=($B20+$D20+$F20)),$G20,IF((SUM(выдача!$O20:V20)&lt;=($B20+$D20+$F20+$H20)),$I20,IF((SUM(выдача!$O20:V20)&lt;=($B20+$D20+$F20+$H20+$J20)),$K20,IF((SUM(выдача!$O20:V20)&lt;=($B20+$D20+$F20+$H20+$J20+$L20)),$M20,IF((SUM(выдача!$O20:V20)&lt;=($B20+$D20+$F20+$H20+$J20+$L20+$N20)),$O20,IF((SUM(выдача!$O20:V20)&lt;=($B20+$D20+$F20+$H20+$J20+$L20+$N20+$P20)),$Q20,IF((SUM(выдача!$O20:V20)&lt;=($B20+$D20+$F20+$H20+$J20+$L20+$N20+$P20+$R20)),$S20,IF((SUM(выдача!$O20:V20)&lt;=($B20+$D20+$F20+$H20+$J20+$L20+$N20+$P20+$R20+$T20)),$U20,IF((SUM(выдача!$O20:V20)&lt;=($B20+$D20+$F20+$H20+$J20+$L20+$N20+$P20+$R20+$T20+$V20)),$W20,IF((SUM(выдача!$O20:V20)&lt;=($B20+$D20+$F20+$H20+$J20+$L20+$N20+$P20+$R20+$T20+$V20+$X20)),$Y20,IF((SUM(выдача!$O20:V20)&lt;=($B20+$D20+$F20+$H20+$J20+$L20+$N20+$P20+$R20+$T20+$V20+$X20+$Z20)),$AA20,IF((SUM(выдача!$O20:V20)&lt;=($B20+$D20+$F20+$H20+$J20+$L20+$N20+$P20+$R20+$T20+$V20+$X20+$Z20+$AB20)),$AC20,0))))))))))))))</f>
        <v>50</v>
      </c>
      <c r="AQ20" s="354">
        <f>IF(((SUM(выдача!$O20:W20)&lt;=$B20)),$C20,IF((SUM(выдача!$O20:W20)&lt;=($B20+$D20)),$E20,IF((SUM(выдача!$O20:W20)&lt;=($B20+$D20+$F20)),$G20,IF((SUM(выдача!$O20:W20)&lt;=($B20+$D20+$F20+$H20)),$I20,IF((SUM(выдача!$O20:W20)&lt;=($B20+$D20+$F20+$H20+$J20)),$K20,IF((SUM(выдача!$O20:W20)&lt;=($B20+$D20+$F20+$H20+$J20+$L20)),$M20,IF((SUM(выдача!$O20:W20)&lt;=($B20+$D20+$F20+$H20+$J20+$L20+$N20)),$O20,IF((SUM(выдача!$O20:W20)&lt;=($B20+$D20+$F20+$H20+$J20+$L20+$N20+$P20)),$Q20,IF((SUM(выдача!$O20:W20)&lt;=($B20+$D20+$F20+$H20+$J20+$L20+$N20+$P20+$R20)),$S20,IF((SUM(выдача!$O20:W20)&lt;=($B20+$D20+$F20+$H20+$J20+$L20+$N20+$P20+$R20+$T20)),$U20,IF((SUM(выдача!$O20:W20)&lt;=($B20+$D20+$F20+$H20+$J20+$L20+$N20+$P20+$R20+$T20+$V20)),$W20,IF((SUM(выдача!$O20:W20)&lt;=($B20+$D20+$F20+$H20+$J20+$L20+$N20+$P20+$R20+$T20+$V20+$X20)),$Y20,IF((SUM(выдача!$O20:W20)&lt;=($B20+$D20+$F20+$H20+$J20+$L20+$N20+$P20+$R20+$T20+$V20+$X20+$Z20)),$AA20,IF((SUM(выдача!$O20:W20)&lt;=($B20+$D20+$F20+$H20+$J20+$L20+$N20+$P20+$R20+$T20+$V20+$X20+$Z20+$AB20)),$AC20,0))))))))))))))</f>
        <v>50</v>
      </c>
      <c r="AR20" s="354">
        <f>IF(((SUM(выдача!$O20:X20)&lt;=$B20)),$C20,IF((SUM(выдача!$O20:X20)&lt;=($B20+$D20)),$E20,IF((SUM(выдача!$O20:X20)&lt;=($B20+$D20+$F20)),$G20,IF((SUM(выдача!$O20:X20)&lt;=($B20+$D20+$F20+$H20)),$I20,IF((SUM(выдача!$O20:X20)&lt;=($B20+$D20+$F20+$H20+$J20)),$K20,IF((SUM(выдача!$O20:X20)&lt;=($B20+$D20+$F20+$H20+$J20+$L20)),$M20,IF((SUM(выдача!$O20:X20)&lt;=($B20+$D20+$F20+$H20+$J20+$L20+$N20)),$O20,IF((SUM(выдача!$O20:X20)&lt;=($B20+$D20+$F20+$H20+$J20+$L20+$N20+$P20)),$Q20,IF((SUM(выдача!$O20:X20)&lt;=($B20+$D20+$F20+$H20+$J20+$L20+$N20+$P20+$R20)),$S20,IF((SUM(выдача!$O20:X20)&lt;=($B20+$D20+$F20+$H20+$J20+$L20+$N20+$P20+$R20+$T20)),$U20,IF((SUM(выдача!$O20:X20)&lt;=($B20+$D20+$F20+$H20+$J20+$L20+$N20+$P20+$R20+$T20+$V20)),$W20,IF((SUM(выдача!$O20:X20)&lt;=($B20+$D20+$F20+$H20+$J20+$L20+$N20+$P20+$R20+$T20+$V20+$X20)),$Y20,IF((SUM(выдача!$O20:X20)&lt;=($B20+$D20+$F20+$H20+$J20+$L20+$N20+$P20+$R20+$T20+$V20+$X20+$Z20)),$AA20,IF((SUM(выдача!$O20:X20)&lt;=($B20+$D20+$F20+$H20+$J20+$L20+$N20+$P20+$R20+$T20+$V20+$X20+$Z20+$AB20)),$AC20,0))))))))))))))</f>
        <v>50</v>
      </c>
      <c r="AS20" s="354">
        <f>IF(((SUM(выдача!$O20:Y20)&lt;=$B20)),$C20,IF((SUM(выдача!$O20:Y20)&lt;=($B20+$D20)),$E20,IF((SUM(выдача!$O20:Y20)&lt;=($B20+$D20+$F20)),$G20,IF((SUM(выдача!$O20:Y20)&lt;=($B20+$D20+$F20+$H20)),$I20,IF((SUM(выдача!$O20:Y20)&lt;=($B20+$D20+$F20+$H20+$J20)),$K20,IF((SUM(выдача!$O20:Y20)&lt;=($B20+$D20+$F20+$H20+$J20+$L20)),$M20,IF((SUM(выдача!$O20:Y20)&lt;=($B20+$D20+$F20+$H20+$J20+$L20+$N20)),$O20,IF((SUM(выдача!$O20:Y20)&lt;=($B20+$D20+$F20+$H20+$J20+$L20+$N20+$P20)),$Q20,IF((SUM(выдача!$O20:Y20)&lt;=($B20+$D20+$F20+$H20+$J20+$L20+$N20+$P20+$R20)),$S20,IF((SUM(выдача!$O20:Y20)&lt;=($B20+$D20+$F20+$H20+$J20+$L20+$N20+$P20+$R20+$T20)),$U20,IF((SUM(выдача!$O20:Y20)&lt;=($B20+$D20+$F20+$H20+$J20+$L20+$N20+$P20+$R20+$T20+$V20)),$W20,IF((SUM(выдача!$O20:Y20)&lt;=($B20+$D20+$F20+$H20+$J20+$L20+$N20+$P20+$R20+$T20+$V20+$X20)),$Y20,IF((SUM(выдача!$O20:Y20)&lt;=($B20+$D20+$F20+$H20+$J20+$L20+$N20+$P20+$R20+$T20+$V20+$X20+$Z20)),$AA20,IF((SUM(выдача!$O20:Y20)&lt;=($B20+$D20+$F20+$H20+$J20+$L20+$N20+$P20+$R20+$T20+$V20+$X20+$Z20+$AB20)),$AC20,0))))))))))))))</f>
        <v>50</v>
      </c>
      <c r="AT20" s="354">
        <f>IF(((SUM(выдача!$O20:Z20)&lt;=$B20)),$C20,IF((SUM(выдача!$O20:Z20)&lt;=($B20+$D20)),$E20,IF((SUM(выдача!$O20:Z20)&lt;=($B20+$D20+$F20)),$G20,IF((SUM(выдача!$O20:Z20)&lt;=($B20+$D20+$F20+$H20)),$I20,IF((SUM(выдача!$O20:Z20)&lt;=($B20+$D20+$F20+$H20+$J20)),$K20,IF((SUM(выдача!$O20:Z20)&lt;=($B20+$D20+$F20+$H20+$J20+$L20)),$M20,IF((SUM(выдача!$O20:Z20)&lt;=($B20+$D20+$F20+$H20+$J20+$L20+$N20)),$O20,IF((SUM(выдача!$O20:Z20)&lt;=($B20+$D20+$F20+$H20+$J20+$L20+$N20+$P20)),$Q20,IF((SUM(выдача!$O20:Z20)&lt;=($B20+$D20+$F20+$H20+$J20+$L20+$N20+$P20+$R20)),$S20,IF((SUM(выдача!$O20:Z20)&lt;=($B20+$D20+$F20+$H20+$J20+$L20+$N20+$P20+$R20+$T20)),$U20,IF((SUM(выдача!$O20:Z20)&lt;=($B20+$D20+$F20+$H20+$J20+$L20+$N20+$P20+$R20+$T20+$V20)),$W20,IF((SUM(выдача!$O20:Z20)&lt;=($B20+$D20+$F20+$H20+$J20+$L20+$N20+$P20+$R20+$T20+$V20+$X20)),$Y20,IF((SUM(выдача!$O20:Z20)&lt;=($B20+$D20+$F20+$H20+$J20+$L20+$N20+$P20+$R20+$T20+$V20+$X20+$Z20)),$AA20,IF((SUM(выдача!$O20:Z20)&lt;=($B20+$D20+$F20+$H20+$J20+$L20+$N20+$P20+$R20+$T20+$V20+$X20+$Z20+$AB20)),$AC20,0))))))))))))))</f>
        <v>50</v>
      </c>
      <c r="AU20" s="354">
        <f>IF(((SUM(выдача!$O20:AA20)&lt;=$B20)),$C20,IF((SUM(выдача!$O20:AA20)&lt;=($B20+$D20)),$E20,IF((SUM(выдача!$O20:AA20)&lt;=($B20+$D20+$F20)),$G20,IF((SUM(выдача!$O20:AA20)&lt;=($B20+$D20+$F20+$H20)),$I20,IF((SUM(выдача!$O20:AA20)&lt;=($B20+$D20+$F20+$H20+$J20)),$K20,IF((SUM(выдача!$O20:AA20)&lt;=($B20+$D20+$F20+$H20+$J20+$L20)),$M20,IF((SUM(выдача!$O20:AA20)&lt;=($B20+$D20+$F20+$H20+$J20+$L20+$N20)),$O20,IF((SUM(выдача!$O20:AA20)&lt;=($B20+$D20+$F20+$H20+$J20+$L20+$N20+$P20)),$Q20,IF((SUM(выдача!$O20:AA20)&lt;=($B20+$D20+$F20+$H20+$J20+$L20+$N20+$P20+$R20)),$S20,IF((SUM(выдача!$O20:AA20)&lt;=($B20+$D20+$F20+$H20+$J20+$L20+$N20+$P20+$R20+$T20)),$U20,IF((SUM(выдача!$O20:AA20)&lt;=($B20+$D20+$F20+$H20+$J20+$L20+$N20+$P20+$R20+$T20+$V20)),$W20,IF((SUM(выдача!$O20:AA20)&lt;=($B20+$D20+$F20+$H20+$J20+$L20+$N20+$P20+$R20+$T20+$V20+$X20)),$Y20,IF((SUM(выдача!$O20:AA20)&lt;=($B20+$D20+$F20+$H20+$J20+$L20+$N20+$P20+$R20+$T20+$V20+$X20+$Z20)),$AA20,IF((SUM(выдача!$O20:AA20)&lt;=($B20+$D20+$F20+$H20+$J20+$L20+$N20+$P20+$R20+$T20+$V20+$X20+$Z20+$AB20)),$AC20,0))))))))))))))</f>
        <v>50</v>
      </c>
      <c r="AV20" s="354">
        <f>IF(((SUM(выдача!$O20:AB20)&lt;=$B20)),$C20,IF((SUM(выдача!$O20:AB20)&lt;=($B20+$D20)),$E20,IF((SUM(выдача!$O20:AB20)&lt;=($B20+$D20+$F20)),$G20,IF((SUM(выдача!$O20:AB20)&lt;=($B20+$D20+$F20+$H20)),$I20,IF((SUM(выдача!$O20:AB20)&lt;=($B20+$D20+$F20+$H20+$J20)),$K20,IF((SUM(выдача!$O20:AB20)&lt;=($B20+$D20+$F20+$H20+$J20+$L20)),$M20,IF((SUM(выдача!$O20:AB20)&lt;=($B20+$D20+$F20+$H20+$J20+$L20+$N20)),$O20,IF((SUM(выдача!$O20:AB20)&lt;=($B20+$D20+$F20+$H20+$J20+$L20+$N20+$P20)),$Q20,IF((SUM(выдача!$O20:AB20)&lt;=($B20+$D20+$F20+$H20+$J20+$L20+$N20+$P20+$R20)),$S20,IF((SUM(выдача!$O20:AB20)&lt;=($B20+$D20+$F20+$H20+$J20+$L20+$N20+$P20+$R20+$T20)),$U20,IF((SUM(выдача!$O20:AB20)&lt;=($B20+$D20+$F20+$H20+$J20+$L20+$N20+$P20+$R20+$T20+$V20)),$W20,IF((SUM(выдача!$O20:AB20)&lt;=($B20+$D20+$F20+$H20+$J20+$L20+$N20+$P20+$R20+$T20+$V20+$X20)),$Y20,IF((SUM(выдача!$O20:AB20)&lt;=($B20+$D20+$F20+$H20+$J20+$L20+$N20+$P20+$R20+$T20+$V20+$X20+$Z20)),$AA20,IF((SUM(выдача!$O20:AB20)&lt;=($B20+$D20+$F20+$H20+$J20+$L20+$N20+$P20+$R20+$T20+$V20+$X20+$Z20+$AB20)),$AC20,0))))))))))))))</f>
        <v>50</v>
      </c>
      <c r="AW20" s="354">
        <f>IF(((SUM(выдача!$O20:AC20)&lt;=$B20)),$C20,IF((SUM(выдача!$O20:AC20)&lt;=($B20+$D20)),$E20,IF((SUM(выдача!$O20:AC20)&lt;=($B20+$D20+$F20)),$G20,IF((SUM(выдача!$O20:AC20)&lt;=($B20+$D20+$F20+$H20)),$I20,IF((SUM(выдача!$O20:AC20)&lt;=($B20+$D20+$F20+$H20+$J20)),$K20,IF((SUM(выдача!$O20:AC20)&lt;=($B20+$D20+$F20+$H20+$J20+$L20)),$M20,IF((SUM(выдача!$O20:AC20)&lt;=($B20+$D20+$F20+$H20+$J20+$L20+$N20)),$O20,IF((SUM(выдача!$O20:AC20)&lt;=($B20+$D20+$F20+$H20+$J20+$L20+$N20+$P20)),$Q20,IF((SUM(выдача!$O20:AC20)&lt;=($B20+$D20+$F20+$H20+$J20+$L20+$N20+$P20+$R20)),$S20,IF((SUM(выдача!$O20:AC20)&lt;=($B20+$D20+$F20+$H20+$J20+$L20+$N20+$P20+$R20+$T20)),$U20,IF((SUM(выдача!$O20:AC20)&lt;=($B20+$D20+$F20+$H20+$J20+$L20+$N20+$P20+$R20+$T20+$V20)),$W20,IF((SUM(выдача!$O20:AC20)&lt;=($B20+$D20+$F20+$H20+$J20+$L20+$N20+$P20+$R20+$T20+$V20+$X20)),$Y20,IF((SUM(выдача!$O20:AC20)&lt;=($B20+$D20+$F20+$H20+$J20+$L20+$N20+$P20+$R20+$T20+$V20+$X20+$Z20)),$AA20,IF((SUM(выдача!$O20:AC20)&lt;=($B20+$D20+$F20+$H20+$J20+$L20+$N20+$P20+$R20+$T20+$V20+$X20+$Z20+$AB20)),$AC20,0))))))))))))))</f>
        <v>50</v>
      </c>
      <c r="AX20" s="354">
        <f>IF(((SUM(выдача!$O20:AD20)&lt;=$B20)),$C20,IF((SUM(выдача!$O20:AD20)&lt;=($B20+$D20)),$E20,IF((SUM(выдача!$O20:AD20)&lt;=($B20+$D20+$F20)),$G20,IF((SUM(выдача!$O20:AD20)&lt;=($B20+$D20+$F20+$H20)),$I20,IF((SUM(выдача!$O20:AD20)&lt;=($B20+$D20+$F20+$H20+$J20)),$K20,IF((SUM(выдача!$O20:AD20)&lt;=($B20+$D20+$F20+$H20+$J20+$L20)),$M20,IF((SUM(выдача!$O20:AD20)&lt;=($B20+$D20+$F20+$H20+$J20+$L20+$N20)),$O20,IF((SUM(выдача!$O20:AD20)&lt;=($B20+$D20+$F20+$H20+$J20+$L20+$N20+$P20)),$Q20,IF((SUM(выдача!$O20:AD20)&lt;=($B20+$D20+$F20+$H20+$J20+$L20+$N20+$P20+$R20)),$S20,IF((SUM(выдача!$O20:AD20)&lt;=($B20+$D20+$F20+$H20+$J20+$L20+$N20+$P20+$R20+$T20)),$U20,IF((SUM(выдача!$O20:AD20)&lt;=($B20+$D20+$F20+$H20+$J20+$L20+$N20+$P20+$R20+$T20+$V20)),$W20,IF((SUM(выдача!$O20:AD20)&lt;=($B20+$D20+$F20+$H20+$J20+$L20+$N20+$P20+$R20+$T20+$V20+$X20)),$Y20,IF((SUM(выдача!$O20:AD20)&lt;=($B20+$D20+$F20+$H20+$J20+$L20+$N20+$P20+$R20+$T20+$V20+$X20+$Z20)),$AA20,IF((SUM(выдача!$O20:AD20)&lt;=($B20+$D20+$F20+$H20+$J20+$L20+$N20+$P20+$R20+$T20+$V20+$X20+$Z20+$AB20)),$AC20,0))))))))))))))</f>
        <v>50</v>
      </c>
      <c r="AY20" s="354">
        <f>IF(((SUM(выдача!$O20:AE20)&lt;=$B20)),$C20,IF((SUM(выдача!$O20:AE20)&lt;=($B20+$D20)),$E20,IF((SUM(выдача!$O20:AE20)&lt;=($B20+$D20+$F20)),$G20,IF((SUM(выдача!$O20:AE20)&lt;=($B20+$D20+$F20+$H20)),$I20,IF((SUM(выдача!$O20:AE20)&lt;=($B20+$D20+$F20+$H20+$J20)),$K20,IF((SUM(выдача!$O20:AE20)&lt;=($B20+$D20+$F20+$H20+$J20+$L20)),$M20,IF((SUM(выдача!$O20:AE20)&lt;=($B20+$D20+$F20+$H20+$J20+$L20+$N20)),$O20,IF((SUM(выдача!$O20:AE20)&lt;=($B20+$D20+$F20+$H20+$J20+$L20+$N20+$P20)),$Q20,IF((SUM(выдача!$O20:AE20)&lt;=($B20+$D20+$F20+$H20+$J20+$L20+$N20+$P20+$R20)),$S20,IF((SUM(выдача!$O20:AE20)&lt;=($B20+$D20+$F20+$H20+$J20+$L20+$N20+$P20+$R20+$T20)),$U20,IF((SUM(выдача!$O20:AE20)&lt;=($B20+$D20+$F20+$H20+$J20+$L20+$N20+$P20+$R20+$T20+$V20)),$W20,IF((SUM(выдача!$O20:AE20)&lt;=($B20+$D20+$F20+$H20+$J20+$L20+$N20+$P20+$R20+$T20+$V20+$X20)),$Y20,IF((SUM(выдача!$O20:AE20)&lt;=($B20+$D20+$F20+$H20+$J20+$L20+$N20+$P20+$R20+$T20+$V20+$X20+$Z20)),$AA20,IF((SUM(выдача!$O20:AE20)&lt;=($B20+$D20+$F20+$H20+$J20+$L20+$N20+$P20+$R20+$T20+$V20+$X20+$Z20+$AB20)),$AC20,0))))))))))))))</f>
        <v>50</v>
      </c>
      <c r="AZ20" s="354">
        <f>IF(((SUM(выдача!$O20:AF20)&lt;=$B20)),$C20,IF((SUM(выдача!$O20:AF20)&lt;=($B20+$D20)),$E20,IF((SUM(выдача!$O20:AF20)&lt;=($B20+$D20+$F20)),$G20,IF((SUM(выдача!$O20:AF20)&lt;=($B20+$D20+$F20+$H20)),$I20,IF((SUM(выдача!$O20:AF20)&lt;=($B20+$D20+$F20+$H20+$J20)),$K20,IF((SUM(выдача!$O20:AF20)&lt;=($B20+$D20+$F20+$H20+$J20+$L20)),$M20,IF((SUM(выдача!$O20:AF20)&lt;=($B20+$D20+$F20+$H20+$J20+$L20+$N20)),$O20,IF((SUM(выдача!$O20:AF20)&lt;=($B20+$D20+$F20+$H20+$J20+$L20+$N20+$P20)),$Q20,IF((SUM(выдача!$O20:AF20)&lt;=($B20+$D20+$F20+$H20+$J20+$L20+$N20+$P20+$R20)),$S20,IF((SUM(выдача!$O20:AF20)&lt;=($B20+$D20+$F20+$H20+$J20+$L20+$N20+$P20+$R20+$T20)),$U20,IF((SUM(выдача!$O20:AF20)&lt;=($B20+$D20+$F20+$H20+$J20+$L20+$N20+$P20+$R20+$T20+$V20)),$W20,IF((SUM(выдача!$O20:AF20)&lt;=($B20+$D20+$F20+$H20+$J20+$L20+$N20+$P20+$R20+$T20+$V20+$X20)),$Y20,IF((SUM(выдача!$O20:AF20)&lt;=($B20+$D20+$F20+$H20+$J20+$L20+$N20+$P20+$R20+$T20+$V20+$X20+$Z20)),$AA20,IF((SUM(выдача!$O20:AF20)&lt;=($B20+$D20+$F20+$H20+$J20+$L20+$N20+$P20+$R20+$T20+$V20+$X20+$Z20+$AB20)),$AC20,0))))))))))))))</f>
        <v>50</v>
      </c>
      <c r="BA20" s="354">
        <f>IF(((SUM(выдача!$O20:AG20)&lt;=$B20)),$C20,IF((SUM(выдача!$O20:AG20)&lt;=($B20+$D20)),$E20,IF((SUM(выдача!$O20:AG20)&lt;=($B20+$D20+$F20)),$G20,IF((SUM(выдача!$O20:AG20)&lt;=($B20+$D20+$F20+$H20)),$I20,IF((SUM(выдача!$O20:AG20)&lt;=($B20+$D20+$F20+$H20+$J20)),$K20,IF((SUM(выдача!$O20:AG20)&lt;=($B20+$D20+$F20+$H20+$J20+$L20)),$M20,IF((SUM(выдача!$O20:AG20)&lt;=($B20+$D20+$F20+$H20+$J20+$L20+$N20)),$O20,IF((SUM(выдача!$O20:AG20)&lt;=($B20+$D20+$F20+$H20+$J20+$L20+$N20+$P20)),$Q20,IF((SUM(выдача!$O20:AG20)&lt;=($B20+$D20+$F20+$H20+$J20+$L20+$N20+$P20+$R20)),$S20,IF((SUM(выдача!$O20:AG20)&lt;=($B20+$D20+$F20+$H20+$J20+$L20+$N20+$P20+$R20+$T20)),$U20,IF((SUM(выдача!$O20:AG20)&lt;=($B20+$D20+$F20+$H20+$J20+$L20+$N20+$P20+$R20+$T20+$V20)),$W20,IF((SUM(выдача!$O20:AG20)&lt;=($B20+$D20+$F20+$H20+$J20+$L20+$N20+$P20+$R20+$T20+$V20+$X20)),$Y20,IF((SUM(выдача!$O20:AG20)&lt;=($B20+$D20+$F20+$H20+$J20+$L20+$N20+$P20+$R20+$T20+$V20+$X20+$Z20)),$AA20,IF((SUM(выдача!$O20:AG20)&lt;=($B20+$D20+$F20+$H20+$J20+$L20+$N20+$P20+$R20+$T20+$V20+$X20+$Z20+$AB20)),$AC20,0))))))))))))))</f>
        <v>50</v>
      </c>
      <c r="BB20" s="354">
        <f>IF(((SUM(выдача!$O20:AH20)&lt;=$B20)),$C20,IF((SUM(выдача!$O20:AH20)&lt;=($B20+$D20)),$E20,IF((SUM(выдача!$O20:AH20)&lt;=($B20+$D20+$F20)),$G20,IF((SUM(выдача!$O20:AH20)&lt;=($B20+$D20+$F20+$H20)),$I20,IF((SUM(выдача!$O20:AH20)&lt;=($B20+$D20+$F20+$H20+$J20)),$K20,IF((SUM(выдача!$O20:AH20)&lt;=($B20+$D20+$F20+$H20+$J20+$L20)),$M20,IF((SUM(выдача!$O20:AH20)&lt;=($B20+$D20+$F20+$H20+$J20+$L20+$N20)),$O20,IF((SUM(выдача!$O20:AH20)&lt;=($B20+$D20+$F20+$H20+$J20+$L20+$N20+$P20)),$Q20,IF((SUM(выдача!$O20:AH20)&lt;=($B20+$D20+$F20+$H20+$J20+$L20+$N20+$P20+$R20)),$S20,IF((SUM(выдача!$O20:AH20)&lt;=($B20+$D20+$F20+$H20+$J20+$L20+$N20+$P20+$R20+$T20)),$U20,IF((SUM(выдача!$O20:AH20)&lt;=($B20+$D20+$F20+$H20+$J20+$L20+$N20+$P20+$R20+$T20+$V20)),$W20,IF((SUM(выдача!$O20:AH20)&lt;=($B20+$D20+$F20+$H20+$J20+$L20+$N20+$P20+$R20+$T20+$V20+$X20)),$Y20,IF((SUM(выдача!$O20:AH20)&lt;=($B20+$D20+$F20+$H20+$J20+$L20+$N20+$P20+$R20+$T20+$V20+$X20+$Z20)),$AA20,IF((SUM(выдача!$O20:AH20)&lt;=($B20+$D20+$F20+$H20+$J20+$L20+$N20+$P20+$R20+$T20+$V20+$X20+$Z20+$AB20)),$AC20,0))))))))))))))</f>
        <v>50</v>
      </c>
      <c r="BC20" s="354">
        <f>IF(((SUM(выдача!$O20:AI20)&lt;=$B20)),$C20,IF((SUM(выдача!$O20:AI20)&lt;=($B20+$D20)),$E20,IF((SUM(выдача!$O20:AI20)&lt;=($B20+$D20+$F20)),$G20,IF((SUM(выдача!$O20:AI20)&lt;=($B20+$D20+$F20+$H20)),$I20,IF((SUM(выдача!$O20:AI20)&lt;=($B20+$D20+$F20+$H20+$J20)),$K20,IF((SUM(выдача!$O20:AI20)&lt;=($B20+$D20+$F20+$H20+$J20+$L20)),$M20,IF((SUM(выдача!$O20:AI20)&lt;=($B20+$D20+$F20+$H20+$J20+$L20+$N20)),$O20,IF((SUM(выдача!$O20:AI20)&lt;=($B20+$D20+$F20+$H20+$J20+$L20+$N20+$P20)),$Q20,IF((SUM(выдача!$O20:AI20)&lt;=($B20+$D20+$F20+$H20+$J20+$L20+$N20+$P20+$R20)),$S20,IF((SUM(выдача!$O20:AI20)&lt;=($B20+$D20+$F20+$H20+$J20+$L20+$N20+$P20+$R20+$T20)),$U20,IF((SUM(выдача!$O20:AI20)&lt;=($B20+$D20+$F20+$H20+$J20+$L20+$N20+$P20+$R20+$T20+$V20)),$W20,IF((SUM(выдача!$O20:AI20)&lt;=($B20+$D20+$F20+$H20+$J20+$L20+$N20+$P20+$R20+$T20+$V20+$X20)),$Y20,IF((SUM(выдача!$O20:AI20)&lt;=($B20+$D20+$F20+$H20+$J20+$L20+$N20+$P20+$R20+$T20+$V20+$X20+$Z20)),$AA20,IF((SUM(выдача!$O20:AI20)&lt;=($B20+$D20+$F20+$H20+$J20+$L20+$N20+$P20+$R20+$T20+$V20+$X20+$Z20+$AB20)),$AC20,0))))))))))))))</f>
        <v>50</v>
      </c>
      <c r="BD20" s="355">
        <f t="shared" si="1"/>
        <v>0</v>
      </c>
      <c r="BE20" s="356">
        <f t="shared" si="4"/>
        <v>0</v>
      </c>
    </row>
    <row r="21" spans="1:57" ht="15.75">
      <c r="A21" s="151"/>
      <c r="B21" s="276"/>
      <c r="C21" s="277"/>
      <c r="D21" s="276"/>
      <c r="E21" s="277"/>
      <c r="F21" s="276"/>
      <c r="G21" s="280"/>
      <c r="H21" s="276"/>
      <c r="I21" s="278"/>
      <c r="J21" s="279"/>
      <c r="K21" s="278"/>
      <c r="L21" s="279"/>
      <c r="M21" s="280"/>
      <c r="N21" s="279"/>
      <c r="O21" s="280"/>
      <c r="P21" s="279"/>
      <c r="Q21" s="280"/>
      <c r="R21" s="279"/>
      <c r="S21" s="280"/>
      <c r="T21" s="279"/>
      <c r="U21" s="280"/>
      <c r="V21" s="279"/>
      <c r="W21" s="280"/>
      <c r="X21" s="279"/>
      <c r="Y21" s="280"/>
      <c r="Z21" s="279"/>
      <c r="AA21" s="280"/>
      <c r="AB21" s="279"/>
      <c r="AC21" s="280"/>
      <c r="AD21" s="351">
        <f t="shared" si="2"/>
        <v>0</v>
      </c>
      <c r="AE21" s="351">
        <f>AD21-(SUM(Всего!D21:'Всего'!X21))</f>
        <v>0</v>
      </c>
      <c r="AF21" s="352">
        <f t="shared" si="3"/>
        <v>0</v>
      </c>
      <c r="AG21" s="353">
        <f t="shared" si="0"/>
        <v>0</v>
      </c>
      <c r="AH21" s="353">
        <f>выдача!B21</f>
        <v>0</v>
      </c>
      <c r="AI21" s="354">
        <f>IF(((SUM(выдача!$O21:O21)&lt;=$B21)),$C21,IF((SUM(выдача!$O21:O21)&lt;=($B21+$D21)),$E21,IF((SUM(выдача!$O21:O21)&lt;=($B21+$D21+$F21)),$G21,IF((SUM(выдача!$O21:O21)&lt;=($B21+$D21+$F21+$H21)),$I21,IF((SUM(выдача!$O21:O21)&lt;=($B21+$D21+$F21+$H21+$J21)),$K21,IF((SUM(выдача!$O21:O21)&lt;=($B21+$D21+$F21+$H21+$J21+$L21)),$M21,IF((SUM(выдача!$O21:O21)&lt;=($B21+$D21+$F21+$H21+$J21+$L21+$N21)),$O21,IF((SUM(выдача!$O21:O21)&lt;=($B21+$D21+$F21+$H21+$J21+$L21+$N21+$P21)),$Q21,IF((SUM(выдача!$O21:O21)&lt;=($B21+$D21+$F21+$H21+$J21+$L21+$N21+$P21+$R21)),$S21,IF((SUM(выдача!$O21:O21)&lt;=($B21+$D21+$F21+$H21+$J21+$L21+$N21+$P21+$R21+$T21)),$U21,IF((SUM(выдача!$O21:O21)&lt;=($B21+$D21+$F21+$H21+$J21+$L21+$N21+$P21+$R21+$T21+$V21)),$W21,IF((SUM(выдача!$O21:O21)&lt;=($B21+$D21+$F21+$H21+$J21+$L21+$N21+$P21+$R21+$T21+$V21+$X21)),$Y21,IF((SUM(выдача!$O21:O21)&lt;=($B21+$D21+$F21+$H21+$J21+$L21+$N21+$P21+$R21+$T21+$V21+$X21+$Z21)),$AA21,IF((SUM(выдача!$O21:O21)&lt;=($B21+$D21+$F21+$H21+$J21+$L21+$N21+$P21+$R21+$T21+$V21+$X21+$Z21+$AB21)),$AC21,0))))))))))))))</f>
        <v>0</v>
      </c>
      <c r="AJ21" s="354">
        <f>IF(((SUM(выдача!$O21:P21)&lt;=$B21)),$C21,IF((SUM(выдача!$O21:P21)&lt;=($B21+$D21)),$E21,IF((SUM(выдача!$O21:P21)&lt;=($B21+$D21+$F21)),$G21,IF((SUM(выдача!$O21:P21)&lt;=($B21+$D21+$F21+$H21)),$I21,IF((SUM(выдача!$O21:P21)&lt;=($B21+$D21+$F21+$H21+$J21)),$K21,IF((SUM(выдача!$O21:P21)&lt;=($B21+$D21+$F21+$H21+$J21+$L21)),$M21,IF((SUM(выдача!$O21:P21)&lt;=($B21+$D21+$F21+$H21+$J21+$L21+$N21)),$O21,IF((SUM(выдача!$O21:P21)&lt;=($B21+$D21+$F21+$H21+$J21+$L21+$N21+$P21)),$Q21,IF((SUM(выдача!$O21:P21)&lt;=($B21+$D21+$F21+$H21+$J21+$L21+$N21+$P21+$R21)),$S21,IF((SUM(выдача!$O21:P21)&lt;=($B21+$D21+$F21+$H21+$J21+$L21+$N21+$P21+$R21+$T21)),$U21,IF((SUM(выдача!$O21:P21)&lt;=($B21+$D21+$F21+$H21+$J21+$L21+$N21+$P21+$R21+$T21+$V21)),$W21,IF((SUM(выдача!$O21:P21)&lt;=($B21+$D21+$F21+$H21+$J21+$L21+$N21+$P21+$R21+$T21+$V21+$X21)),$Y21,IF((SUM(выдача!$O21:P21)&lt;=($B21+$D21+$F21+$H21+$J21+$L21+$N21+$P21+$R21+$T21+$V21+$X21+$Z21)),$AA21,IF((SUM(выдача!$O21:P21)&lt;=($B21+$D21+$F21+$H21+$J21+$L21+$N21+$P21+$R21+$T21+$V21+$X21+$Z21+$AB21)),$AC21,0))))))))))))))</f>
        <v>0</v>
      </c>
      <c r="AK21" s="354">
        <f>IF(((SUM(выдача!$O21:Q21)&lt;=$B21)),$C21,IF((SUM(выдача!$O21:Q21)&lt;=($B21+$D21)),$E21,IF((SUM(выдача!$O21:Q21)&lt;=($B21+$D21+$F21)),$G21,IF((SUM(выдача!$O21:Q21)&lt;=($B21+$D21+$F21+$H21)),$I21,IF((SUM(выдача!$O21:Q21)&lt;=($B21+$D21+$F21+$H21+$J21)),$K21,IF((SUM(выдача!$O21:Q21)&lt;=($B21+$D21+$F21+$H21+$J21+$L21)),$M21,IF((SUM(выдача!$O21:Q21)&lt;=($B21+$D21+$F21+$H21+$J21+$L21+$N21)),$O21,IF((SUM(выдача!$O21:Q21)&lt;=($B21+$D21+$F21+$H21+$J21+$L21+$N21+$P21)),$Q21,IF((SUM(выдача!$O21:Q21)&lt;=($B21+$D21+$F21+$H21+$J21+$L21+$N21+$P21+$R21)),$S21,IF((SUM(выдача!$O21:Q21)&lt;=($B21+$D21+$F21+$H21+$J21+$L21+$N21+$P21+$R21+$T21)),$U21,IF((SUM(выдача!$O21:Q21)&lt;=($B21+$D21+$F21+$H21+$J21+$L21+$N21+$P21+$R21+$T21+$V21)),$W21,IF((SUM(выдача!$O21:Q21)&lt;=($B21+$D21+$F21+$H21+$J21+$L21+$N21+$P21+$R21+$T21+$V21+$X21)),$Y21,IF((SUM(выдача!$O21:Q21)&lt;=($B21+$D21+$F21+$H21+$J21+$L21+$N21+$P21+$R21+$T21+$V21+$X21+$Z21)),$AA21,IF((SUM(выдача!$O21:Q21)&lt;=($B21+$D21+$F21+$H21+$J21+$L21+$N21+$P21+$R21+$T21+$V21+$X21+$Z21+$AB21)),$AC21,0))))))))))))))</f>
        <v>0</v>
      </c>
      <c r="AL21" s="354">
        <f>IF(((SUM(выдача!$O21:R21)&lt;=$B21)),$C21,IF((SUM(выдача!$O21:R21)&lt;=($B21+$D21)),$E21,IF((SUM(выдача!$O21:R21)&lt;=($B21+$D21+$F21)),$G21,IF((SUM(выдача!$O21:R21)&lt;=($B21+$D21+$F21+$H21)),$I21,IF((SUM(выдача!$O21:R21)&lt;=($B21+$D21+$F21+$H21+$J21)),$K21,IF((SUM(выдача!$O21:R21)&lt;=($B21+$D21+$F21+$H21+$J21+$L21)),$M21,IF((SUM(выдача!$O21:R21)&lt;=($B21+$D21+$F21+$H21+$J21+$L21+$N21)),$O21,IF((SUM(выдача!$O21:R21)&lt;=($B21+$D21+$F21+$H21+$J21+$L21+$N21+$P21)),$Q21,IF((SUM(выдача!$O21:R21)&lt;=($B21+$D21+$F21+$H21+$J21+$L21+$N21+$P21+$R21)),$S21,IF((SUM(выдача!$O21:R21)&lt;=($B21+$D21+$F21+$H21+$J21+$L21+$N21+$P21+$R21+$T21)),$U21,IF((SUM(выдача!$O21:R21)&lt;=($B21+$D21+$F21+$H21+$J21+$L21+$N21+$P21+$R21+$T21+$V21)),$W21,IF((SUM(выдача!$O21:R21)&lt;=($B21+$D21+$F21+$H21+$J21+$L21+$N21+$P21+$R21+$T21+$V21+$X21)),$Y21,IF((SUM(выдача!$O21:R21)&lt;=($B21+$D21+$F21+$H21+$J21+$L21+$N21+$P21+$R21+$T21+$V21+$X21+$Z21)),$AA21,IF((SUM(выдача!$O21:R21)&lt;=($B21+$D21+$F21+$H21+$J21+$L21+$N21+$P21+$R21+$T21+$V21+$X21+$Z21+$AB21)),$AC21,0))))))))))))))</f>
        <v>0</v>
      </c>
      <c r="AM21" s="354">
        <f>IF(((SUM(выдача!$O21:S21)&lt;=$B21)),$C21,IF((SUM(выдача!$O21:S21)&lt;=($B21+$D21)),$E21,IF((SUM(выдача!$O21:S21)&lt;=($B21+$D21+$F21)),$G21,IF((SUM(выдача!$O21:S21)&lt;=($B21+$D21+$F21+$H21)),$I21,IF((SUM(выдача!$O21:S21)&lt;=($B21+$D21+$F21+$H21+$J21)),$K21,IF((SUM(выдача!$O21:S21)&lt;=($B21+$D21+$F21+$H21+$J21+$L21)),$M21,IF((SUM(выдача!$O21:S21)&lt;=($B21+$D21+$F21+$H21+$J21+$L21+$N21)),$O21,IF((SUM(выдача!$O21:S21)&lt;=($B21+$D21+$F21+$H21+$J21+$L21+$N21+$P21)),$Q21,IF((SUM(выдача!$O21:S21)&lt;=($B21+$D21+$F21+$H21+$J21+$L21+$N21+$P21+$R21)),$S21,IF((SUM(выдача!$O21:S21)&lt;=($B21+$D21+$F21+$H21+$J21+$L21+$N21+$P21+$R21+$T21)),$U21,IF((SUM(выдача!$O21:S21)&lt;=($B21+$D21+$F21+$H21+$J21+$L21+$N21+$P21+$R21+$T21+$V21)),$W21,IF((SUM(выдача!$O21:S21)&lt;=($B21+$D21+$F21+$H21+$J21+$L21+$N21+$P21+$R21+$T21+$V21+$X21)),$Y21,IF((SUM(выдача!$O21:S21)&lt;=($B21+$D21+$F21+$H21+$J21+$L21+$N21+$P21+$R21+$T21+$V21+$X21+$Z21)),$AA21,IF((SUM(выдача!$O21:S21)&lt;=($B21+$D21+$F21+$H21+$J21+$L21+$N21+$P21+$R21+$T21+$V21+$X21+$Z21+$AB21)),$AC21,0))))))))))))))</f>
        <v>0</v>
      </c>
      <c r="AN21" s="354">
        <f>IF(((SUM(выдача!$O21:T21)&lt;=$B21)),$C21,IF((SUM(выдача!$O21:T21)&lt;=($B21+$D21)),$E21,IF((SUM(выдача!$O21:T21)&lt;=($B21+$D21+$F21)),$G21,IF((SUM(выдача!$O21:T21)&lt;=($B21+$D21+$F21+$H21)),$I21,IF((SUM(выдача!$O21:T21)&lt;=($B21+$D21+$F21+$H21+$J21)),$K21,IF((SUM(выдача!$O21:T21)&lt;=($B21+$D21+$F21+$H21+$J21+$L21)),$M21,IF((SUM(выдача!$O21:T21)&lt;=($B21+$D21+$F21+$H21+$J21+$L21+$N21)),$O21,IF((SUM(выдача!$O21:T21)&lt;=($B21+$D21+$F21+$H21+$J21+$L21+$N21+$P21)),$Q21,IF((SUM(выдача!$O21:T21)&lt;=($B21+$D21+$F21+$H21+$J21+$L21+$N21+$P21+$R21)),$S21,IF((SUM(выдача!$O21:T21)&lt;=($B21+$D21+$F21+$H21+$J21+$L21+$N21+$P21+$R21+$T21)),$U21,IF((SUM(выдача!$O21:T21)&lt;=($B21+$D21+$F21+$H21+$J21+$L21+$N21+$P21+$R21+$T21+$V21)),$W21,IF((SUM(выдача!$O21:T21)&lt;=($B21+$D21+$F21+$H21+$J21+$L21+$N21+$P21+$R21+$T21+$V21+$X21)),$Y21,IF((SUM(выдача!$O21:T21)&lt;=($B21+$D21+$F21+$H21+$J21+$L21+$N21+$P21+$R21+$T21+$V21+$X21+$Z21)),$AA21,IF((SUM(выдача!$O21:T21)&lt;=($B21+$D21+$F21+$H21+$J21+$L21+$N21+$P21+$R21+$T21+$V21+$X21+$Z21+$AB21)),$AC21,0))))))))))))))</f>
        <v>0</v>
      </c>
      <c r="AO21" s="354">
        <f>IF(((SUM(выдача!$O21:U21)&lt;=$B21)),$C21,IF((SUM(выдача!$O21:U21)&lt;=($B21+$D21)),$E21,IF((SUM(выдача!$O21:U21)&lt;=($B21+$D21+$F21)),$G21,IF((SUM(выдача!$O21:U21)&lt;=($B21+$D21+$F21+$H21)),$I21,IF((SUM(выдача!$O21:U21)&lt;=($B21+$D21+$F21+$H21+$J21)),$K21,IF((SUM(выдача!$O21:U21)&lt;=($B21+$D21+$F21+$H21+$J21+$L21)),$M21,IF((SUM(выдача!$O21:U21)&lt;=($B21+$D21+$F21+$H21+$J21+$L21+$N21)),$O21,IF((SUM(выдача!$O21:U21)&lt;=($B21+$D21+$F21+$H21+$J21+$L21+$N21+$P21)),$Q21,IF((SUM(выдача!$O21:U21)&lt;=($B21+$D21+$F21+$H21+$J21+$L21+$N21+$P21+$R21)),$S21,IF((SUM(выдача!$O21:U21)&lt;=($B21+$D21+$F21+$H21+$J21+$L21+$N21+$P21+$R21+$T21)),$U21,IF((SUM(выдача!$O21:U21)&lt;=($B21+$D21+$F21+$H21+$J21+$L21+$N21+$P21+$R21+$T21+$V21)),$W21,IF((SUM(выдача!$O21:U21)&lt;=($B21+$D21+$F21+$H21+$J21+$L21+$N21+$P21+$R21+$T21+$V21+$X21)),$Y21,IF((SUM(выдача!$O21:U21)&lt;=($B21+$D21+$F21+$H21+$J21+$L21+$N21+$P21+$R21+$T21+$V21+$X21+$Z21)),$AA21,IF((SUM(выдача!$O21:U21)&lt;=($B21+$D21+$F21+$H21+$J21+$L21+$N21+$P21+$R21+$T21+$V21+$X21+$Z21+$AB21)),$AC21,0))))))))))))))</f>
        <v>0</v>
      </c>
      <c r="AP21" s="354">
        <f>IF(((SUM(выдача!$O21:V21)&lt;=$B21)),$C21,IF((SUM(выдача!$O21:V21)&lt;=($B21+$D21)),$E21,IF((SUM(выдача!$O21:V21)&lt;=($B21+$D21+$F21)),$G21,IF((SUM(выдача!$O21:V21)&lt;=($B21+$D21+$F21+$H21)),$I21,IF((SUM(выдача!$O21:V21)&lt;=($B21+$D21+$F21+$H21+$J21)),$K21,IF((SUM(выдача!$O21:V21)&lt;=($B21+$D21+$F21+$H21+$J21+$L21)),$M21,IF((SUM(выдача!$O21:V21)&lt;=($B21+$D21+$F21+$H21+$J21+$L21+$N21)),$O21,IF((SUM(выдача!$O21:V21)&lt;=($B21+$D21+$F21+$H21+$J21+$L21+$N21+$P21)),$Q21,IF((SUM(выдача!$O21:V21)&lt;=($B21+$D21+$F21+$H21+$J21+$L21+$N21+$P21+$R21)),$S21,IF((SUM(выдача!$O21:V21)&lt;=($B21+$D21+$F21+$H21+$J21+$L21+$N21+$P21+$R21+$T21)),$U21,IF((SUM(выдача!$O21:V21)&lt;=($B21+$D21+$F21+$H21+$J21+$L21+$N21+$P21+$R21+$T21+$V21)),$W21,IF((SUM(выдача!$O21:V21)&lt;=($B21+$D21+$F21+$H21+$J21+$L21+$N21+$P21+$R21+$T21+$V21+$X21)),$Y21,IF((SUM(выдача!$O21:V21)&lt;=($B21+$D21+$F21+$H21+$J21+$L21+$N21+$P21+$R21+$T21+$V21+$X21+$Z21)),$AA21,IF((SUM(выдача!$O21:V21)&lt;=($B21+$D21+$F21+$H21+$J21+$L21+$N21+$P21+$R21+$T21+$V21+$X21+$Z21+$AB21)),$AC21,0))))))))))))))</f>
        <v>0</v>
      </c>
      <c r="AQ21" s="354">
        <f>IF(((SUM(выдача!$O21:W21)&lt;=$B21)),$C21,IF((SUM(выдача!$O21:W21)&lt;=($B21+$D21)),$E21,IF((SUM(выдача!$O21:W21)&lt;=($B21+$D21+$F21)),$G21,IF((SUM(выдача!$O21:W21)&lt;=($B21+$D21+$F21+$H21)),$I21,IF((SUM(выдача!$O21:W21)&lt;=($B21+$D21+$F21+$H21+$J21)),$K21,IF((SUM(выдача!$O21:W21)&lt;=($B21+$D21+$F21+$H21+$J21+$L21)),$M21,IF((SUM(выдача!$O21:W21)&lt;=($B21+$D21+$F21+$H21+$J21+$L21+$N21)),$O21,IF((SUM(выдача!$O21:W21)&lt;=($B21+$D21+$F21+$H21+$J21+$L21+$N21+$P21)),$Q21,IF((SUM(выдача!$O21:W21)&lt;=($B21+$D21+$F21+$H21+$J21+$L21+$N21+$P21+$R21)),$S21,IF((SUM(выдача!$O21:W21)&lt;=($B21+$D21+$F21+$H21+$J21+$L21+$N21+$P21+$R21+$T21)),$U21,IF((SUM(выдача!$O21:W21)&lt;=($B21+$D21+$F21+$H21+$J21+$L21+$N21+$P21+$R21+$T21+$V21)),$W21,IF((SUM(выдача!$O21:W21)&lt;=($B21+$D21+$F21+$H21+$J21+$L21+$N21+$P21+$R21+$T21+$V21+$X21)),$Y21,IF((SUM(выдача!$O21:W21)&lt;=($B21+$D21+$F21+$H21+$J21+$L21+$N21+$P21+$R21+$T21+$V21+$X21+$Z21)),$AA21,IF((SUM(выдача!$O21:W21)&lt;=($B21+$D21+$F21+$H21+$J21+$L21+$N21+$P21+$R21+$T21+$V21+$X21+$Z21+$AB21)),$AC21,0))))))))))))))</f>
        <v>0</v>
      </c>
      <c r="AR21" s="354">
        <f>IF(((SUM(выдача!$O21:X21)&lt;=$B21)),$C21,IF((SUM(выдача!$O21:X21)&lt;=($B21+$D21)),$E21,IF((SUM(выдача!$O21:X21)&lt;=($B21+$D21+$F21)),$G21,IF((SUM(выдача!$O21:X21)&lt;=($B21+$D21+$F21+$H21)),$I21,IF((SUM(выдача!$O21:X21)&lt;=($B21+$D21+$F21+$H21+$J21)),$K21,IF((SUM(выдача!$O21:X21)&lt;=($B21+$D21+$F21+$H21+$J21+$L21)),$M21,IF((SUM(выдача!$O21:X21)&lt;=($B21+$D21+$F21+$H21+$J21+$L21+$N21)),$O21,IF((SUM(выдача!$O21:X21)&lt;=($B21+$D21+$F21+$H21+$J21+$L21+$N21+$P21)),$Q21,IF((SUM(выдача!$O21:X21)&lt;=($B21+$D21+$F21+$H21+$J21+$L21+$N21+$P21+$R21)),$S21,IF((SUM(выдача!$O21:X21)&lt;=($B21+$D21+$F21+$H21+$J21+$L21+$N21+$P21+$R21+$T21)),$U21,IF((SUM(выдача!$O21:X21)&lt;=($B21+$D21+$F21+$H21+$J21+$L21+$N21+$P21+$R21+$T21+$V21)),$W21,IF((SUM(выдача!$O21:X21)&lt;=($B21+$D21+$F21+$H21+$J21+$L21+$N21+$P21+$R21+$T21+$V21+$X21)),$Y21,IF((SUM(выдача!$O21:X21)&lt;=($B21+$D21+$F21+$H21+$J21+$L21+$N21+$P21+$R21+$T21+$V21+$X21+$Z21)),$AA21,IF((SUM(выдача!$O21:X21)&lt;=($B21+$D21+$F21+$H21+$J21+$L21+$N21+$P21+$R21+$T21+$V21+$X21+$Z21+$AB21)),$AC21,0))))))))))))))</f>
        <v>0</v>
      </c>
      <c r="AS21" s="354">
        <f>IF(((SUM(выдача!$O21:Y21)&lt;=$B21)),$C21,IF((SUM(выдача!$O21:Y21)&lt;=($B21+$D21)),$E21,IF((SUM(выдача!$O21:Y21)&lt;=($B21+$D21+$F21)),$G21,IF((SUM(выдача!$O21:Y21)&lt;=($B21+$D21+$F21+$H21)),$I21,IF((SUM(выдача!$O21:Y21)&lt;=($B21+$D21+$F21+$H21+$J21)),$K21,IF((SUM(выдача!$O21:Y21)&lt;=($B21+$D21+$F21+$H21+$J21+$L21)),$M21,IF((SUM(выдача!$O21:Y21)&lt;=($B21+$D21+$F21+$H21+$J21+$L21+$N21)),$O21,IF((SUM(выдача!$O21:Y21)&lt;=($B21+$D21+$F21+$H21+$J21+$L21+$N21+$P21)),$Q21,IF((SUM(выдача!$O21:Y21)&lt;=($B21+$D21+$F21+$H21+$J21+$L21+$N21+$P21+$R21)),$S21,IF((SUM(выдача!$O21:Y21)&lt;=($B21+$D21+$F21+$H21+$J21+$L21+$N21+$P21+$R21+$T21)),$U21,IF((SUM(выдача!$O21:Y21)&lt;=($B21+$D21+$F21+$H21+$J21+$L21+$N21+$P21+$R21+$T21+$V21)),$W21,IF((SUM(выдача!$O21:Y21)&lt;=($B21+$D21+$F21+$H21+$J21+$L21+$N21+$P21+$R21+$T21+$V21+$X21)),$Y21,IF((SUM(выдача!$O21:Y21)&lt;=($B21+$D21+$F21+$H21+$J21+$L21+$N21+$P21+$R21+$T21+$V21+$X21+$Z21)),$AA21,IF((SUM(выдача!$O21:Y21)&lt;=($B21+$D21+$F21+$H21+$J21+$L21+$N21+$P21+$R21+$T21+$V21+$X21+$Z21+$AB21)),$AC21,0))))))))))))))</f>
        <v>0</v>
      </c>
      <c r="AT21" s="354">
        <f>IF(((SUM(выдача!$O21:Z21)&lt;=$B21)),$C21,IF((SUM(выдача!$O21:Z21)&lt;=($B21+$D21)),$E21,IF((SUM(выдача!$O21:Z21)&lt;=($B21+$D21+$F21)),$G21,IF((SUM(выдача!$O21:Z21)&lt;=($B21+$D21+$F21+$H21)),$I21,IF((SUM(выдача!$O21:Z21)&lt;=($B21+$D21+$F21+$H21+$J21)),$K21,IF((SUM(выдача!$O21:Z21)&lt;=($B21+$D21+$F21+$H21+$J21+$L21)),$M21,IF((SUM(выдача!$O21:Z21)&lt;=($B21+$D21+$F21+$H21+$J21+$L21+$N21)),$O21,IF((SUM(выдача!$O21:Z21)&lt;=($B21+$D21+$F21+$H21+$J21+$L21+$N21+$P21)),$Q21,IF((SUM(выдача!$O21:Z21)&lt;=($B21+$D21+$F21+$H21+$J21+$L21+$N21+$P21+$R21)),$S21,IF((SUM(выдача!$O21:Z21)&lt;=($B21+$D21+$F21+$H21+$J21+$L21+$N21+$P21+$R21+$T21)),$U21,IF((SUM(выдача!$O21:Z21)&lt;=($B21+$D21+$F21+$H21+$J21+$L21+$N21+$P21+$R21+$T21+$V21)),$W21,IF((SUM(выдача!$O21:Z21)&lt;=($B21+$D21+$F21+$H21+$J21+$L21+$N21+$P21+$R21+$T21+$V21+$X21)),$Y21,IF((SUM(выдача!$O21:Z21)&lt;=($B21+$D21+$F21+$H21+$J21+$L21+$N21+$P21+$R21+$T21+$V21+$X21+$Z21)),$AA21,IF((SUM(выдача!$O21:Z21)&lt;=($B21+$D21+$F21+$H21+$J21+$L21+$N21+$P21+$R21+$T21+$V21+$X21+$Z21+$AB21)),$AC21,0))))))))))))))</f>
        <v>0</v>
      </c>
      <c r="AU21" s="354">
        <f>IF(((SUM(выдача!$O21:AA21)&lt;=$B21)),$C21,IF((SUM(выдача!$O21:AA21)&lt;=($B21+$D21)),$E21,IF((SUM(выдача!$O21:AA21)&lt;=($B21+$D21+$F21)),$G21,IF((SUM(выдача!$O21:AA21)&lt;=($B21+$D21+$F21+$H21)),$I21,IF((SUM(выдача!$O21:AA21)&lt;=($B21+$D21+$F21+$H21+$J21)),$K21,IF((SUM(выдача!$O21:AA21)&lt;=($B21+$D21+$F21+$H21+$J21+$L21)),$M21,IF((SUM(выдача!$O21:AA21)&lt;=($B21+$D21+$F21+$H21+$J21+$L21+$N21)),$O21,IF((SUM(выдача!$O21:AA21)&lt;=($B21+$D21+$F21+$H21+$J21+$L21+$N21+$P21)),$Q21,IF((SUM(выдача!$O21:AA21)&lt;=($B21+$D21+$F21+$H21+$J21+$L21+$N21+$P21+$R21)),$S21,IF((SUM(выдача!$O21:AA21)&lt;=($B21+$D21+$F21+$H21+$J21+$L21+$N21+$P21+$R21+$T21)),$U21,IF((SUM(выдача!$O21:AA21)&lt;=($B21+$D21+$F21+$H21+$J21+$L21+$N21+$P21+$R21+$T21+$V21)),$W21,IF((SUM(выдача!$O21:AA21)&lt;=($B21+$D21+$F21+$H21+$J21+$L21+$N21+$P21+$R21+$T21+$V21+$X21)),$Y21,IF((SUM(выдача!$O21:AA21)&lt;=($B21+$D21+$F21+$H21+$J21+$L21+$N21+$P21+$R21+$T21+$V21+$X21+$Z21)),$AA21,IF((SUM(выдача!$O21:AA21)&lt;=($B21+$D21+$F21+$H21+$J21+$L21+$N21+$P21+$R21+$T21+$V21+$X21+$Z21+$AB21)),$AC21,0))))))))))))))</f>
        <v>0</v>
      </c>
      <c r="AV21" s="354">
        <f>IF(((SUM(выдача!$O21:AB21)&lt;=$B21)),$C21,IF((SUM(выдача!$O21:AB21)&lt;=($B21+$D21)),$E21,IF((SUM(выдача!$O21:AB21)&lt;=($B21+$D21+$F21)),$G21,IF((SUM(выдача!$O21:AB21)&lt;=($B21+$D21+$F21+$H21)),$I21,IF((SUM(выдача!$O21:AB21)&lt;=($B21+$D21+$F21+$H21+$J21)),$K21,IF((SUM(выдача!$O21:AB21)&lt;=($B21+$D21+$F21+$H21+$J21+$L21)),$M21,IF((SUM(выдача!$O21:AB21)&lt;=($B21+$D21+$F21+$H21+$J21+$L21+$N21)),$O21,IF((SUM(выдача!$O21:AB21)&lt;=($B21+$D21+$F21+$H21+$J21+$L21+$N21+$P21)),$Q21,IF((SUM(выдача!$O21:AB21)&lt;=($B21+$D21+$F21+$H21+$J21+$L21+$N21+$P21+$R21)),$S21,IF((SUM(выдача!$O21:AB21)&lt;=($B21+$D21+$F21+$H21+$J21+$L21+$N21+$P21+$R21+$T21)),$U21,IF((SUM(выдача!$O21:AB21)&lt;=($B21+$D21+$F21+$H21+$J21+$L21+$N21+$P21+$R21+$T21+$V21)),$W21,IF((SUM(выдача!$O21:AB21)&lt;=($B21+$D21+$F21+$H21+$J21+$L21+$N21+$P21+$R21+$T21+$V21+$X21)),$Y21,IF((SUM(выдача!$O21:AB21)&lt;=($B21+$D21+$F21+$H21+$J21+$L21+$N21+$P21+$R21+$T21+$V21+$X21+$Z21)),$AA21,IF((SUM(выдача!$O21:AB21)&lt;=($B21+$D21+$F21+$H21+$J21+$L21+$N21+$P21+$R21+$T21+$V21+$X21+$Z21+$AB21)),$AC21,0))))))))))))))</f>
        <v>0</v>
      </c>
      <c r="AW21" s="354">
        <f>IF(((SUM(выдача!$O21:AC21)&lt;=$B21)),$C21,IF((SUM(выдача!$O21:AC21)&lt;=($B21+$D21)),$E21,IF((SUM(выдача!$O21:AC21)&lt;=($B21+$D21+$F21)),$G21,IF((SUM(выдача!$O21:AC21)&lt;=($B21+$D21+$F21+$H21)),$I21,IF((SUM(выдача!$O21:AC21)&lt;=($B21+$D21+$F21+$H21+$J21)),$K21,IF((SUM(выдача!$O21:AC21)&lt;=($B21+$D21+$F21+$H21+$J21+$L21)),$M21,IF((SUM(выдача!$O21:AC21)&lt;=($B21+$D21+$F21+$H21+$J21+$L21+$N21)),$O21,IF((SUM(выдача!$O21:AC21)&lt;=($B21+$D21+$F21+$H21+$J21+$L21+$N21+$P21)),$Q21,IF((SUM(выдача!$O21:AC21)&lt;=($B21+$D21+$F21+$H21+$J21+$L21+$N21+$P21+$R21)),$S21,IF((SUM(выдача!$O21:AC21)&lt;=($B21+$D21+$F21+$H21+$J21+$L21+$N21+$P21+$R21+$T21)),$U21,IF((SUM(выдача!$O21:AC21)&lt;=($B21+$D21+$F21+$H21+$J21+$L21+$N21+$P21+$R21+$T21+$V21)),$W21,IF((SUM(выдача!$O21:AC21)&lt;=($B21+$D21+$F21+$H21+$J21+$L21+$N21+$P21+$R21+$T21+$V21+$X21)),$Y21,IF((SUM(выдача!$O21:AC21)&lt;=($B21+$D21+$F21+$H21+$J21+$L21+$N21+$P21+$R21+$T21+$V21+$X21+$Z21)),$AA21,IF((SUM(выдача!$O21:AC21)&lt;=($B21+$D21+$F21+$H21+$J21+$L21+$N21+$P21+$R21+$T21+$V21+$X21+$Z21+$AB21)),$AC21,0))))))))))))))</f>
        <v>0</v>
      </c>
      <c r="AX21" s="354">
        <f>IF(((SUM(выдача!$O21:AD21)&lt;=$B21)),$C21,IF((SUM(выдача!$O21:AD21)&lt;=($B21+$D21)),$E21,IF((SUM(выдача!$O21:AD21)&lt;=($B21+$D21+$F21)),$G21,IF((SUM(выдача!$O21:AD21)&lt;=($B21+$D21+$F21+$H21)),$I21,IF((SUM(выдача!$O21:AD21)&lt;=($B21+$D21+$F21+$H21+$J21)),$K21,IF((SUM(выдача!$O21:AD21)&lt;=($B21+$D21+$F21+$H21+$J21+$L21)),$M21,IF((SUM(выдача!$O21:AD21)&lt;=($B21+$D21+$F21+$H21+$J21+$L21+$N21)),$O21,IF((SUM(выдача!$O21:AD21)&lt;=($B21+$D21+$F21+$H21+$J21+$L21+$N21+$P21)),$Q21,IF((SUM(выдача!$O21:AD21)&lt;=($B21+$D21+$F21+$H21+$J21+$L21+$N21+$P21+$R21)),$S21,IF((SUM(выдача!$O21:AD21)&lt;=($B21+$D21+$F21+$H21+$J21+$L21+$N21+$P21+$R21+$T21)),$U21,IF((SUM(выдача!$O21:AD21)&lt;=($B21+$D21+$F21+$H21+$J21+$L21+$N21+$P21+$R21+$T21+$V21)),$W21,IF((SUM(выдача!$O21:AD21)&lt;=($B21+$D21+$F21+$H21+$J21+$L21+$N21+$P21+$R21+$T21+$V21+$X21)),$Y21,IF((SUM(выдача!$O21:AD21)&lt;=($B21+$D21+$F21+$H21+$J21+$L21+$N21+$P21+$R21+$T21+$V21+$X21+$Z21)),$AA21,IF((SUM(выдача!$O21:AD21)&lt;=($B21+$D21+$F21+$H21+$J21+$L21+$N21+$P21+$R21+$T21+$V21+$X21+$Z21+$AB21)),$AC21,0))))))))))))))</f>
        <v>0</v>
      </c>
      <c r="AY21" s="354">
        <f>IF(((SUM(выдача!$O21:AE21)&lt;=$B21)),$C21,IF((SUM(выдача!$O21:AE21)&lt;=($B21+$D21)),$E21,IF((SUM(выдача!$O21:AE21)&lt;=($B21+$D21+$F21)),$G21,IF((SUM(выдача!$O21:AE21)&lt;=($B21+$D21+$F21+$H21)),$I21,IF((SUM(выдача!$O21:AE21)&lt;=($B21+$D21+$F21+$H21+$J21)),$K21,IF((SUM(выдача!$O21:AE21)&lt;=($B21+$D21+$F21+$H21+$J21+$L21)),$M21,IF((SUM(выдача!$O21:AE21)&lt;=($B21+$D21+$F21+$H21+$J21+$L21+$N21)),$O21,IF((SUM(выдача!$O21:AE21)&lt;=($B21+$D21+$F21+$H21+$J21+$L21+$N21+$P21)),$Q21,IF((SUM(выдача!$O21:AE21)&lt;=($B21+$D21+$F21+$H21+$J21+$L21+$N21+$P21+$R21)),$S21,IF((SUM(выдача!$O21:AE21)&lt;=($B21+$D21+$F21+$H21+$J21+$L21+$N21+$P21+$R21+$T21)),$U21,IF((SUM(выдача!$O21:AE21)&lt;=($B21+$D21+$F21+$H21+$J21+$L21+$N21+$P21+$R21+$T21+$V21)),$W21,IF((SUM(выдача!$O21:AE21)&lt;=($B21+$D21+$F21+$H21+$J21+$L21+$N21+$P21+$R21+$T21+$V21+$X21)),$Y21,IF((SUM(выдача!$O21:AE21)&lt;=($B21+$D21+$F21+$H21+$J21+$L21+$N21+$P21+$R21+$T21+$V21+$X21+$Z21)),$AA21,IF((SUM(выдача!$O21:AE21)&lt;=($B21+$D21+$F21+$H21+$J21+$L21+$N21+$P21+$R21+$T21+$V21+$X21+$Z21+$AB21)),$AC21,0))))))))))))))</f>
        <v>0</v>
      </c>
      <c r="AZ21" s="354">
        <f>IF(((SUM(выдача!$O21:AF21)&lt;=$B21)),$C21,IF((SUM(выдача!$O21:AF21)&lt;=($B21+$D21)),$E21,IF((SUM(выдача!$O21:AF21)&lt;=($B21+$D21+$F21)),$G21,IF((SUM(выдача!$O21:AF21)&lt;=($B21+$D21+$F21+$H21)),$I21,IF((SUM(выдача!$O21:AF21)&lt;=($B21+$D21+$F21+$H21+$J21)),$K21,IF((SUM(выдача!$O21:AF21)&lt;=($B21+$D21+$F21+$H21+$J21+$L21)),$M21,IF((SUM(выдача!$O21:AF21)&lt;=($B21+$D21+$F21+$H21+$J21+$L21+$N21)),$O21,IF((SUM(выдача!$O21:AF21)&lt;=($B21+$D21+$F21+$H21+$J21+$L21+$N21+$P21)),$Q21,IF((SUM(выдача!$O21:AF21)&lt;=($B21+$D21+$F21+$H21+$J21+$L21+$N21+$P21+$R21)),$S21,IF((SUM(выдача!$O21:AF21)&lt;=($B21+$D21+$F21+$H21+$J21+$L21+$N21+$P21+$R21+$T21)),$U21,IF((SUM(выдача!$O21:AF21)&lt;=($B21+$D21+$F21+$H21+$J21+$L21+$N21+$P21+$R21+$T21+$V21)),$W21,IF((SUM(выдача!$O21:AF21)&lt;=($B21+$D21+$F21+$H21+$J21+$L21+$N21+$P21+$R21+$T21+$V21+$X21)),$Y21,IF((SUM(выдача!$O21:AF21)&lt;=($B21+$D21+$F21+$H21+$J21+$L21+$N21+$P21+$R21+$T21+$V21+$X21+$Z21)),$AA21,IF((SUM(выдача!$O21:AF21)&lt;=($B21+$D21+$F21+$H21+$J21+$L21+$N21+$P21+$R21+$T21+$V21+$X21+$Z21+$AB21)),$AC21,0))))))))))))))</f>
        <v>0</v>
      </c>
      <c r="BA21" s="354">
        <f>IF(((SUM(выдача!$O21:AG21)&lt;=$B21)),$C21,IF((SUM(выдача!$O21:AG21)&lt;=($B21+$D21)),$E21,IF((SUM(выдача!$O21:AG21)&lt;=($B21+$D21+$F21)),$G21,IF((SUM(выдача!$O21:AG21)&lt;=($B21+$D21+$F21+$H21)),$I21,IF((SUM(выдача!$O21:AG21)&lt;=($B21+$D21+$F21+$H21+$J21)),$K21,IF((SUM(выдача!$O21:AG21)&lt;=($B21+$D21+$F21+$H21+$J21+$L21)),$M21,IF((SUM(выдача!$O21:AG21)&lt;=($B21+$D21+$F21+$H21+$J21+$L21+$N21)),$O21,IF((SUM(выдача!$O21:AG21)&lt;=($B21+$D21+$F21+$H21+$J21+$L21+$N21+$P21)),$Q21,IF((SUM(выдача!$O21:AG21)&lt;=($B21+$D21+$F21+$H21+$J21+$L21+$N21+$P21+$R21)),$S21,IF((SUM(выдача!$O21:AG21)&lt;=($B21+$D21+$F21+$H21+$J21+$L21+$N21+$P21+$R21+$T21)),$U21,IF((SUM(выдача!$O21:AG21)&lt;=($B21+$D21+$F21+$H21+$J21+$L21+$N21+$P21+$R21+$T21+$V21)),$W21,IF((SUM(выдача!$O21:AG21)&lt;=($B21+$D21+$F21+$H21+$J21+$L21+$N21+$P21+$R21+$T21+$V21+$X21)),$Y21,IF((SUM(выдача!$O21:AG21)&lt;=($B21+$D21+$F21+$H21+$J21+$L21+$N21+$P21+$R21+$T21+$V21+$X21+$Z21)),$AA21,IF((SUM(выдача!$O21:AG21)&lt;=($B21+$D21+$F21+$H21+$J21+$L21+$N21+$P21+$R21+$T21+$V21+$X21+$Z21+$AB21)),$AC21,0))))))))))))))</f>
        <v>0</v>
      </c>
      <c r="BB21" s="354">
        <f>IF(((SUM(выдача!$O21:AH21)&lt;=$B21)),$C21,IF((SUM(выдача!$O21:AH21)&lt;=($B21+$D21)),$E21,IF((SUM(выдача!$O21:AH21)&lt;=($B21+$D21+$F21)),$G21,IF((SUM(выдача!$O21:AH21)&lt;=($B21+$D21+$F21+$H21)),$I21,IF((SUM(выдача!$O21:AH21)&lt;=($B21+$D21+$F21+$H21+$J21)),$K21,IF((SUM(выдача!$O21:AH21)&lt;=($B21+$D21+$F21+$H21+$J21+$L21)),$M21,IF((SUM(выдача!$O21:AH21)&lt;=($B21+$D21+$F21+$H21+$J21+$L21+$N21)),$O21,IF((SUM(выдача!$O21:AH21)&lt;=($B21+$D21+$F21+$H21+$J21+$L21+$N21+$P21)),$Q21,IF((SUM(выдача!$O21:AH21)&lt;=($B21+$D21+$F21+$H21+$J21+$L21+$N21+$P21+$R21)),$S21,IF((SUM(выдача!$O21:AH21)&lt;=($B21+$D21+$F21+$H21+$J21+$L21+$N21+$P21+$R21+$T21)),$U21,IF((SUM(выдача!$O21:AH21)&lt;=($B21+$D21+$F21+$H21+$J21+$L21+$N21+$P21+$R21+$T21+$V21)),$W21,IF((SUM(выдача!$O21:AH21)&lt;=($B21+$D21+$F21+$H21+$J21+$L21+$N21+$P21+$R21+$T21+$V21+$X21)),$Y21,IF((SUM(выдача!$O21:AH21)&lt;=($B21+$D21+$F21+$H21+$J21+$L21+$N21+$P21+$R21+$T21+$V21+$X21+$Z21)),$AA21,IF((SUM(выдача!$O21:AH21)&lt;=($B21+$D21+$F21+$H21+$J21+$L21+$N21+$P21+$R21+$T21+$V21+$X21+$Z21+$AB21)),$AC21,0))))))))))))))</f>
        <v>0</v>
      </c>
      <c r="BC21" s="354">
        <f>IF(((SUM(выдача!$O21:AI21)&lt;=$B21)),$C21,IF((SUM(выдача!$O21:AI21)&lt;=($B21+$D21)),$E21,IF((SUM(выдача!$O21:AI21)&lt;=($B21+$D21+$F21)),$G21,IF((SUM(выдача!$O21:AI21)&lt;=($B21+$D21+$F21+$H21)),$I21,IF((SUM(выдача!$O21:AI21)&lt;=($B21+$D21+$F21+$H21+$J21)),$K21,IF((SUM(выдача!$O21:AI21)&lt;=($B21+$D21+$F21+$H21+$J21+$L21)),$M21,IF((SUM(выдача!$O21:AI21)&lt;=($B21+$D21+$F21+$H21+$J21+$L21+$N21)),$O21,IF((SUM(выдача!$O21:AI21)&lt;=($B21+$D21+$F21+$H21+$J21+$L21+$N21+$P21)),$Q21,IF((SUM(выдача!$O21:AI21)&lt;=($B21+$D21+$F21+$H21+$J21+$L21+$N21+$P21+$R21)),$S21,IF((SUM(выдача!$O21:AI21)&lt;=($B21+$D21+$F21+$H21+$J21+$L21+$N21+$P21+$R21+$T21)),$U21,IF((SUM(выдача!$O21:AI21)&lt;=($B21+$D21+$F21+$H21+$J21+$L21+$N21+$P21+$R21+$T21+$V21)),$W21,IF((SUM(выдача!$O21:AI21)&lt;=($B21+$D21+$F21+$H21+$J21+$L21+$N21+$P21+$R21+$T21+$V21+$X21)),$Y21,IF((SUM(выдача!$O21:AI21)&lt;=($B21+$D21+$F21+$H21+$J21+$L21+$N21+$P21+$R21+$T21+$V21+$X21+$Z21)),$AA21,IF((SUM(выдача!$O21:AI21)&lt;=($B21+$D21+$F21+$H21+$J21+$L21+$N21+$P21+$R21+$T21+$V21+$X21+$Z21+$AB21)),$AC21,0))))))))))))))</f>
        <v>0</v>
      </c>
      <c r="BD21" s="355">
        <f t="shared" si="1"/>
        <v>0</v>
      </c>
      <c r="BE21" s="356">
        <f t="shared" si="4"/>
        <v>0</v>
      </c>
    </row>
    <row r="22" spans="1:57" ht="15.75">
      <c r="A22" s="151" t="s">
        <v>1</v>
      </c>
      <c r="B22" s="276">
        <v>10</v>
      </c>
      <c r="C22" s="277">
        <v>85</v>
      </c>
      <c r="D22" s="276">
        <v>3</v>
      </c>
      <c r="E22" s="277">
        <v>85</v>
      </c>
      <c r="F22" s="276"/>
      <c r="G22" s="280"/>
      <c r="H22" s="276"/>
      <c r="I22" s="278"/>
      <c r="J22" s="279"/>
      <c r="K22" s="278"/>
      <c r="L22" s="279"/>
      <c r="M22" s="280"/>
      <c r="N22" s="279"/>
      <c r="O22" s="280"/>
      <c r="P22" s="279"/>
      <c r="Q22" s="280"/>
      <c r="R22" s="279"/>
      <c r="S22" s="280"/>
      <c r="T22" s="279"/>
      <c r="U22" s="280"/>
      <c r="V22" s="279"/>
      <c r="W22" s="280"/>
      <c r="X22" s="279"/>
      <c r="Y22" s="280"/>
      <c r="Z22" s="279"/>
      <c r="AA22" s="280"/>
      <c r="AB22" s="279"/>
      <c r="AC22" s="280"/>
      <c r="AD22" s="351">
        <f t="shared" si="2"/>
        <v>1105</v>
      </c>
      <c r="AE22" s="351">
        <f>AD22-(SUM(Всего!D22:'Всего'!X22))</f>
        <v>0</v>
      </c>
      <c r="AF22" s="352">
        <f t="shared" si="3"/>
        <v>13</v>
      </c>
      <c r="AG22" s="353" t="str">
        <f t="shared" si="0"/>
        <v>сахар</v>
      </c>
      <c r="AH22" s="353">
        <f>выдача!B22</f>
        <v>0</v>
      </c>
      <c r="AI22" s="354">
        <f>IF(((SUM(выдача!$O22:O22)&lt;=$B22)),$C22,IF((SUM(выдача!$O22:O22)&lt;=($B22+$D22)),$E22,IF((SUM(выдача!$O22:O22)&lt;=($B22+$D22+$F22)),$G22,IF((SUM(выдача!$O22:O22)&lt;=($B22+$D22+$F22+$H22)),$I22,IF((SUM(выдача!$O22:O22)&lt;=($B22+$D22+$F22+$H22+$J22)),$K22,IF((SUM(выдача!$O22:O22)&lt;=($B22+$D22+$F22+$H22+$J22+$L22)),$M22,IF((SUM(выдача!$O22:O22)&lt;=($B22+$D22+$F22+$H22+$J22+$L22+$N22)),$O22,IF((SUM(выдача!$O22:O22)&lt;=($B22+$D22+$F22+$H22+$J22+$L22+$N22+$P22)),$Q22,IF((SUM(выдача!$O22:O22)&lt;=($B22+$D22+$F22+$H22+$J22+$L22+$N22+$P22+$R22)),$S22,IF((SUM(выдача!$O22:O22)&lt;=($B22+$D22+$F22+$H22+$J22+$L22+$N22+$P22+$R22+$T22)),$U22,IF((SUM(выдача!$O22:O22)&lt;=($B22+$D22+$F22+$H22+$J22+$L22+$N22+$P22+$R22+$T22+$V22)),$W22,IF((SUM(выдача!$O22:O22)&lt;=($B22+$D22+$F22+$H22+$J22+$L22+$N22+$P22+$R22+$T22+$V22+$X22)),$Y22,IF((SUM(выдача!$O22:O22)&lt;=($B22+$D22+$F22+$H22+$J22+$L22+$N22+$P22+$R22+$T22+$V22+$X22+$Z22)),$AA22,IF((SUM(выдача!$O22:O22)&lt;=($B22+$D22+$F22+$H22+$J22+$L22+$N22+$P22+$R22+$T22+$V22+$X22+$Z22+$AB22)),$AC22,0))))))))))))))</f>
        <v>85</v>
      </c>
      <c r="AJ22" s="354">
        <f>IF(((SUM(выдача!$O22:P22)&lt;=$B22)),$C22,IF((SUM(выдача!$O22:P22)&lt;=($B22+$D22)),$E22,IF((SUM(выдача!$O22:P22)&lt;=($B22+$D22+$F22)),$G22,IF((SUM(выдача!$O22:P22)&lt;=($B22+$D22+$F22+$H22)),$I22,IF((SUM(выдача!$O22:P22)&lt;=($B22+$D22+$F22+$H22+$J22)),$K22,IF((SUM(выдача!$O22:P22)&lt;=($B22+$D22+$F22+$H22+$J22+$L22)),$M22,IF((SUM(выдача!$O22:P22)&lt;=($B22+$D22+$F22+$H22+$J22+$L22+$N22)),$O22,IF((SUM(выдача!$O22:P22)&lt;=($B22+$D22+$F22+$H22+$J22+$L22+$N22+$P22)),$Q22,IF((SUM(выдача!$O22:P22)&lt;=($B22+$D22+$F22+$H22+$J22+$L22+$N22+$P22+$R22)),$S22,IF((SUM(выдача!$O22:P22)&lt;=($B22+$D22+$F22+$H22+$J22+$L22+$N22+$P22+$R22+$T22)),$U22,IF((SUM(выдача!$O22:P22)&lt;=($B22+$D22+$F22+$H22+$J22+$L22+$N22+$P22+$R22+$T22+$V22)),$W22,IF((SUM(выдача!$O22:P22)&lt;=($B22+$D22+$F22+$H22+$J22+$L22+$N22+$P22+$R22+$T22+$V22+$X22)),$Y22,IF((SUM(выдача!$O22:P22)&lt;=($B22+$D22+$F22+$H22+$J22+$L22+$N22+$P22+$R22+$T22+$V22+$X22+$Z22)),$AA22,IF((SUM(выдача!$O22:P22)&lt;=($B22+$D22+$F22+$H22+$J22+$L22+$N22+$P22+$R22+$T22+$V22+$X22+$Z22+$AB22)),$AC22,0))))))))))))))</f>
        <v>85</v>
      </c>
      <c r="AK22" s="354">
        <f>IF(((SUM(выдача!$O22:Q22)&lt;=$B22)),$C22,IF((SUM(выдача!$O22:Q22)&lt;=($B22+$D22)),$E22,IF((SUM(выдача!$O22:Q22)&lt;=($B22+$D22+$F22)),$G22,IF((SUM(выдача!$O22:Q22)&lt;=($B22+$D22+$F22+$H22)),$I22,IF((SUM(выдача!$O22:Q22)&lt;=($B22+$D22+$F22+$H22+$J22)),$K22,IF((SUM(выдача!$O22:Q22)&lt;=($B22+$D22+$F22+$H22+$J22+$L22)),$M22,IF((SUM(выдача!$O22:Q22)&lt;=($B22+$D22+$F22+$H22+$J22+$L22+$N22)),$O22,IF((SUM(выдача!$O22:Q22)&lt;=($B22+$D22+$F22+$H22+$J22+$L22+$N22+$P22)),$Q22,IF((SUM(выдача!$O22:Q22)&lt;=($B22+$D22+$F22+$H22+$J22+$L22+$N22+$P22+$R22)),$S22,IF((SUM(выдача!$O22:Q22)&lt;=($B22+$D22+$F22+$H22+$J22+$L22+$N22+$P22+$R22+$T22)),$U22,IF((SUM(выдача!$O22:Q22)&lt;=($B22+$D22+$F22+$H22+$J22+$L22+$N22+$P22+$R22+$T22+$V22)),$W22,IF((SUM(выдача!$O22:Q22)&lt;=($B22+$D22+$F22+$H22+$J22+$L22+$N22+$P22+$R22+$T22+$V22+$X22)),$Y22,IF((SUM(выдача!$O22:Q22)&lt;=($B22+$D22+$F22+$H22+$J22+$L22+$N22+$P22+$R22+$T22+$V22+$X22+$Z22)),$AA22,IF((SUM(выдача!$O22:Q22)&lt;=($B22+$D22+$F22+$H22+$J22+$L22+$N22+$P22+$R22+$T22+$V22+$X22+$Z22+$AB22)),$AC22,0))))))))))))))</f>
        <v>85</v>
      </c>
      <c r="AL22" s="354">
        <f>IF(((SUM(выдача!$O22:R22)&lt;=$B22)),$C22,IF((SUM(выдача!$O22:R22)&lt;=($B22+$D22)),$E22,IF((SUM(выдача!$O22:R22)&lt;=($B22+$D22+$F22)),$G22,IF((SUM(выдача!$O22:R22)&lt;=($B22+$D22+$F22+$H22)),$I22,IF((SUM(выдача!$O22:R22)&lt;=($B22+$D22+$F22+$H22+$J22)),$K22,IF((SUM(выдача!$O22:R22)&lt;=($B22+$D22+$F22+$H22+$J22+$L22)),$M22,IF((SUM(выдача!$O22:R22)&lt;=($B22+$D22+$F22+$H22+$J22+$L22+$N22)),$O22,IF((SUM(выдача!$O22:R22)&lt;=($B22+$D22+$F22+$H22+$J22+$L22+$N22+$P22)),$Q22,IF((SUM(выдача!$O22:R22)&lt;=($B22+$D22+$F22+$H22+$J22+$L22+$N22+$P22+$R22)),$S22,IF((SUM(выдача!$O22:R22)&lt;=($B22+$D22+$F22+$H22+$J22+$L22+$N22+$P22+$R22+$T22)),$U22,IF((SUM(выдача!$O22:R22)&lt;=($B22+$D22+$F22+$H22+$J22+$L22+$N22+$P22+$R22+$T22+$V22)),$W22,IF((SUM(выдача!$O22:R22)&lt;=($B22+$D22+$F22+$H22+$J22+$L22+$N22+$P22+$R22+$T22+$V22+$X22)),$Y22,IF((SUM(выдача!$O22:R22)&lt;=($B22+$D22+$F22+$H22+$J22+$L22+$N22+$P22+$R22+$T22+$V22+$X22+$Z22)),$AA22,IF((SUM(выдача!$O22:R22)&lt;=($B22+$D22+$F22+$H22+$J22+$L22+$N22+$P22+$R22+$T22+$V22+$X22+$Z22+$AB22)),$AC22,0))))))))))))))</f>
        <v>85</v>
      </c>
      <c r="AM22" s="354">
        <f>IF(((SUM(выдача!$O22:S22)&lt;=$B22)),$C22,IF((SUM(выдача!$O22:S22)&lt;=($B22+$D22)),$E22,IF((SUM(выдача!$O22:S22)&lt;=($B22+$D22+$F22)),$G22,IF((SUM(выдача!$O22:S22)&lt;=($B22+$D22+$F22+$H22)),$I22,IF((SUM(выдача!$O22:S22)&lt;=($B22+$D22+$F22+$H22+$J22)),$K22,IF((SUM(выдача!$O22:S22)&lt;=($B22+$D22+$F22+$H22+$J22+$L22)),$M22,IF((SUM(выдача!$O22:S22)&lt;=($B22+$D22+$F22+$H22+$J22+$L22+$N22)),$O22,IF((SUM(выдача!$O22:S22)&lt;=($B22+$D22+$F22+$H22+$J22+$L22+$N22+$P22)),$Q22,IF((SUM(выдача!$O22:S22)&lt;=($B22+$D22+$F22+$H22+$J22+$L22+$N22+$P22+$R22)),$S22,IF((SUM(выдача!$O22:S22)&lt;=($B22+$D22+$F22+$H22+$J22+$L22+$N22+$P22+$R22+$T22)),$U22,IF((SUM(выдача!$O22:S22)&lt;=($B22+$D22+$F22+$H22+$J22+$L22+$N22+$P22+$R22+$T22+$V22)),$W22,IF((SUM(выдача!$O22:S22)&lt;=($B22+$D22+$F22+$H22+$J22+$L22+$N22+$P22+$R22+$T22+$V22+$X22)),$Y22,IF((SUM(выдача!$O22:S22)&lt;=($B22+$D22+$F22+$H22+$J22+$L22+$N22+$P22+$R22+$T22+$V22+$X22+$Z22)),$AA22,IF((SUM(выдача!$O22:S22)&lt;=($B22+$D22+$F22+$H22+$J22+$L22+$N22+$P22+$R22+$T22+$V22+$X22+$Z22+$AB22)),$AC22,0))))))))))))))</f>
        <v>85</v>
      </c>
      <c r="AN22" s="354">
        <f>IF(((SUM(выдача!$O22:T22)&lt;=$B22)),$C22,IF((SUM(выдача!$O22:T22)&lt;=($B22+$D22)),$E22,IF((SUM(выдача!$O22:T22)&lt;=($B22+$D22+$F22)),$G22,IF((SUM(выдача!$O22:T22)&lt;=($B22+$D22+$F22+$H22)),$I22,IF((SUM(выдача!$O22:T22)&lt;=($B22+$D22+$F22+$H22+$J22)),$K22,IF((SUM(выдача!$O22:T22)&lt;=($B22+$D22+$F22+$H22+$J22+$L22)),$M22,IF((SUM(выдача!$O22:T22)&lt;=($B22+$D22+$F22+$H22+$J22+$L22+$N22)),$O22,IF((SUM(выдача!$O22:T22)&lt;=($B22+$D22+$F22+$H22+$J22+$L22+$N22+$P22)),$Q22,IF((SUM(выдача!$O22:T22)&lt;=($B22+$D22+$F22+$H22+$J22+$L22+$N22+$P22+$R22)),$S22,IF((SUM(выдача!$O22:T22)&lt;=($B22+$D22+$F22+$H22+$J22+$L22+$N22+$P22+$R22+$T22)),$U22,IF((SUM(выдача!$O22:T22)&lt;=($B22+$D22+$F22+$H22+$J22+$L22+$N22+$P22+$R22+$T22+$V22)),$W22,IF((SUM(выдача!$O22:T22)&lt;=($B22+$D22+$F22+$H22+$J22+$L22+$N22+$P22+$R22+$T22+$V22+$X22)),$Y22,IF((SUM(выдача!$O22:T22)&lt;=($B22+$D22+$F22+$H22+$J22+$L22+$N22+$P22+$R22+$T22+$V22+$X22+$Z22)),$AA22,IF((SUM(выдача!$O22:T22)&lt;=($B22+$D22+$F22+$H22+$J22+$L22+$N22+$P22+$R22+$T22+$V22+$X22+$Z22+$AB22)),$AC22,0))))))))))))))</f>
        <v>85</v>
      </c>
      <c r="AO22" s="354">
        <f>IF(((SUM(выдача!$O22:U22)&lt;=$B22)),$C22,IF((SUM(выдача!$O22:U22)&lt;=($B22+$D22)),$E22,IF((SUM(выдача!$O22:U22)&lt;=($B22+$D22+$F22)),$G22,IF((SUM(выдача!$O22:U22)&lt;=($B22+$D22+$F22+$H22)),$I22,IF((SUM(выдача!$O22:U22)&lt;=($B22+$D22+$F22+$H22+$J22)),$K22,IF((SUM(выдача!$O22:U22)&lt;=($B22+$D22+$F22+$H22+$J22+$L22)),$M22,IF((SUM(выдача!$O22:U22)&lt;=($B22+$D22+$F22+$H22+$J22+$L22+$N22)),$O22,IF((SUM(выдача!$O22:U22)&lt;=($B22+$D22+$F22+$H22+$J22+$L22+$N22+$P22)),$Q22,IF((SUM(выдача!$O22:U22)&lt;=($B22+$D22+$F22+$H22+$J22+$L22+$N22+$P22+$R22)),$S22,IF((SUM(выдача!$O22:U22)&lt;=($B22+$D22+$F22+$H22+$J22+$L22+$N22+$P22+$R22+$T22)),$U22,IF((SUM(выдача!$O22:U22)&lt;=($B22+$D22+$F22+$H22+$J22+$L22+$N22+$P22+$R22+$T22+$V22)),$W22,IF((SUM(выдача!$O22:U22)&lt;=($B22+$D22+$F22+$H22+$J22+$L22+$N22+$P22+$R22+$T22+$V22+$X22)),$Y22,IF((SUM(выдача!$O22:U22)&lt;=($B22+$D22+$F22+$H22+$J22+$L22+$N22+$P22+$R22+$T22+$V22+$X22+$Z22)),$AA22,IF((SUM(выдача!$O22:U22)&lt;=($B22+$D22+$F22+$H22+$J22+$L22+$N22+$P22+$R22+$T22+$V22+$X22+$Z22+$AB22)),$AC22,0))))))))))))))</f>
        <v>85</v>
      </c>
      <c r="AP22" s="354">
        <f>IF(((SUM(выдача!$O22:V22)&lt;=$B22)),$C22,IF((SUM(выдача!$O22:V22)&lt;=($B22+$D22)),$E22,IF((SUM(выдача!$O22:V22)&lt;=($B22+$D22+$F22)),$G22,IF((SUM(выдача!$O22:V22)&lt;=($B22+$D22+$F22+$H22)),$I22,IF((SUM(выдача!$O22:V22)&lt;=($B22+$D22+$F22+$H22+$J22)),$K22,IF((SUM(выдача!$O22:V22)&lt;=($B22+$D22+$F22+$H22+$J22+$L22)),$M22,IF((SUM(выдача!$O22:V22)&lt;=($B22+$D22+$F22+$H22+$J22+$L22+$N22)),$O22,IF((SUM(выдача!$O22:V22)&lt;=($B22+$D22+$F22+$H22+$J22+$L22+$N22+$P22)),$Q22,IF((SUM(выдача!$O22:V22)&lt;=($B22+$D22+$F22+$H22+$J22+$L22+$N22+$P22+$R22)),$S22,IF((SUM(выдача!$O22:V22)&lt;=($B22+$D22+$F22+$H22+$J22+$L22+$N22+$P22+$R22+$T22)),$U22,IF((SUM(выдача!$O22:V22)&lt;=($B22+$D22+$F22+$H22+$J22+$L22+$N22+$P22+$R22+$T22+$V22)),$W22,IF((SUM(выдача!$O22:V22)&lt;=($B22+$D22+$F22+$H22+$J22+$L22+$N22+$P22+$R22+$T22+$V22+$X22)),$Y22,IF((SUM(выдача!$O22:V22)&lt;=($B22+$D22+$F22+$H22+$J22+$L22+$N22+$P22+$R22+$T22+$V22+$X22+$Z22)),$AA22,IF((SUM(выдача!$O22:V22)&lt;=($B22+$D22+$F22+$H22+$J22+$L22+$N22+$P22+$R22+$T22+$V22+$X22+$Z22+$AB22)),$AC22,0))))))))))))))</f>
        <v>85</v>
      </c>
      <c r="AQ22" s="354">
        <f>IF(((SUM(выдача!$O22:W22)&lt;=$B22)),$C22,IF((SUM(выдача!$O22:W22)&lt;=($B22+$D22)),$E22,IF((SUM(выдача!$O22:W22)&lt;=($B22+$D22+$F22)),$G22,IF((SUM(выдача!$O22:W22)&lt;=($B22+$D22+$F22+$H22)),$I22,IF((SUM(выдача!$O22:W22)&lt;=($B22+$D22+$F22+$H22+$J22)),$K22,IF((SUM(выдача!$O22:W22)&lt;=($B22+$D22+$F22+$H22+$J22+$L22)),$M22,IF((SUM(выдача!$O22:W22)&lt;=($B22+$D22+$F22+$H22+$J22+$L22+$N22)),$O22,IF((SUM(выдача!$O22:W22)&lt;=($B22+$D22+$F22+$H22+$J22+$L22+$N22+$P22)),$Q22,IF((SUM(выдача!$O22:W22)&lt;=($B22+$D22+$F22+$H22+$J22+$L22+$N22+$P22+$R22)),$S22,IF((SUM(выдача!$O22:W22)&lt;=($B22+$D22+$F22+$H22+$J22+$L22+$N22+$P22+$R22+$T22)),$U22,IF((SUM(выдача!$O22:W22)&lt;=($B22+$D22+$F22+$H22+$J22+$L22+$N22+$P22+$R22+$T22+$V22)),$W22,IF((SUM(выдача!$O22:W22)&lt;=($B22+$D22+$F22+$H22+$J22+$L22+$N22+$P22+$R22+$T22+$V22+$X22)),$Y22,IF((SUM(выдача!$O22:W22)&lt;=($B22+$D22+$F22+$H22+$J22+$L22+$N22+$P22+$R22+$T22+$V22+$X22+$Z22)),$AA22,IF((SUM(выдача!$O22:W22)&lt;=($B22+$D22+$F22+$H22+$J22+$L22+$N22+$P22+$R22+$T22+$V22+$X22+$Z22+$AB22)),$AC22,0))))))))))))))</f>
        <v>85</v>
      </c>
      <c r="AR22" s="354">
        <f>IF(((SUM(выдача!$O22:X22)&lt;=$B22)),$C22,IF((SUM(выдача!$O22:X22)&lt;=($B22+$D22)),$E22,IF((SUM(выдача!$O22:X22)&lt;=($B22+$D22+$F22)),$G22,IF((SUM(выдача!$O22:X22)&lt;=($B22+$D22+$F22+$H22)),$I22,IF((SUM(выдача!$O22:X22)&lt;=($B22+$D22+$F22+$H22+$J22)),$K22,IF((SUM(выдача!$O22:X22)&lt;=($B22+$D22+$F22+$H22+$J22+$L22)),$M22,IF((SUM(выдача!$O22:X22)&lt;=($B22+$D22+$F22+$H22+$J22+$L22+$N22)),$O22,IF((SUM(выдача!$O22:X22)&lt;=($B22+$D22+$F22+$H22+$J22+$L22+$N22+$P22)),$Q22,IF((SUM(выдача!$O22:X22)&lt;=($B22+$D22+$F22+$H22+$J22+$L22+$N22+$P22+$R22)),$S22,IF((SUM(выдача!$O22:X22)&lt;=($B22+$D22+$F22+$H22+$J22+$L22+$N22+$P22+$R22+$T22)),$U22,IF((SUM(выдача!$O22:X22)&lt;=($B22+$D22+$F22+$H22+$J22+$L22+$N22+$P22+$R22+$T22+$V22)),$W22,IF((SUM(выдача!$O22:X22)&lt;=($B22+$D22+$F22+$H22+$J22+$L22+$N22+$P22+$R22+$T22+$V22+$X22)),$Y22,IF((SUM(выдача!$O22:X22)&lt;=($B22+$D22+$F22+$H22+$J22+$L22+$N22+$P22+$R22+$T22+$V22+$X22+$Z22)),$AA22,IF((SUM(выдача!$O22:X22)&lt;=($B22+$D22+$F22+$H22+$J22+$L22+$N22+$P22+$R22+$T22+$V22+$X22+$Z22+$AB22)),$AC22,0))))))))))))))</f>
        <v>85</v>
      </c>
      <c r="AS22" s="354">
        <f>IF(((SUM(выдача!$O22:Y22)&lt;=$B22)),$C22,IF((SUM(выдача!$O22:Y22)&lt;=($B22+$D22)),$E22,IF((SUM(выдача!$O22:Y22)&lt;=($B22+$D22+$F22)),$G22,IF((SUM(выдача!$O22:Y22)&lt;=($B22+$D22+$F22+$H22)),$I22,IF((SUM(выдача!$O22:Y22)&lt;=($B22+$D22+$F22+$H22+$J22)),$K22,IF((SUM(выдача!$O22:Y22)&lt;=($B22+$D22+$F22+$H22+$J22+$L22)),$M22,IF((SUM(выдача!$O22:Y22)&lt;=($B22+$D22+$F22+$H22+$J22+$L22+$N22)),$O22,IF((SUM(выдача!$O22:Y22)&lt;=($B22+$D22+$F22+$H22+$J22+$L22+$N22+$P22)),$Q22,IF((SUM(выдача!$O22:Y22)&lt;=($B22+$D22+$F22+$H22+$J22+$L22+$N22+$P22+$R22)),$S22,IF((SUM(выдача!$O22:Y22)&lt;=($B22+$D22+$F22+$H22+$J22+$L22+$N22+$P22+$R22+$T22)),$U22,IF((SUM(выдача!$O22:Y22)&lt;=($B22+$D22+$F22+$H22+$J22+$L22+$N22+$P22+$R22+$T22+$V22)),$W22,IF((SUM(выдача!$O22:Y22)&lt;=($B22+$D22+$F22+$H22+$J22+$L22+$N22+$P22+$R22+$T22+$V22+$X22)),$Y22,IF((SUM(выдача!$O22:Y22)&lt;=($B22+$D22+$F22+$H22+$J22+$L22+$N22+$P22+$R22+$T22+$V22+$X22+$Z22)),$AA22,IF((SUM(выдача!$O22:Y22)&lt;=($B22+$D22+$F22+$H22+$J22+$L22+$N22+$P22+$R22+$T22+$V22+$X22+$Z22+$AB22)),$AC22,0))))))))))))))</f>
        <v>85</v>
      </c>
      <c r="AT22" s="354">
        <f>IF(((SUM(выдача!$O22:Z22)&lt;=$B22)),$C22,IF((SUM(выдача!$O22:Z22)&lt;=($B22+$D22)),$E22,IF((SUM(выдача!$O22:Z22)&lt;=($B22+$D22+$F22)),$G22,IF((SUM(выдача!$O22:Z22)&lt;=($B22+$D22+$F22+$H22)),$I22,IF((SUM(выдача!$O22:Z22)&lt;=($B22+$D22+$F22+$H22+$J22)),$K22,IF((SUM(выдача!$O22:Z22)&lt;=($B22+$D22+$F22+$H22+$J22+$L22)),$M22,IF((SUM(выдача!$O22:Z22)&lt;=($B22+$D22+$F22+$H22+$J22+$L22+$N22)),$O22,IF((SUM(выдача!$O22:Z22)&lt;=($B22+$D22+$F22+$H22+$J22+$L22+$N22+$P22)),$Q22,IF((SUM(выдача!$O22:Z22)&lt;=($B22+$D22+$F22+$H22+$J22+$L22+$N22+$P22+$R22)),$S22,IF((SUM(выдача!$O22:Z22)&lt;=($B22+$D22+$F22+$H22+$J22+$L22+$N22+$P22+$R22+$T22)),$U22,IF((SUM(выдача!$O22:Z22)&lt;=($B22+$D22+$F22+$H22+$J22+$L22+$N22+$P22+$R22+$T22+$V22)),$W22,IF((SUM(выдача!$O22:Z22)&lt;=($B22+$D22+$F22+$H22+$J22+$L22+$N22+$P22+$R22+$T22+$V22+$X22)),$Y22,IF((SUM(выдача!$O22:Z22)&lt;=($B22+$D22+$F22+$H22+$J22+$L22+$N22+$P22+$R22+$T22+$V22+$X22+$Z22)),$AA22,IF((SUM(выдача!$O22:Z22)&lt;=($B22+$D22+$F22+$H22+$J22+$L22+$N22+$P22+$R22+$T22+$V22+$X22+$Z22+$AB22)),$AC22,0))))))))))))))</f>
        <v>85</v>
      </c>
      <c r="AU22" s="354">
        <f>IF(((SUM(выдача!$O22:AA22)&lt;=$B22)),$C22,IF((SUM(выдача!$O22:AA22)&lt;=($B22+$D22)),$E22,IF((SUM(выдача!$O22:AA22)&lt;=($B22+$D22+$F22)),$G22,IF((SUM(выдача!$O22:AA22)&lt;=($B22+$D22+$F22+$H22)),$I22,IF((SUM(выдача!$O22:AA22)&lt;=($B22+$D22+$F22+$H22+$J22)),$K22,IF((SUM(выдача!$O22:AA22)&lt;=($B22+$D22+$F22+$H22+$J22+$L22)),$M22,IF((SUM(выдача!$O22:AA22)&lt;=($B22+$D22+$F22+$H22+$J22+$L22+$N22)),$O22,IF((SUM(выдача!$O22:AA22)&lt;=($B22+$D22+$F22+$H22+$J22+$L22+$N22+$P22)),$Q22,IF((SUM(выдача!$O22:AA22)&lt;=($B22+$D22+$F22+$H22+$J22+$L22+$N22+$P22+$R22)),$S22,IF((SUM(выдача!$O22:AA22)&lt;=($B22+$D22+$F22+$H22+$J22+$L22+$N22+$P22+$R22+$T22)),$U22,IF((SUM(выдача!$O22:AA22)&lt;=($B22+$D22+$F22+$H22+$J22+$L22+$N22+$P22+$R22+$T22+$V22)),$W22,IF((SUM(выдача!$O22:AA22)&lt;=($B22+$D22+$F22+$H22+$J22+$L22+$N22+$P22+$R22+$T22+$V22+$X22)),$Y22,IF((SUM(выдача!$O22:AA22)&lt;=($B22+$D22+$F22+$H22+$J22+$L22+$N22+$P22+$R22+$T22+$V22+$X22+$Z22)),$AA22,IF((SUM(выдача!$O22:AA22)&lt;=($B22+$D22+$F22+$H22+$J22+$L22+$N22+$P22+$R22+$T22+$V22+$X22+$Z22+$AB22)),$AC22,0))))))))))))))</f>
        <v>85</v>
      </c>
      <c r="AV22" s="354">
        <f>IF(((SUM(выдача!$O22:AB22)&lt;=$B22)),$C22,IF((SUM(выдача!$O22:AB22)&lt;=($B22+$D22)),$E22,IF((SUM(выдача!$O22:AB22)&lt;=($B22+$D22+$F22)),$G22,IF((SUM(выдача!$O22:AB22)&lt;=($B22+$D22+$F22+$H22)),$I22,IF((SUM(выдача!$O22:AB22)&lt;=($B22+$D22+$F22+$H22+$J22)),$K22,IF((SUM(выдача!$O22:AB22)&lt;=($B22+$D22+$F22+$H22+$J22+$L22)),$M22,IF((SUM(выдача!$O22:AB22)&lt;=($B22+$D22+$F22+$H22+$J22+$L22+$N22)),$O22,IF((SUM(выдача!$O22:AB22)&lt;=($B22+$D22+$F22+$H22+$J22+$L22+$N22+$P22)),$Q22,IF((SUM(выдача!$O22:AB22)&lt;=($B22+$D22+$F22+$H22+$J22+$L22+$N22+$P22+$R22)),$S22,IF((SUM(выдача!$O22:AB22)&lt;=($B22+$D22+$F22+$H22+$J22+$L22+$N22+$P22+$R22+$T22)),$U22,IF((SUM(выдача!$O22:AB22)&lt;=($B22+$D22+$F22+$H22+$J22+$L22+$N22+$P22+$R22+$T22+$V22)),$W22,IF((SUM(выдача!$O22:AB22)&lt;=($B22+$D22+$F22+$H22+$J22+$L22+$N22+$P22+$R22+$T22+$V22+$X22)),$Y22,IF((SUM(выдача!$O22:AB22)&lt;=($B22+$D22+$F22+$H22+$J22+$L22+$N22+$P22+$R22+$T22+$V22+$X22+$Z22)),$AA22,IF((SUM(выдача!$O22:AB22)&lt;=($B22+$D22+$F22+$H22+$J22+$L22+$N22+$P22+$R22+$T22+$V22+$X22+$Z22+$AB22)),$AC22,0))))))))))))))</f>
        <v>85</v>
      </c>
      <c r="AW22" s="354">
        <f>IF(((SUM(выдача!$O22:AC22)&lt;=$B22)),$C22,IF((SUM(выдача!$O22:AC22)&lt;=($B22+$D22)),$E22,IF((SUM(выдача!$O22:AC22)&lt;=($B22+$D22+$F22)),$G22,IF((SUM(выдача!$O22:AC22)&lt;=($B22+$D22+$F22+$H22)),$I22,IF((SUM(выдача!$O22:AC22)&lt;=($B22+$D22+$F22+$H22+$J22)),$K22,IF((SUM(выдача!$O22:AC22)&lt;=($B22+$D22+$F22+$H22+$J22+$L22)),$M22,IF((SUM(выдача!$O22:AC22)&lt;=($B22+$D22+$F22+$H22+$J22+$L22+$N22)),$O22,IF((SUM(выдача!$O22:AC22)&lt;=($B22+$D22+$F22+$H22+$J22+$L22+$N22+$P22)),$Q22,IF((SUM(выдача!$O22:AC22)&lt;=($B22+$D22+$F22+$H22+$J22+$L22+$N22+$P22+$R22)),$S22,IF((SUM(выдача!$O22:AC22)&lt;=($B22+$D22+$F22+$H22+$J22+$L22+$N22+$P22+$R22+$T22)),$U22,IF((SUM(выдача!$O22:AC22)&lt;=($B22+$D22+$F22+$H22+$J22+$L22+$N22+$P22+$R22+$T22+$V22)),$W22,IF((SUM(выдача!$O22:AC22)&lt;=($B22+$D22+$F22+$H22+$J22+$L22+$N22+$P22+$R22+$T22+$V22+$X22)),$Y22,IF((SUM(выдача!$O22:AC22)&lt;=($B22+$D22+$F22+$H22+$J22+$L22+$N22+$P22+$R22+$T22+$V22+$X22+$Z22)),$AA22,IF((SUM(выдача!$O22:AC22)&lt;=($B22+$D22+$F22+$H22+$J22+$L22+$N22+$P22+$R22+$T22+$V22+$X22+$Z22+$AB22)),$AC22,0))))))))))))))</f>
        <v>85</v>
      </c>
      <c r="AX22" s="354">
        <f>IF(((SUM(выдача!$O22:AD22)&lt;=$B22)),$C22,IF((SUM(выдача!$O22:AD22)&lt;=($B22+$D22)),$E22,IF((SUM(выдача!$O22:AD22)&lt;=($B22+$D22+$F22)),$G22,IF((SUM(выдача!$O22:AD22)&lt;=($B22+$D22+$F22+$H22)),$I22,IF((SUM(выдача!$O22:AD22)&lt;=($B22+$D22+$F22+$H22+$J22)),$K22,IF((SUM(выдача!$O22:AD22)&lt;=($B22+$D22+$F22+$H22+$J22+$L22)),$M22,IF((SUM(выдача!$O22:AD22)&lt;=($B22+$D22+$F22+$H22+$J22+$L22+$N22)),$O22,IF((SUM(выдача!$O22:AD22)&lt;=($B22+$D22+$F22+$H22+$J22+$L22+$N22+$P22)),$Q22,IF((SUM(выдача!$O22:AD22)&lt;=($B22+$D22+$F22+$H22+$J22+$L22+$N22+$P22+$R22)),$S22,IF((SUM(выдача!$O22:AD22)&lt;=($B22+$D22+$F22+$H22+$J22+$L22+$N22+$P22+$R22+$T22)),$U22,IF((SUM(выдача!$O22:AD22)&lt;=($B22+$D22+$F22+$H22+$J22+$L22+$N22+$P22+$R22+$T22+$V22)),$W22,IF((SUM(выдача!$O22:AD22)&lt;=($B22+$D22+$F22+$H22+$J22+$L22+$N22+$P22+$R22+$T22+$V22+$X22)),$Y22,IF((SUM(выдача!$O22:AD22)&lt;=($B22+$D22+$F22+$H22+$J22+$L22+$N22+$P22+$R22+$T22+$V22+$X22+$Z22)),$AA22,IF((SUM(выдача!$O22:AD22)&lt;=($B22+$D22+$F22+$H22+$J22+$L22+$N22+$P22+$R22+$T22+$V22+$X22+$Z22+$AB22)),$AC22,0))))))))))))))</f>
        <v>85</v>
      </c>
      <c r="AY22" s="354">
        <f>IF(((SUM(выдача!$O22:AE22)&lt;=$B22)),$C22,IF((SUM(выдача!$O22:AE22)&lt;=($B22+$D22)),$E22,IF((SUM(выдача!$O22:AE22)&lt;=($B22+$D22+$F22)),$G22,IF((SUM(выдача!$O22:AE22)&lt;=($B22+$D22+$F22+$H22)),$I22,IF((SUM(выдача!$O22:AE22)&lt;=($B22+$D22+$F22+$H22+$J22)),$K22,IF((SUM(выдача!$O22:AE22)&lt;=($B22+$D22+$F22+$H22+$J22+$L22)),$M22,IF((SUM(выдача!$O22:AE22)&lt;=($B22+$D22+$F22+$H22+$J22+$L22+$N22)),$O22,IF((SUM(выдача!$O22:AE22)&lt;=($B22+$D22+$F22+$H22+$J22+$L22+$N22+$P22)),$Q22,IF((SUM(выдача!$O22:AE22)&lt;=($B22+$D22+$F22+$H22+$J22+$L22+$N22+$P22+$R22)),$S22,IF((SUM(выдача!$O22:AE22)&lt;=($B22+$D22+$F22+$H22+$J22+$L22+$N22+$P22+$R22+$T22)),$U22,IF((SUM(выдача!$O22:AE22)&lt;=($B22+$D22+$F22+$H22+$J22+$L22+$N22+$P22+$R22+$T22+$V22)),$W22,IF((SUM(выдача!$O22:AE22)&lt;=($B22+$D22+$F22+$H22+$J22+$L22+$N22+$P22+$R22+$T22+$V22+$X22)),$Y22,IF((SUM(выдача!$O22:AE22)&lt;=($B22+$D22+$F22+$H22+$J22+$L22+$N22+$P22+$R22+$T22+$V22+$X22+$Z22)),$AA22,IF((SUM(выдача!$O22:AE22)&lt;=($B22+$D22+$F22+$H22+$J22+$L22+$N22+$P22+$R22+$T22+$V22+$X22+$Z22+$AB22)),$AC22,0))))))))))))))</f>
        <v>85</v>
      </c>
      <c r="AZ22" s="354">
        <f>IF(((SUM(выдача!$O22:AF22)&lt;=$B22)),$C22,IF((SUM(выдача!$O22:AF22)&lt;=($B22+$D22)),$E22,IF((SUM(выдача!$O22:AF22)&lt;=($B22+$D22+$F22)),$G22,IF((SUM(выдача!$O22:AF22)&lt;=($B22+$D22+$F22+$H22)),$I22,IF((SUM(выдача!$O22:AF22)&lt;=($B22+$D22+$F22+$H22+$J22)),$K22,IF((SUM(выдача!$O22:AF22)&lt;=($B22+$D22+$F22+$H22+$J22+$L22)),$M22,IF((SUM(выдача!$O22:AF22)&lt;=($B22+$D22+$F22+$H22+$J22+$L22+$N22)),$O22,IF((SUM(выдача!$O22:AF22)&lt;=($B22+$D22+$F22+$H22+$J22+$L22+$N22+$P22)),$Q22,IF((SUM(выдача!$O22:AF22)&lt;=($B22+$D22+$F22+$H22+$J22+$L22+$N22+$P22+$R22)),$S22,IF((SUM(выдача!$O22:AF22)&lt;=($B22+$D22+$F22+$H22+$J22+$L22+$N22+$P22+$R22+$T22)),$U22,IF((SUM(выдача!$O22:AF22)&lt;=($B22+$D22+$F22+$H22+$J22+$L22+$N22+$P22+$R22+$T22+$V22)),$W22,IF((SUM(выдача!$O22:AF22)&lt;=($B22+$D22+$F22+$H22+$J22+$L22+$N22+$P22+$R22+$T22+$V22+$X22)),$Y22,IF((SUM(выдача!$O22:AF22)&lt;=($B22+$D22+$F22+$H22+$J22+$L22+$N22+$P22+$R22+$T22+$V22+$X22+$Z22)),$AA22,IF((SUM(выдача!$O22:AF22)&lt;=($B22+$D22+$F22+$H22+$J22+$L22+$N22+$P22+$R22+$T22+$V22+$X22+$Z22+$AB22)),$AC22,0))))))))))))))</f>
        <v>85</v>
      </c>
      <c r="BA22" s="354">
        <f>IF(((SUM(выдача!$O22:AG22)&lt;=$B22)),$C22,IF((SUM(выдача!$O22:AG22)&lt;=($B22+$D22)),$E22,IF((SUM(выдача!$O22:AG22)&lt;=($B22+$D22+$F22)),$G22,IF((SUM(выдача!$O22:AG22)&lt;=($B22+$D22+$F22+$H22)),$I22,IF((SUM(выдача!$O22:AG22)&lt;=($B22+$D22+$F22+$H22+$J22)),$K22,IF((SUM(выдача!$O22:AG22)&lt;=($B22+$D22+$F22+$H22+$J22+$L22)),$M22,IF((SUM(выдача!$O22:AG22)&lt;=($B22+$D22+$F22+$H22+$J22+$L22+$N22)),$O22,IF((SUM(выдача!$O22:AG22)&lt;=($B22+$D22+$F22+$H22+$J22+$L22+$N22+$P22)),$Q22,IF((SUM(выдача!$O22:AG22)&lt;=($B22+$D22+$F22+$H22+$J22+$L22+$N22+$P22+$R22)),$S22,IF((SUM(выдача!$O22:AG22)&lt;=($B22+$D22+$F22+$H22+$J22+$L22+$N22+$P22+$R22+$T22)),$U22,IF((SUM(выдача!$O22:AG22)&lt;=($B22+$D22+$F22+$H22+$J22+$L22+$N22+$P22+$R22+$T22+$V22)),$W22,IF((SUM(выдача!$O22:AG22)&lt;=($B22+$D22+$F22+$H22+$J22+$L22+$N22+$P22+$R22+$T22+$V22+$X22)),$Y22,IF((SUM(выдача!$O22:AG22)&lt;=($B22+$D22+$F22+$H22+$J22+$L22+$N22+$P22+$R22+$T22+$V22+$X22+$Z22)),$AA22,IF((SUM(выдача!$O22:AG22)&lt;=($B22+$D22+$F22+$H22+$J22+$L22+$N22+$P22+$R22+$T22+$V22+$X22+$Z22+$AB22)),$AC22,0))))))))))))))</f>
        <v>85</v>
      </c>
      <c r="BB22" s="354">
        <f>IF(((SUM(выдача!$O22:AH22)&lt;=$B22)),$C22,IF((SUM(выдача!$O22:AH22)&lt;=($B22+$D22)),$E22,IF((SUM(выдача!$O22:AH22)&lt;=($B22+$D22+$F22)),$G22,IF((SUM(выдача!$O22:AH22)&lt;=($B22+$D22+$F22+$H22)),$I22,IF((SUM(выдача!$O22:AH22)&lt;=($B22+$D22+$F22+$H22+$J22)),$K22,IF((SUM(выдача!$O22:AH22)&lt;=($B22+$D22+$F22+$H22+$J22+$L22)),$M22,IF((SUM(выдача!$O22:AH22)&lt;=($B22+$D22+$F22+$H22+$J22+$L22+$N22)),$O22,IF((SUM(выдача!$O22:AH22)&lt;=($B22+$D22+$F22+$H22+$J22+$L22+$N22+$P22)),$Q22,IF((SUM(выдача!$O22:AH22)&lt;=($B22+$D22+$F22+$H22+$J22+$L22+$N22+$P22+$R22)),$S22,IF((SUM(выдача!$O22:AH22)&lt;=($B22+$D22+$F22+$H22+$J22+$L22+$N22+$P22+$R22+$T22)),$U22,IF((SUM(выдача!$O22:AH22)&lt;=($B22+$D22+$F22+$H22+$J22+$L22+$N22+$P22+$R22+$T22+$V22)),$W22,IF((SUM(выдача!$O22:AH22)&lt;=($B22+$D22+$F22+$H22+$J22+$L22+$N22+$P22+$R22+$T22+$V22+$X22)),$Y22,IF((SUM(выдача!$O22:AH22)&lt;=($B22+$D22+$F22+$H22+$J22+$L22+$N22+$P22+$R22+$T22+$V22+$X22+$Z22)),$AA22,IF((SUM(выдача!$O22:AH22)&lt;=($B22+$D22+$F22+$H22+$J22+$L22+$N22+$P22+$R22+$T22+$V22+$X22+$Z22+$AB22)),$AC22,0))))))))))))))</f>
        <v>85</v>
      </c>
      <c r="BC22" s="354">
        <f>IF(((SUM(выдача!$O22:AI22)&lt;=$B22)),$C22,IF((SUM(выдача!$O22:AI22)&lt;=($B22+$D22)),$E22,IF((SUM(выдача!$O22:AI22)&lt;=($B22+$D22+$F22)),$G22,IF((SUM(выдача!$O22:AI22)&lt;=($B22+$D22+$F22+$H22)),$I22,IF((SUM(выдача!$O22:AI22)&lt;=($B22+$D22+$F22+$H22+$J22)),$K22,IF((SUM(выдача!$O22:AI22)&lt;=($B22+$D22+$F22+$H22+$J22+$L22)),$M22,IF((SUM(выдача!$O22:AI22)&lt;=($B22+$D22+$F22+$H22+$J22+$L22+$N22)),$O22,IF((SUM(выдача!$O22:AI22)&lt;=($B22+$D22+$F22+$H22+$J22+$L22+$N22+$P22)),$Q22,IF((SUM(выдача!$O22:AI22)&lt;=($B22+$D22+$F22+$H22+$J22+$L22+$N22+$P22+$R22)),$S22,IF((SUM(выдача!$O22:AI22)&lt;=($B22+$D22+$F22+$H22+$J22+$L22+$N22+$P22+$R22+$T22)),$U22,IF((SUM(выдача!$O22:AI22)&lt;=($B22+$D22+$F22+$H22+$J22+$L22+$N22+$P22+$R22+$T22+$V22)),$W22,IF((SUM(выдача!$O22:AI22)&lt;=($B22+$D22+$F22+$H22+$J22+$L22+$N22+$P22+$R22+$T22+$V22+$X22)),$Y22,IF((SUM(выдача!$O22:AI22)&lt;=($B22+$D22+$F22+$H22+$J22+$L22+$N22+$P22+$R22+$T22+$V22+$X22+$Z22)),$AA22,IF((SUM(выдача!$O22:AI22)&lt;=($B22+$D22+$F22+$H22+$J22+$L22+$N22+$P22+$R22+$T22+$V22+$X22+$Z22+$AB22)),$AC22,0))))))))))))))</f>
        <v>85</v>
      </c>
      <c r="BD22" s="355">
        <f t="shared" si="1"/>
        <v>0</v>
      </c>
      <c r="BE22" s="356">
        <f t="shared" si="4"/>
        <v>0</v>
      </c>
    </row>
    <row r="23" spans="1:57" ht="15.75">
      <c r="A23" s="151" t="s">
        <v>3</v>
      </c>
      <c r="B23" s="276">
        <v>1</v>
      </c>
      <c r="C23" s="277">
        <v>20</v>
      </c>
      <c r="D23" s="276">
        <v>1</v>
      </c>
      <c r="E23" s="277">
        <v>20</v>
      </c>
      <c r="F23" s="276"/>
      <c r="G23" s="280"/>
      <c r="H23" s="276"/>
      <c r="I23" s="278"/>
      <c r="J23" s="279"/>
      <c r="K23" s="278"/>
      <c r="L23" s="279"/>
      <c r="M23" s="280"/>
      <c r="N23" s="279"/>
      <c r="O23" s="280"/>
      <c r="P23" s="279"/>
      <c r="Q23" s="280"/>
      <c r="R23" s="279"/>
      <c r="S23" s="280"/>
      <c r="T23" s="279"/>
      <c r="U23" s="280"/>
      <c r="V23" s="279"/>
      <c r="W23" s="280"/>
      <c r="X23" s="279"/>
      <c r="Y23" s="280"/>
      <c r="Z23" s="279"/>
      <c r="AA23" s="280"/>
      <c r="AB23" s="279"/>
      <c r="AC23" s="280"/>
      <c r="AD23" s="351">
        <f t="shared" si="2"/>
        <v>40</v>
      </c>
      <c r="AE23" s="351">
        <f>AD23-(SUM(Всего!D23:'Всего'!X23))</f>
        <v>0</v>
      </c>
      <c r="AF23" s="352">
        <f t="shared" si="3"/>
        <v>2</v>
      </c>
      <c r="AG23" s="353" t="str">
        <f t="shared" si="0"/>
        <v>соль</v>
      </c>
      <c r="AH23" s="353">
        <f>выдача!B23</f>
        <v>0</v>
      </c>
      <c r="AI23" s="354">
        <f>IF(((SUM(выдача!$O23:O23)&lt;=$B23)),$C23,IF((SUM(выдача!$O23:O23)&lt;=($B23+$D23)),$E23,IF((SUM(выдача!$O23:O23)&lt;=($B23+$D23+$F23)),$G23,IF((SUM(выдача!$O23:O23)&lt;=($B23+$D23+$F23+$H23)),$I23,IF((SUM(выдача!$O23:O23)&lt;=($B23+$D23+$F23+$H23+$J23)),$K23,IF((SUM(выдача!$O23:O23)&lt;=($B23+$D23+$F23+$H23+$J23+$L23)),$M23,IF((SUM(выдача!$O23:O23)&lt;=($B23+$D23+$F23+$H23+$J23+$L23+$N23)),$O23,IF((SUM(выдача!$O23:O23)&lt;=($B23+$D23+$F23+$H23+$J23+$L23+$N23+$P23)),$Q23,IF((SUM(выдача!$O23:O23)&lt;=($B23+$D23+$F23+$H23+$J23+$L23+$N23+$P23+$R23)),$S23,IF((SUM(выдача!$O23:O23)&lt;=($B23+$D23+$F23+$H23+$J23+$L23+$N23+$P23+$R23+$T23)),$U23,IF((SUM(выдача!$O23:O23)&lt;=($B23+$D23+$F23+$H23+$J23+$L23+$N23+$P23+$R23+$T23+$V23)),$W23,IF((SUM(выдача!$O23:O23)&lt;=($B23+$D23+$F23+$H23+$J23+$L23+$N23+$P23+$R23+$T23+$V23+$X23)),$Y23,IF((SUM(выдача!$O23:O23)&lt;=($B23+$D23+$F23+$H23+$J23+$L23+$N23+$P23+$R23+$T23+$V23+$X23+$Z23)),$AA23,IF((SUM(выдача!$O23:O23)&lt;=($B23+$D23+$F23+$H23+$J23+$L23+$N23+$P23+$R23+$T23+$V23+$X23+$Z23+$AB23)),$AC23,0))))))))))))))</f>
        <v>20</v>
      </c>
      <c r="AJ23" s="354">
        <f>IF(((SUM(выдача!$O23:P23)&lt;=$B23)),$C23,IF((SUM(выдача!$O23:P23)&lt;=($B23+$D23)),$E23,IF((SUM(выдача!$O23:P23)&lt;=($B23+$D23+$F23)),$G23,IF((SUM(выдача!$O23:P23)&lt;=($B23+$D23+$F23+$H23)),$I23,IF((SUM(выдача!$O23:P23)&lt;=($B23+$D23+$F23+$H23+$J23)),$K23,IF((SUM(выдача!$O23:P23)&lt;=($B23+$D23+$F23+$H23+$J23+$L23)),$M23,IF((SUM(выдача!$O23:P23)&lt;=($B23+$D23+$F23+$H23+$J23+$L23+$N23)),$O23,IF((SUM(выдача!$O23:P23)&lt;=($B23+$D23+$F23+$H23+$J23+$L23+$N23+$P23)),$Q23,IF((SUM(выдача!$O23:P23)&lt;=($B23+$D23+$F23+$H23+$J23+$L23+$N23+$P23+$R23)),$S23,IF((SUM(выдача!$O23:P23)&lt;=($B23+$D23+$F23+$H23+$J23+$L23+$N23+$P23+$R23+$T23)),$U23,IF((SUM(выдача!$O23:P23)&lt;=($B23+$D23+$F23+$H23+$J23+$L23+$N23+$P23+$R23+$T23+$V23)),$W23,IF((SUM(выдача!$O23:P23)&lt;=($B23+$D23+$F23+$H23+$J23+$L23+$N23+$P23+$R23+$T23+$V23+$X23)),$Y23,IF((SUM(выдача!$O23:P23)&lt;=($B23+$D23+$F23+$H23+$J23+$L23+$N23+$P23+$R23+$T23+$V23+$X23+$Z23)),$AA23,IF((SUM(выдача!$O23:P23)&lt;=($B23+$D23+$F23+$H23+$J23+$L23+$N23+$P23+$R23+$T23+$V23+$X23+$Z23+$AB23)),$AC23,0))))))))))))))</f>
        <v>20</v>
      </c>
      <c r="AK23" s="354">
        <f>IF(((SUM(выдача!$O23:Q23)&lt;=$B23)),$C23,IF((SUM(выдача!$O23:Q23)&lt;=($B23+$D23)),$E23,IF((SUM(выдача!$O23:Q23)&lt;=($B23+$D23+$F23)),$G23,IF((SUM(выдача!$O23:Q23)&lt;=($B23+$D23+$F23+$H23)),$I23,IF((SUM(выдача!$O23:Q23)&lt;=($B23+$D23+$F23+$H23+$J23)),$K23,IF((SUM(выдача!$O23:Q23)&lt;=($B23+$D23+$F23+$H23+$J23+$L23)),$M23,IF((SUM(выдача!$O23:Q23)&lt;=($B23+$D23+$F23+$H23+$J23+$L23+$N23)),$O23,IF((SUM(выдача!$O23:Q23)&lt;=($B23+$D23+$F23+$H23+$J23+$L23+$N23+$P23)),$Q23,IF((SUM(выдача!$O23:Q23)&lt;=($B23+$D23+$F23+$H23+$J23+$L23+$N23+$P23+$R23)),$S23,IF((SUM(выдача!$O23:Q23)&lt;=($B23+$D23+$F23+$H23+$J23+$L23+$N23+$P23+$R23+$T23)),$U23,IF((SUM(выдача!$O23:Q23)&lt;=($B23+$D23+$F23+$H23+$J23+$L23+$N23+$P23+$R23+$T23+$V23)),$W23,IF((SUM(выдача!$O23:Q23)&lt;=($B23+$D23+$F23+$H23+$J23+$L23+$N23+$P23+$R23+$T23+$V23+$X23)),$Y23,IF((SUM(выдача!$O23:Q23)&lt;=($B23+$D23+$F23+$H23+$J23+$L23+$N23+$P23+$R23+$T23+$V23+$X23+$Z23)),$AA23,IF((SUM(выдача!$O23:Q23)&lt;=($B23+$D23+$F23+$H23+$J23+$L23+$N23+$P23+$R23+$T23+$V23+$X23+$Z23+$AB23)),$AC23,0))))))))))))))</f>
        <v>20</v>
      </c>
      <c r="AL23" s="354">
        <f>IF(((SUM(выдача!$O23:R23)&lt;=$B23)),$C23,IF((SUM(выдача!$O23:R23)&lt;=($B23+$D23)),$E23,IF((SUM(выдача!$O23:R23)&lt;=($B23+$D23+$F23)),$G23,IF((SUM(выдача!$O23:R23)&lt;=($B23+$D23+$F23+$H23)),$I23,IF((SUM(выдача!$O23:R23)&lt;=($B23+$D23+$F23+$H23+$J23)),$K23,IF((SUM(выдача!$O23:R23)&lt;=($B23+$D23+$F23+$H23+$J23+$L23)),$M23,IF((SUM(выдача!$O23:R23)&lt;=($B23+$D23+$F23+$H23+$J23+$L23+$N23)),$O23,IF((SUM(выдача!$O23:R23)&lt;=($B23+$D23+$F23+$H23+$J23+$L23+$N23+$P23)),$Q23,IF((SUM(выдача!$O23:R23)&lt;=($B23+$D23+$F23+$H23+$J23+$L23+$N23+$P23+$R23)),$S23,IF((SUM(выдача!$O23:R23)&lt;=($B23+$D23+$F23+$H23+$J23+$L23+$N23+$P23+$R23+$T23)),$U23,IF((SUM(выдача!$O23:R23)&lt;=($B23+$D23+$F23+$H23+$J23+$L23+$N23+$P23+$R23+$T23+$V23)),$W23,IF((SUM(выдача!$O23:R23)&lt;=($B23+$D23+$F23+$H23+$J23+$L23+$N23+$P23+$R23+$T23+$V23+$X23)),$Y23,IF((SUM(выдача!$O23:R23)&lt;=($B23+$D23+$F23+$H23+$J23+$L23+$N23+$P23+$R23+$T23+$V23+$X23+$Z23)),$AA23,IF((SUM(выдача!$O23:R23)&lt;=($B23+$D23+$F23+$H23+$J23+$L23+$N23+$P23+$R23+$T23+$V23+$X23+$Z23+$AB23)),$AC23,0))))))))))))))</f>
        <v>20</v>
      </c>
      <c r="AM23" s="354">
        <f>IF(((SUM(выдача!$O23:S23)&lt;=$B23)),$C23,IF((SUM(выдача!$O23:S23)&lt;=($B23+$D23)),$E23,IF((SUM(выдача!$O23:S23)&lt;=($B23+$D23+$F23)),$G23,IF((SUM(выдача!$O23:S23)&lt;=($B23+$D23+$F23+$H23)),$I23,IF((SUM(выдача!$O23:S23)&lt;=($B23+$D23+$F23+$H23+$J23)),$K23,IF((SUM(выдача!$O23:S23)&lt;=($B23+$D23+$F23+$H23+$J23+$L23)),$M23,IF((SUM(выдача!$O23:S23)&lt;=($B23+$D23+$F23+$H23+$J23+$L23+$N23)),$O23,IF((SUM(выдача!$O23:S23)&lt;=($B23+$D23+$F23+$H23+$J23+$L23+$N23+$P23)),$Q23,IF((SUM(выдача!$O23:S23)&lt;=($B23+$D23+$F23+$H23+$J23+$L23+$N23+$P23+$R23)),$S23,IF((SUM(выдача!$O23:S23)&lt;=($B23+$D23+$F23+$H23+$J23+$L23+$N23+$P23+$R23+$T23)),$U23,IF((SUM(выдача!$O23:S23)&lt;=($B23+$D23+$F23+$H23+$J23+$L23+$N23+$P23+$R23+$T23+$V23)),$W23,IF((SUM(выдача!$O23:S23)&lt;=($B23+$D23+$F23+$H23+$J23+$L23+$N23+$P23+$R23+$T23+$V23+$X23)),$Y23,IF((SUM(выдача!$O23:S23)&lt;=($B23+$D23+$F23+$H23+$J23+$L23+$N23+$P23+$R23+$T23+$V23+$X23+$Z23)),$AA23,IF((SUM(выдача!$O23:S23)&lt;=($B23+$D23+$F23+$H23+$J23+$L23+$N23+$P23+$R23+$T23+$V23+$X23+$Z23+$AB23)),$AC23,0))))))))))))))</f>
        <v>20</v>
      </c>
      <c r="AN23" s="354">
        <f>IF(((SUM(выдача!$O23:T23)&lt;=$B23)),$C23,IF((SUM(выдача!$O23:T23)&lt;=($B23+$D23)),$E23,IF((SUM(выдача!$O23:T23)&lt;=($B23+$D23+$F23)),$G23,IF((SUM(выдача!$O23:T23)&lt;=($B23+$D23+$F23+$H23)),$I23,IF((SUM(выдача!$O23:T23)&lt;=($B23+$D23+$F23+$H23+$J23)),$K23,IF((SUM(выдача!$O23:T23)&lt;=($B23+$D23+$F23+$H23+$J23+$L23)),$M23,IF((SUM(выдача!$O23:T23)&lt;=($B23+$D23+$F23+$H23+$J23+$L23+$N23)),$O23,IF((SUM(выдача!$O23:T23)&lt;=($B23+$D23+$F23+$H23+$J23+$L23+$N23+$P23)),$Q23,IF((SUM(выдача!$O23:T23)&lt;=($B23+$D23+$F23+$H23+$J23+$L23+$N23+$P23+$R23)),$S23,IF((SUM(выдача!$O23:T23)&lt;=($B23+$D23+$F23+$H23+$J23+$L23+$N23+$P23+$R23+$T23)),$U23,IF((SUM(выдача!$O23:T23)&lt;=($B23+$D23+$F23+$H23+$J23+$L23+$N23+$P23+$R23+$T23+$V23)),$W23,IF((SUM(выдача!$O23:T23)&lt;=($B23+$D23+$F23+$H23+$J23+$L23+$N23+$P23+$R23+$T23+$V23+$X23)),$Y23,IF((SUM(выдача!$O23:T23)&lt;=($B23+$D23+$F23+$H23+$J23+$L23+$N23+$P23+$R23+$T23+$V23+$X23+$Z23)),$AA23,IF((SUM(выдача!$O23:T23)&lt;=($B23+$D23+$F23+$H23+$J23+$L23+$N23+$P23+$R23+$T23+$V23+$X23+$Z23+$AB23)),$AC23,0))))))))))))))</f>
        <v>20</v>
      </c>
      <c r="AO23" s="354">
        <f>IF(((SUM(выдача!$O23:U23)&lt;=$B23)),$C23,IF((SUM(выдача!$O23:U23)&lt;=($B23+$D23)),$E23,IF((SUM(выдача!$O23:U23)&lt;=($B23+$D23+$F23)),$G23,IF((SUM(выдача!$O23:U23)&lt;=($B23+$D23+$F23+$H23)),$I23,IF((SUM(выдача!$O23:U23)&lt;=($B23+$D23+$F23+$H23+$J23)),$K23,IF((SUM(выдача!$O23:U23)&lt;=($B23+$D23+$F23+$H23+$J23+$L23)),$M23,IF((SUM(выдача!$O23:U23)&lt;=($B23+$D23+$F23+$H23+$J23+$L23+$N23)),$O23,IF((SUM(выдача!$O23:U23)&lt;=($B23+$D23+$F23+$H23+$J23+$L23+$N23+$P23)),$Q23,IF((SUM(выдача!$O23:U23)&lt;=($B23+$D23+$F23+$H23+$J23+$L23+$N23+$P23+$R23)),$S23,IF((SUM(выдача!$O23:U23)&lt;=($B23+$D23+$F23+$H23+$J23+$L23+$N23+$P23+$R23+$T23)),$U23,IF((SUM(выдача!$O23:U23)&lt;=($B23+$D23+$F23+$H23+$J23+$L23+$N23+$P23+$R23+$T23+$V23)),$W23,IF((SUM(выдача!$O23:U23)&lt;=($B23+$D23+$F23+$H23+$J23+$L23+$N23+$P23+$R23+$T23+$V23+$X23)),$Y23,IF((SUM(выдача!$O23:U23)&lt;=($B23+$D23+$F23+$H23+$J23+$L23+$N23+$P23+$R23+$T23+$V23+$X23+$Z23)),$AA23,IF((SUM(выдача!$O23:U23)&lt;=($B23+$D23+$F23+$H23+$J23+$L23+$N23+$P23+$R23+$T23+$V23+$X23+$Z23+$AB23)),$AC23,0))))))))))))))</f>
        <v>20</v>
      </c>
      <c r="AP23" s="354">
        <f>IF(((SUM(выдача!$O23:V23)&lt;=$B23)),$C23,IF((SUM(выдача!$O23:V23)&lt;=($B23+$D23)),$E23,IF((SUM(выдача!$O23:V23)&lt;=($B23+$D23+$F23)),$G23,IF((SUM(выдача!$O23:V23)&lt;=($B23+$D23+$F23+$H23)),$I23,IF((SUM(выдача!$O23:V23)&lt;=($B23+$D23+$F23+$H23+$J23)),$K23,IF((SUM(выдача!$O23:V23)&lt;=($B23+$D23+$F23+$H23+$J23+$L23)),$M23,IF((SUM(выдача!$O23:V23)&lt;=($B23+$D23+$F23+$H23+$J23+$L23+$N23)),$O23,IF((SUM(выдача!$O23:V23)&lt;=($B23+$D23+$F23+$H23+$J23+$L23+$N23+$P23)),$Q23,IF((SUM(выдача!$O23:V23)&lt;=($B23+$D23+$F23+$H23+$J23+$L23+$N23+$P23+$R23)),$S23,IF((SUM(выдача!$O23:V23)&lt;=($B23+$D23+$F23+$H23+$J23+$L23+$N23+$P23+$R23+$T23)),$U23,IF((SUM(выдача!$O23:V23)&lt;=($B23+$D23+$F23+$H23+$J23+$L23+$N23+$P23+$R23+$T23+$V23)),$W23,IF((SUM(выдача!$O23:V23)&lt;=($B23+$D23+$F23+$H23+$J23+$L23+$N23+$P23+$R23+$T23+$V23+$X23)),$Y23,IF((SUM(выдача!$O23:V23)&lt;=($B23+$D23+$F23+$H23+$J23+$L23+$N23+$P23+$R23+$T23+$V23+$X23+$Z23)),$AA23,IF((SUM(выдача!$O23:V23)&lt;=($B23+$D23+$F23+$H23+$J23+$L23+$N23+$P23+$R23+$T23+$V23+$X23+$Z23+$AB23)),$AC23,0))))))))))))))</f>
        <v>20</v>
      </c>
      <c r="AQ23" s="354">
        <f>IF(((SUM(выдача!$O23:W23)&lt;=$B23)),$C23,IF((SUM(выдача!$O23:W23)&lt;=($B23+$D23)),$E23,IF((SUM(выдача!$O23:W23)&lt;=($B23+$D23+$F23)),$G23,IF((SUM(выдача!$O23:W23)&lt;=($B23+$D23+$F23+$H23)),$I23,IF((SUM(выдача!$O23:W23)&lt;=($B23+$D23+$F23+$H23+$J23)),$K23,IF((SUM(выдача!$O23:W23)&lt;=($B23+$D23+$F23+$H23+$J23+$L23)),$M23,IF((SUM(выдача!$O23:W23)&lt;=($B23+$D23+$F23+$H23+$J23+$L23+$N23)),$O23,IF((SUM(выдача!$O23:W23)&lt;=($B23+$D23+$F23+$H23+$J23+$L23+$N23+$P23)),$Q23,IF((SUM(выдача!$O23:W23)&lt;=($B23+$D23+$F23+$H23+$J23+$L23+$N23+$P23+$R23)),$S23,IF((SUM(выдача!$O23:W23)&lt;=($B23+$D23+$F23+$H23+$J23+$L23+$N23+$P23+$R23+$T23)),$U23,IF((SUM(выдача!$O23:W23)&lt;=($B23+$D23+$F23+$H23+$J23+$L23+$N23+$P23+$R23+$T23+$V23)),$W23,IF((SUM(выдача!$O23:W23)&lt;=($B23+$D23+$F23+$H23+$J23+$L23+$N23+$P23+$R23+$T23+$V23+$X23)),$Y23,IF((SUM(выдача!$O23:W23)&lt;=($B23+$D23+$F23+$H23+$J23+$L23+$N23+$P23+$R23+$T23+$V23+$X23+$Z23)),$AA23,IF((SUM(выдача!$O23:W23)&lt;=($B23+$D23+$F23+$H23+$J23+$L23+$N23+$P23+$R23+$T23+$V23+$X23+$Z23+$AB23)),$AC23,0))))))))))))))</f>
        <v>20</v>
      </c>
      <c r="AR23" s="354">
        <f>IF(((SUM(выдача!$O23:X23)&lt;=$B23)),$C23,IF((SUM(выдача!$O23:X23)&lt;=($B23+$D23)),$E23,IF((SUM(выдача!$O23:X23)&lt;=($B23+$D23+$F23)),$G23,IF((SUM(выдача!$O23:X23)&lt;=($B23+$D23+$F23+$H23)),$I23,IF((SUM(выдача!$O23:X23)&lt;=($B23+$D23+$F23+$H23+$J23)),$K23,IF((SUM(выдача!$O23:X23)&lt;=($B23+$D23+$F23+$H23+$J23+$L23)),$M23,IF((SUM(выдача!$O23:X23)&lt;=($B23+$D23+$F23+$H23+$J23+$L23+$N23)),$O23,IF((SUM(выдача!$O23:X23)&lt;=($B23+$D23+$F23+$H23+$J23+$L23+$N23+$P23)),$Q23,IF((SUM(выдача!$O23:X23)&lt;=($B23+$D23+$F23+$H23+$J23+$L23+$N23+$P23+$R23)),$S23,IF((SUM(выдача!$O23:X23)&lt;=($B23+$D23+$F23+$H23+$J23+$L23+$N23+$P23+$R23+$T23)),$U23,IF((SUM(выдача!$O23:X23)&lt;=($B23+$D23+$F23+$H23+$J23+$L23+$N23+$P23+$R23+$T23+$V23)),$W23,IF((SUM(выдача!$O23:X23)&lt;=($B23+$D23+$F23+$H23+$J23+$L23+$N23+$P23+$R23+$T23+$V23+$X23)),$Y23,IF((SUM(выдача!$O23:X23)&lt;=($B23+$D23+$F23+$H23+$J23+$L23+$N23+$P23+$R23+$T23+$V23+$X23+$Z23)),$AA23,IF((SUM(выдача!$O23:X23)&lt;=($B23+$D23+$F23+$H23+$J23+$L23+$N23+$P23+$R23+$T23+$V23+$X23+$Z23+$AB23)),$AC23,0))))))))))))))</f>
        <v>20</v>
      </c>
      <c r="AS23" s="354">
        <f>IF(((SUM(выдача!$O23:Y23)&lt;=$B23)),$C23,IF((SUM(выдача!$O23:Y23)&lt;=($B23+$D23)),$E23,IF((SUM(выдача!$O23:Y23)&lt;=($B23+$D23+$F23)),$G23,IF((SUM(выдача!$O23:Y23)&lt;=($B23+$D23+$F23+$H23)),$I23,IF((SUM(выдача!$O23:Y23)&lt;=($B23+$D23+$F23+$H23+$J23)),$K23,IF((SUM(выдача!$O23:Y23)&lt;=($B23+$D23+$F23+$H23+$J23+$L23)),$M23,IF((SUM(выдача!$O23:Y23)&lt;=($B23+$D23+$F23+$H23+$J23+$L23+$N23)),$O23,IF((SUM(выдача!$O23:Y23)&lt;=($B23+$D23+$F23+$H23+$J23+$L23+$N23+$P23)),$Q23,IF((SUM(выдача!$O23:Y23)&lt;=($B23+$D23+$F23+$H23+$J23+$L23+$N23+$P23+$R23)),$S23,IF((SUM(выдача!$O23:Y23)&lt;=($B23+$D23+$F23+$H23+$J23+$L23+$N23+$P23+$R23+$T23)),$U23,IF((SUM(выдача!$O23:Y23)&lt;=($B23+$D23+$F23+$H23+$J23+$L23+$N23+$P23+$R23+$T23+$V23)),$W23,IF((SUM(выдача!$O23:Y23)&lt;=($B23+$D23+$F23+$H23+$J23+$L23+$N23+$P23+$R23+$T23+$V23+$X23)),$Y23,IF((SUM(выдача!$O23:Y23)&lt;=($B23+$D23+$F23+$H23+$J23+$L23+$N23+$P23+$R23+$T23+$V23+$X23+$Z23)),$AA23,IF((SUM(выдача!$O23:Y23)&lt;=($B23+$D23+$F23+$H23+$J23+$L23+$N23+$P23+$R23+$T23+$V23+$X23+$Z23+$AB23)),$AC23,0))))))))))))))</f>
        <v>20</v>
      </c>
      <c r="AT23" s="354">
        <f>IF(((SUM(выдача!$O23:Z23)&lt;=$B23)),$C23,IF((SUM(выдача!$O23:Z23)&lt;=($B23+$D23)),$E23,IF((SUM(выдача!$O23:Z23)&lt;=($B23+$D23+$F23)),$G23,IF((SUM(выдача!$O23:Z23)&lt;=($B23+$D23+$F23+$H23)),$I23,IF((SUM(выдача!$O23:Z23)&lt;=($B23+$D23+$F23+$H23+$J23)),$K23,IF((SUM(выдача!$O23:Z23)&lt;=($B23+$D23+$F23+$H23+$J23+$L23)),$M23,IF((SUM(выдача!$O23:Z23)&lt;=($B23+$D23+$F23+$H23+$J23+$L23+$N23)),$O23,IF((SUM(выдача!$O23:Z23)&lt;=($B23+$D23+$F23+$H23+$J23+$L23+$N23+$P23)),$Q23,IF((SUM(выдача!$O23:Z23)&lt;=($B23+$D23+$F23+$H23+$J23+$L23+$N23+$P23+$R23)),$S23,IF((SUM(выдача!$O23:Z23)&lt;=($B23+$D23+$F23+$H23+$J23+$L23+$N23+$P23+$R23+$T23)),$U23,IF((SUM(выдача!$O23:Z23)&lt;=($B23+$D23+$F23+$H23+$J23+$L23+$N23+$P23+$R23+$T23+$V23)),$W23,IF((SUM(выдача!$O23:Z23)&lt;=($B23+$D23+$F23+$H23+$J23+$L23+$N23+$P23+$R23+$T23+$V23+$X23)),$Y23,IF((SUM(выдача!$O23:Z23)&lt;=($B23+$D23+$F23+$H23+$J23+$L23+$N23+$P23+$R23+$T23+$V23+$X23+$Z23)),$AA23,IF((SUM(выдача!$O23:Z23)&lt;=($B23+$D23+$F23+$H23+$J23+$L23+$N23+$P23+$R23+$T23+$V23+$X23+$Z23+$AB23)),$AC23,0))))))))))))))</f>
        <v>20</v>
      </c>
      <c r="AU23" s="354">
        <f>IF(((SUM(выдача!$O23:AA23)&lt;=$B23)),$C23,IF((SUM(выдача!$O23:AA23)&lt;=($B23+$D23)),$E23,IF((SUM(выдача!$O23:AA23)&lt;=($B23+$D23+$F23)),$G23,IF((SUM(выдача!$O23:AA23)&lt;=($B23+$D23+$F23+$H23)),$I23,IF((SUM(выдача!$O23:AA23)&lt;=($B23+$D23+$F23+$H23+$J23)),$K23,IF((SUM(выдача!$O23:AA23)&lt;=($B23+$D23+$F23+$H23+$J23+$L23)),$M23,IF((SUM(выдача!$O23:AA23)&lt;=($B23+$D23+$F23+$H23+$J23+$L23+$N23)),$O23,IF((SUM(выдача!$O23:AA23)&lt;=($B23+$D23+$F23+$H23+$J23+$L23+$N23+$P23)),$Q23,IF((SUM(выдача!$O23:AA23)&lt;=($B23+$D23+$F23+$H23+$J23+$L23+$N23+$P23+$R23)),$S23,IF((SUM(выдача!$O23:AA23)&lt;=($B23+$D23+$F23+$H23+$J23+$L23+$N23+$P23+$R23+$T23)),$U23,IF((SUM(выдача!$O23:AA23)&lt;=($B23+$D23+$F23+$H23+$J23+$L23+$N23+$P23+$R23+$T23+$V23)),$W23,IF((SUM(выдача!$O23:AA23)&lt;=($B23+$D23+$F23+$H23+$J23+$L23+$N23+$P23+$R23+$T23+$V23+$X23)),$Y23,IF((SUM(выдача!$O23:AA23)&lt;=($B23+$D23+$F23+$H23+$J23+$L23+$N23+$P23+$R23+$T23+$V23+$X23+$Z23)),$AA23,IF((SUM(выдача!$O23:AA23)&lt;=($B23+$D23+$F23+$H23+$J23+$L23+$N23+$P23+$R23+$T23+$V23+$X23+$Z23+$AB23)),$AC23,0))))))))))))))</f>
        <v>20</v>
      </c>
      <c r="AV23" s="354">
        <f>IF(((SUM(выдача!$O23:AB23)&lt;=$B23)),$C23,IF((SUM(выдача!$O23:AB23)&lt;=($B23+$D23)),$E23,IF((SUM(выдача!$O23:AB23)&lt;=($B23+$D23+$F23)),$G23,IF((SUM(выдача!$O23:AB23)&lt;=($B23+$D23+$F23+$H23)),$I23,IF((SUM(выдача!$O23:AB23)&lt;=($B23+$D23+$F23+$H23+$J23)),$K23,IF((SUM(выдача!$O23:AB23)&lt;=($B23+$D23+$F23+$H23+$J23+$L23)),$M23,IF((SUM(выдача!$O23:AB23)&lt;=($B23+$D23+$F23+$H23+$J23+$L23+$N23)),$O23,IF((SUM(выдача!$O23:AB23)&lt;=($B23+$D23+$F23+$H23+$J23+$L23+$N23+$P23)),$Q23,IF((SUM(выдача!$O23:AB23)&lt;=($B23+$D23+$F23+$H23+$J23+$L23+$N23+$P23+$R23)),$S23,IF((SUM(выдача!$O23:AB23)&lt;=($B23+$D23+$F23+$H23+$J23+$L23+$N23+$P23+$R23+$T23)),$U23,IF((SUM(выдача!$O23:AB23)&lt;=($B23+$D23+$F23+$H23+$J23+$L23+$N23+$P23+$R23+$T23+$V23)),$W23,IF((SUM(выдача!$O23:AB23)&lt;=($B23+$D23+$F23+$H23+$J23+$L23+$N23+$P23+$R23+$T23+$V23+$X23)),$Y23,IF((SUM(выдача!$O23:AB23)&lt;=($B23+$D23+$F23+$H23+$J23+$L23+$N23+$P23+$R23+$T23+$V23+$X23+$Z23)),$AA23,IF((SUM(выдача!$O23:AB23)&lt;=($B23+$D23+$F23+$H23+$J23+$L23+$N23+$P23+$R23+$T23+$V23+$X23+$Z23+$AB23)),$AC23,0))))))))))))))</f>
        <v>20</v>
      </c>
      <c r="AW23" s="354">
        <f>IF(((SUM(выдача!$O23:AC23)&lt;=$B23)),$C23,IF((SUM(выдача!$O23:AC23)&lt;=($B23+$D23)),$E23,IF((SUM(выдача!$O23:AC23)&lt;=($B23+$D23+$F23)),$G23,IF((SUM(выдача!$O23:AC23)&lt;=($B23+$D23+$F23+$H23)),$I23,IF((SUM(выдача!$O23:AC23)&lt;=($B23+$D23+$F23+$H23+$J23)),$K23,IF((SUM(выдача!$O23:AC23)&lt;=($B23+$D23+$F23+$H23+$J23+$L23)),$M23,IF((SUM(выдача!$O23:AC23)&lt;=($B23+$D23+$F23+$H23+$J23+$L23+$N23)),$O23,IF((SUM(выдача!$O23:AC23)&lt;=($B23+$D23+$F23+$H23+$J23+$L23+$N23+$P23)),$Q23,IF((SUM(выдача!$O23:AC23)&lt;=($B23+$D23+$F23+$H23+$J23+$L23+$N23+$P23+$R23)),$S23,IF((SUM(выдача!$O23:AC23)&lt;=($B23+$D23+$F23+$H23+$J23+$L23+$N23+$P23+$R23+$T23)),$U23,IF((SUM(выдача!$O23:AC23)&lt;=($B23+$D23+$F23+$H23+$J23+$L23+$N23+$P23+$R23+$T23+$V23)),$W23,IF((SUM(выдача!$O23:AC23)&lt;=($B23+$D23+$F23+$H23+$J23+$L23+$N23+$P23+$R23+$T23+$V23+$X23)),$Y23,IF((SUM(выдача!$O23:AC23)&lt;=($B23+$D23+$F23+$H23+$J23+$L23+$N23+$P23+$R23+$T23+$V23+$X23+$Z23)),$AA23,IF((SUM(выдача!$O23:AC23)&lt;=($B23+$D23+$F23+$H23+$J23+$L23+$N23+$P23+$R23+$T23+$V23+$X23+$Z23+$AB23)),$AC23,0))))))))))))))</f>
        <v>20</v>
      </c>
      <c r="AX23" s="354">
        <f>IF(((SUM(выдача!$O23:AD23)&lt;=$B23)),$C23,IF((SUM(выдача!$O23:AD23)&lt;=($B23+$D23)),$E23,IF((SUM(выдача!$O23:AD23)&lt;=($B23+$D23+$F23)),$G23,IF((SUM(выдача!$O23:AD23)&lt;=($B23+$D23+$F23+$H23)),$I23,IF((SUM(выдача!$O23:AD23)&lt;=($B23+$D23+$F23+$H23+$J23)),$K23,IF((SUM(выдача!$O23:AD23)&lt;=($B23+$D23+$F23+$H23+$J23+$L23)),$M23,IF((SUM(выдача!$O23:AD23)&lt;=($B23+$D23+$F23+$H23+$J23+$L23+$N23)),$O23,IF((SUM(выдача!$O23:AD23)&lt;=($B23+$D23+$F23+$H23+$J23+$L23+$N23+$P23)),$Q23,IF((SUM(выдача!$O23:AD23)&lt;=($B23+$D23+$F23+$H23+$J23+$L23+$N23+$P23+$R23)),$S23,IF((SUM(выдача!$O23:AD23)&lt;=($B23+$D23+$F23+$H23+$J23+$L23+$N23+$P23+$R23+$T23)),$U23,IF((SUM(выдача!$O23:AD23)&lt;=($B23+$D23+$F23+$H23+$J23+$L23+$N23+$P23+$R23+$T23+$V23)),$W23,IF((SUM(выдача!$O23:AD23)&lt;=($B23+$D23+$F23+$H23+$J23+$L23+$N23+$P23+$R23+$T23+$V23+$X23)),$Y23,IF((SUM(выдача!$O23:AD23)&lt;=($B23+$D23+$F23+$H23+$J23+$L23+$N23+$P23+$R23+$T23+$V23+$X23+$Z23)),$AA23,IF((SUM(выдача!$O23:AD23)&lt;=($B23+$D23+$F23+$H23+$J23+$L23+$N23+$P23+$R23+$T23+$V23+$X23+$Z23+$AB23)),$AC23,0))))))))))))))</f>
        <v>20</v>
      </c>
      <c r="AY23" s="354">
        <f>IF(((SUM(выдача!$O23:AE23)&lt;=$B23)),$C23,IF((SUM(выдача!$O23:AE23)&lt;=($B23+$D23)),$E23,IF((SUM(выдача!$O23:AE23)&lt;=($B23+$D23+$F23)),$G23,IF((SUM(выдача!$O23:AE23)&lt;=($B23+$D23+$F23+$H23)),$I23,IF((SUM(выдача!$O23:AE23)&lt;=($B23+$D23+$F23+$H23+$J23)),$K23,IF((SUM(выдача!$O23:AE23)&lt;=($B23+$D23+$F23+$H23+$J23+$L23)),$M23,IF((SUM(выдача!$O23:AE23)&lt;=($B23+$D23+$F23+$H23+$J23+$L23+$N23)),$O23,IF((SUM(выдача!$O23:AE23)&lt;=($B23+$D23+$F23+$H23+$J23+$L23+$N23+$P23)),$Q23,IF((SUM(выдача!$O23:AE23)&lt;=($B23+$D23+$F23+$H23+$J23+$L23+$N23+$P23+$R23)),$S23,IF((SUM(выдача!$O23:AE23)&lt;=($B23+$D23+$F23+$H23+$J23+$L23+$N23+$P23+$R23+$T23)),$U23,IF((SUM(выдача!$O23:AE23)&lt;=($B23+$D23+$F23+$H23+$J23+$L23+$N23+$P23+$R23+$T23+$V23)),$W23,IF((SUM(выдача!$O23:AE23)&lt;=($B23+$D23+$F23+$H23+$J23+$L23+$N23+$P23+$R23+$T23+$V23+$X23)),$Y23,IF((SUM(выдача!$O23:AE23)&lt;=($B23+$D23+$F23+$H23+$J23+$L23+$N23+$P23+$R23+$T23+$V23+$X23+$Z23)),$AA23,IF((SUM(выдача!$O23:AE23)&lt;=($B23+$D23+$F23+$H23+$J23+$L23+$N23+$P23+$R23+$T23+$V23+$X23+$Z23+$AB23)),$AC23,0))))))))))))))</f>
        <v>20</v>
      </c>
      <c r="AZ23" s="354">
        <f>IF(((SUM(выдача!$O23:AF23)&lt;=$B23)),$C23,IF((SUM(выдача!$O23:AF23)&lt;=($B23+$D23)),$E23,IF((SUM(выдача!$O23:AF23)&lt;=($B23+$D23+$F23)),$G23,IF((SUM(выдача!$O23:AF23)&lt;=($B23+$D23+$F23+$H23)),$I23,IF((SUM(выдача!$O23:AF23)&lt;=($B23+$D23+$F23+$H23+$J23)),$K23,IF((SUM(выдача!$O23:AF23)&lt;=($B23+$D23+$F23+$H23+$J23+$L23)),$M23,IF((SUM(выдача!$O23:AF23)&lt;=($B23+$D23+$F23+$H23+$J23+$L23+$N23)),$O23,IF((SUM(выдача!$O23:AF23)&lt;=($B23+$D23+$F23+$H23+$J23+$L23+$N23+$P23)),$Q23,IF((SUM(выдача!$O23:AF23)&lt;=($B23+$D23+$F23+$H23+$J23+$L23+$N23+$P23+$R23)),$S23,IF((SUM(выдача!$O23:AF23)&lt;=($B23+$D23+$F23+$H23+$J23+$L23+$N23+$P23+$R23+$T23)),$U23,IF((SUM(выдача!$O23:AF23)&lt;=($B23+$D23+$F23+$H23+$J23+$L23+$N23+$P23+$R23+$T23+$V23)),$W23,IF((SUM(выдача!$O23:AF23)&lt;=($B23+$D23+$F23+$H23+$J23+$L23+$N23+$P23+$R23+$T23+$V23+$X23)),$Y23,IF((SUM(выдача!$O23:AF23)&lt;=($B23+$D23+$F23+$H23+$J23+$L23+$N23+$P23+$R23+$T23+$V23+$X23+$Z23)),$AA23,IF((SUM(выдача!$O23:AF23)&lt;=($B23+$D23+$F23+$H23+$J23+$L23+$N23+$P23+$R23+$T23+$V23+$X23+$Z23+$AB23)),$AC23,0))))))))))))))</f>
        <v>20</v>
      </c>
      <c r="BA23" s="354">
        <f>IF(((SUM(выдача!$O23:AG23)&lt;=$B23)),$C23,IF((SUM(выдача!$O23:AG23)&lt;=($B23+$D23)),$E23,IF((SUM(выдача!$O23:AG23)&lt;=($B23+$D23+$F23)),$G23,IF((SUM(выдача!$O23:AG23)&lt;=($B23+$D23+$F23+$H23)),$I23,IF((SUM(выдача!$O23:AG23)&lt;=($B23+$D23+$F23+$H23+$J23)),$K23,IF((SUM(выдача!$O23:AG23)&lt;=($B23+$D23+$F23+$H23+$J23+$L23)),$M23,IF((SUM(выдача!$O23:AG23)&lt;=($B23+$D23+$F23+$H23+$J23+$L23+$N23)),$O23,IF((SUM(выдача!$O23:AG23)&lt;=($B23+$D23+$F23+$H23+$J23+$L23+$N23+$P23)),$Q23,IF((SUM(выдача!$O23:AG23)&lt;=($B23+$D23+$F23+$H23+$J23+$L23+$N23+$P23+$R23)),$S23,IF((SUM(выдача!$O23:AG23)&lt;=($B23+$D23+$F23+$H23+$J23+$L23+$N23+$P23+$R23+$T23)),$U23,IF((SUM(выдача!$O23:AG23)&lt;=($B23+$D23+$F23+$H23+$J23+$L23+$N23+$P23+$R23+$T23+$V23)),$W23,IF((SUM(выдача!$O23:AG23)&lt;=($B23+$D23+$F23+$H23+$J23+$L23+$N23+$P23+$R23+$T23+$V23+$X23)),$Y23,IF((SUM(выдача!$O23:AG23)&lt;=($B23+$D23+$F23+$H23+$J23+$L23+$N23+$P23+$R23+$T23+$V23+$X23+$Z23)),$AA23,IF((SUM(выдача!$O23:AG23)&lt;=($B23+$D23+$F23+$H23+$J23+$L23+$N23+$P23+$R23+$T23+$V23+$X23+$Z23+$AB23)),$AC23,0))))))))))))))</f>
        <v>20</v>
      </c>
      <c r="BB23" s="354">
        <f>IF(((SUM(выдача!$O23:AH23)&lt;=$B23)),$C23,IF((SUM(выдача!$O23:AH23)&lt;=($B23+$D23)),$E23,IF((SUM(выдача!$O23:AH23)&lt;=($B23+$D23+$F23)),$G23,IF((SUM(выдача!$O23:AH23)&lt;=($B23+$D23+$F23+$H23)),$I23,IF((SUM(выдача!$O23:AH23)&lt;=($B23+$D23+$F23+$H23+$J23)),$K23,IF((SUM(выдача!$O23:AH23)&lt;=($B23+$D23+$F23+$H23+$J23+$L23)),$M23,IF((SUM(выдача!$O23:AH23)&lt;=($B23+$D23+$F23+$H23+$J23+$L23+$N23)),$O23,IF((SUM(выдача!$O23:AH23)&lt;=($B23+$D23+$F23+$H23+$J23+$L23+$N23+$P23)),$Q23,IF((SUM(выдача!$O23:AH23)&lt;=($B23+$D23+$F23+$H23+$J23+$L23+$N23+$P23+$R23)),$S23,IF((SUM(выдача!$O23:AH23)&lt;=($B23+$D23+$F23+$H23+$J23+$L23+$N23+$P23+$R23+$T23)),$U23,IF((SUM(выдача!$O23:AH23)&lt;=($B23+$D23+$F23+$H23+$J23+$L23+$N23+$P23+$R23+$T23+$V23)),$W23,IF((SUM(выдача!$O23:AH23)&lt;=($B23+$D23+$F23+$H23+$J23+$L23+$N23+$P23+$R23+$T23+$V23+$X23)),$Y23,IF((SUM(выдача!$O23:AH23)&lt;=($B23+$D23+$F23+$H23+$J23+$L23+$N23+$P23+$R23+$T23+$V23+$X23+$Z23)),$AA23,IF((SUM(выдача!$O23:AH23)&lt;=($B23+$D23+$F23+$H23+$J23+$L23+$N23+$P23+$R23+$T23+$V23+$X23+$Z23+$AB23)),$AC23,0))))))))))))))</f>
        <v>20</v>
      </c>
      <c r="BC23" s="354">
        <f>IF(((SUM(выдача!$O23:AI23)&lt;=$B23)),$C23,IF((SUM(выдача!$O23:AI23)&lt;=($B23+$D23)),$E23,IF((SUM(выдача!$O23:AI23)&lt;=($B23+$D23+$F23)),$G23,IF((SUM(выдача!$O23:AI23)&lt;=($B23+$D23+$F23+$H23)),$I23,IF((SUM(выдача!$O23:AI23)&lt;=($B23+$D23+$F23+$H23+$J23)),$K23,IF((SUM(выдача!$O23:AI23)&lt;=($B23+$D23+$F23+$H23+$J23+$L23)),$M23,IF((SUM(выдача!$O23:AI23)&lt;=($B23+$D23+$F23+$H23+$J23+$L23+$N23)),$O23,IF((SUM(выдача!$O23:AI23)&lt;=($B23+$D23+$F23+$H23+$J23+$L23+$N23+$P23)),$Q23,IF((SUM(выдача!$O23:AI23)&lt;=($B23+$D23+$F23+$H23+$J23+$L23+$N23+$P23+$R23)),$S23,IF((SUM(выдача!$O23:AI23)&lt;=($B23+$D23+$F23+$H23+$J23+$L23+$N23+$P23+$R23+$T23)),$U23,IF((SUM(выдача!$O23:AI23)&lt;=($B23+$D23+$F23+$H23+$J23+$L23+$N23+$P23+$R23+$T23+$V23)),$W23,IF((SUM(выдача!$O23:AI23)&lt;=($B23+$D23+$F23+$H23+$J23+$L23+$N23+$P23+$R23+$T23+$V23+$X23)),$Y23,IF((SUM(выдача!$O23:AI23)&lt;=($B23+$D23+$F23+$H23+$J23+$L23+$N23+$P23+$R23+$T23+$V23+$X23+$Z23)),$AA23,IF((SUM(выдача!$O23:AI23)&lt;=($B23+$D23+$F23+$H23+$J23+$L23+$N23+$P23+$R23+$T23+$V23+$X23+$Z23+$AB23)),$AC23,0))))))))))))))</f>
        <v>20</v>
      </c>
      <c r="BD23" s="355">
        <f t="shared" si="1"/>
        <v>0</v>
      </c>
      <c r="BE23" s="356">
        <f t="shared" si="4"/>
        <v>0</v>
      </c>
    </row>
    <row r="24" spans="1:57" ht="15.75">
      <c r="A24" s="151" t="s">
        <v>163</v>
      </c>
      <c r="B24" s="276">
        <v>1</v>
      </c>
      <c r="C24" s="277">
        <v>39</v>
      </c>
      <c r="D24" s="276"/>
      <c r="E24" s="277"/>
      <c r="F24" s="276"/>
      <c r="G24" s="280"/>
      <c r="H24" s="276"/>
      <c r="I24" s="278"/>
      <c r="J24" s="279"/>
      <c r="K24" s="278"/>
      <c r="L24" s="279"/>
      <c r="M24" s="280"/>
      <c r="N24" s="279"/>
      <c r="O24" s="280"/>
      <c r="P24" s="279"/>
      <c r="Q24" s="280"/>
      <c r="R24" s="279"/>
      <c r="S24" s="280"/>
      <c r="T24" s="279"/>
      <c r="U24" s="280"/>
      <c r="V24" s="279"/>
      <c r="W24" s="280"/>
      <c r="X24" s="279"/>
      <c r="Y24" s="280"/>
      <c r="Z24" s="279"/>
      <c r="AA24" s="280"/>
      <c r="AB24" s="279"/>
      <c r="AC24" s="280"/>
      <c r="AD24" s="351">
        <f t="shared" si="2"/>
        <v>39</v>
      </c>
      <c r="AE24" s="351">
        <f>AD24-(SUM(Всего!D24:'Всего'!X24))</f>
        <v>0</v>
      </c>
      <c r="AF24" s="352">
        <f t="shared" si="3"/>
        <v>1</v>
      </c>
      <c r="AG24" s="353" t="str">
        <f t="shared" si="0"/>
        <v>соль йодир</v>
      </c>
      <c r="AH24" s="353">
        <f>выдача!B24</f>
        <v>0</v>
      </c>
      <c r="AI24" s="354">
        <f>IF(((SUM(выдача!$O24:O24)&lt;=$B24)),$C24,IF((SUM(выдача!$O24:O24)&lt;=($B24+$D24)),$E24,IF((SUM(выдача!$O24:O24)&lt;=($B24+$D24+$F24)),$G24,IF((SUM(выдача!$O24:O24)&lt;=($B24+$D24+$F24+$H24)),$I24,IF((SUM(выдача!$O24:O24)&lt;=($B24+$D24+$F24+$H24+$J24)),$K24,IF((SUM(выдача!$O24:O24)&lt;=($B24+$D24+$F24+$H24+$J24+$L24)),$M24,IF((SUM(выдача!$O24:O24)&lt;=($B24+$D24+$F24+$H24+$J24+$L24+$N24)),$O24,IF((SUM(выдача!$O24:O24)&lt;=($B24+$D24+$F24+$H24+$J24+$L24+$N24+$P24)),$Q24,IF((SUM(выдача!$O24:O24)&lt;=($B24+$D24+$F24+$H24+$J24+$L24+$N24+$P24+$R24)),$S24,IF((SUM(выдача!$O24:O24)&lt;=($B24+$D24+$F24+$H24+$J24+$L24+$N24+$P24+$R24+$T24)),$U24,IF((SUM(выдача!$O24:O24)&lt;=($B24+$D24+$F24+$H24+$J24+$L24+$N24+$P24+$R24+$T24+$V24)),$W24,IF((SUM(выдача!$O24:O24)&lt;=($B24+$D24+$F24+$H24+$J24+$L24+$N24+$P24+$R24+$T24+$V24+$X24)),$Y24,IF((SUM(выдача!$O24:O24)&lt;=($B24+$D24+$F24+$H24+$J24+$L24+$N24+$P24+$R24+$T24+$V24+$X24+$Z24)),$AA24,IF((SUM(выдача!$O24:O24)&lt;=($B24+$D24+$F24+$H24+$J24+$L24+$N24+$P24+$R24+$T24+$V24+$X24+$Z24+$AB24)),$AC24,0))))))))))))))</f>
        <v>39</v>
      </c>
      <c r="AJ24" s="354">
        <f>IF(((SUM(выдача!$O24:P24)&lt;=$B24)),$C24,IF((SUM(выдача!$O24:P24)&lt;=($B24+$D24)),$E24,IF((SUM(выдача!$O24:P24)&lt;=($B24+$D24+$F24)),$G24,IF((SUM(выдача!$O24:P24)&lt;=($B24+$D24+$F24+$H24)),$I24,IF((SUM(выдача!$O24:P24)&lt;=($B24+$D24+$F24+$H24+$J24)),$K24,IF((SUM(выдача!$O24:P24)&lt;=($B24+$D24+$F24+$H24+$J24+$L24)),$M24,IF((SUM(выдача!$O24:P24)&lt;=($B24+$D24+$F24+$H24+$J24+$L24+$N24)),$O24,IF((SUM(выдача!$O24:P24)&lt;=($B24+$D24+$F24+$H24+$J24+$L24+$N24+$P24)),$Q24,IF((SUM(выдача!$O24:P24)&lt;=($B24+$D24+$F24+$H24+$J24+$L24+$N24+$P24+$R24)),$S24,IF((SUM(выдача!$O24:P24)&lt;=($B24+$D24+$F24+$H24+$J24+$L24+$N24+$P24+$R24+$T24)),$U24,IF((SUM(выдача!$O24:P24)&lt;=($B24+$D24+$F24+$H24+$J24+$L24+$N24+$P24+$R24+$T24+$V24)),$W24,IF((SUM(выдача!$O24:P24)&lt;=($B24+$D24+$F24+$H24+$J24+$L24+$N24+$P24+$R24+$T24+$V24+$X24)),$Y24,IF((SUM(выдача!$O24:P24)&lt;=($B24+$D24+$F24+$H24+$J24+$L24+$N24+$P24+$R24+$T24+$V24+$X24+$Z24)),$AA24,IF((SUM(выдача!$O24:P24)&lt;=($B24+$D24+$F24+$H24+$J24+$L24+$N24+$P24+$R24+$T24+$V24+$X24+$Z24+$AB24)),$AC24,0))))))))))))))</f>
        <v>39</v>
      </c>
      <c r="AK24" s="354">
        <f>IF(((SUM(выдача!$O24:Q24)&lt;=$B24)),$C24,IF((SUM(выдача!$O24:Q24)&lt;=($B24+$D24)),$E24,IF((SUM(выдача!$O24:Q24)&lt;=($B24+$D24+$F24)),$G24,IF((SUM(выдача!$O24:Q24)&lt;=($B24+$D24+$F24+$H24)),$I24,IF((SUM(выдача!$O24:Q24)&lt;=($B24+$D24+$F24+$H24+$J24)),$K24,IF((SUM(выдача!$O24:Q24)&lt;=($B24+$D24+$F24+$H24+$J24+$L24)),$M24,IF((SUM(выдача!$O24:Q24)&lt;=($B24+$D24+$F24+$H24+$J24+$L24+$N24)),$O24,IF((SUM(выдача!$O24:Q24)&lt;=($B24+$D24+$F24+$H24+$J24+$L24+$N24+$P24)),$Q24,IF((SUM(выдача!$O24:Q24)&lt;=($B24+$D24+$F24+$H24+$J24+$L24+$N24+$P24+$R24)),$S24,IF((SUM(выдача!$O24:Q24)&lt;=($B24+$D24+$F24+$H24+$J24+$L24+$N24+$P24+$R24+$T24)),$U24,IF((SUM(выдача!$O24:Q24)&lt;=($B24+$D24+$F24+$H24+$J24+$L24+$N24+$P24+$R24+$T24+$V24)),$W24,IF((SUM(выдача!$O24:Q24)&lt;=($B24+$D24+$F24+$H24+$J24+$L24+$N24+$P24+$R24+$T24+$V24+$X24)),$Y24,IF((SUM(выдача!$O24:Q24)&lt;=($B24+$D24+$F24+$H24+$J24+$L24+$N24+$P24+$R24+$T24+$V24+$X24+$Z24)),$AA24,IF((SUM(выдача!$O24:Q24)&lt;=($B24+$D24+$F24+$H24+$J24+$L24+$N24+$P24+$R24+$T24+$V24+$X24+$Z24+$AB24)),$AC24,0))))))))))))))</f>
        <v>39</v>
      </c>
      <c r="AL24" s="354">
        <f>IF(((SUM(выдача!$O24:R24)&lt;=$B24)),$C24,IF((SUM(выдача!$O24:R24)&lt;=($B24+$D24)),$E24,IF((SUM(выдача!$O24:R24)&lt;=($B24+$D24+$F24)),$G24,IF((SUM(выдача!$O24:R24)&lt;=($B24+$D24+$F24+$H24)),$I24,IF((SUM(выдача!$O24:R24)&lt;=($B24+$D24+$F24+$H24+$J24)),$K24,IF((SUM(выдача!$O24:R24)&lt;=($B24+$D24+$F24+$H24+$J24+$L24)),$M24,IF((SUM(выдача!$O24:R24)&lt;=($B24+$D24+$F24+$H24+$J24+$L24+$N24)),$O24,IF((SUM(выдача!$O24:R24)&lt;=($B24+$D24+$F24+$H24+$J24+$L24+$N24+$P24)),$Q24,IF((SUM(выдача!$O24:R24)&lt;=($B24+$D24+$F24+$H24+$J24+$L24+$N24+$P24+$R24)),$S24,IF((SUM(выдача!$O24:R24)&lt;=($B24+$D24+$F24+$H24+$J24+$L24+$N24+$P24+$R24+$T24)),$U24,IF((SUM(выдача!$O24:R24)&lt;=($B24+$D24+$F24+$H24+$J24+$L24+$N24+$P24+$R24+$T24+$V24)),$W24,IF((SUM(выдача!$O24:R24)&lt;=($B24+$D24+$F24+$H24+$J24+$L24+$N24+$P24+$R24+$T24+$V24+$X24)),$Y24,IF((SUM(выдача!$O24:R24)&lt;=($B24+$D24+$F24+$H24+$J24+$L24+$N24+$P24+$R24+$T24+$V24+$X24+$Z24)),$AA24,IF((SUM(выдача!$O24:R24)&lt;=($B24+$D24+$F24+$H24+$J24+$L24+$N24+$P24+$R24+$T24+$V24+$X24+$Z24+$AB24)),$AC24,0))))))))))))))</f>
        <v>39</v>
      </c>
      <c r="AM24" s="354">
        <f>IF(((SUM(выдача!$O24:S24)&lt;=$B24)),$C24,IF((SUM(выдача!$O24:S24)&lt;=($B24+$D24)),$E24,IF((SUM(выдача!$O24:S24)&lt;=($B24+$D24+$F24)),$G24,IF((SUM(выдача!$O24:S24)&lt;=($B24+$D24+$F24+$H24)),$I24,IF((SUM(выдача!$O24:S24)&lt;=($B24+$D24+$F24+$H24+$J24)),$K24,IF((SUM(выдача!$O24:S24)&lt;=($B24+$D24+$F24+$H24+$J24+$L24)),$M24,IF((SUM(выдача!$O24:S24)&lt;=($B24+$D24+$F24+$H24+$J24+$L24+$N24)),$O24,IF((SUM(выдача!$O24:S24)&lt;=($B24+$D24+$F24+$H24+$J24+$L24+$N24+$P24)),$Q24,IF((SUM(выдача!$O24:S24)&lt;=($B24+$D24+$F24+$H24+$J24+$L24+$N24+$P24+$R24)),$S24,IF((SUM(выдача!$O24:S24)&lt;=($B24+$D24+$F24+$H24+$J24+$L24+$N24+$P24+$R24+$T24)),$U24,IF((SUM(выдача!$O24:S24)&lt;=($B24+$D24+$F24+$H24+$J24+$L24+$N24+$P24+$R24+$T24+$V24)),$W24,IF((SUM(выдача!$O24:S24)&lt;=($B24+$D24+$F24+$H24+$J24+$L24+$N24+$P24+$R24+$T24+$V24+$X24)),$Y24,IF((SUM(выдача!$O24:S24)&lt;=($B24+$D24+$F24+$H24+$J24+$L24+$N24+$P24+$R24+$T24+$V24+$X24+$Z24)),$AA24,IF((SUM(выдача!$O24:S24)&lt;=($B24+$D24+$F24+$H24+$J24+$L24+$N24+$P24+$R24+$T24+$V24+$X24+$Z24+$AB24)),$AC24,0))))))))))))))</f>
        <v>39</v>
      </c>
      <c r="AN24" s="354">
        <f>IF(((SUM(выдача!$O24:T24)&lt;=$B24)),$C24,IF((SUM(выдача!$O24:T24)&lt;=($B24+$D24)),$E24,IF((SUM(выдача!$O24:T24)&lt;=($B24+$D24+$F24)),$G24,IF((SUM(выдача!$O24:T24)&lt;=($B24+$D24+$F24+$H24)),$I24,IF((SUM(выдача!$O24:T24)&lt;=($B24+$D24+$F24+$H24+$J24)),$K24,IF((SUM(выдача!$O24:T24)&lt;=($B24+$D24+$F24+$H24+$J24+$L24)),$M24,IF((SUM(выдача!$O24:T24)&lt;=($B24+$D24+$F24+$H24+$J24+$L24+$N24)),$O24,IF((SUM(выдача!$O24:T24)&lt;=($B24+$D24+$F24+$H24+$J24+$L24+$N24+$P24)),$Q24,IF((SUM(выдача!$O24:T24)&lt;=($B24+$D24+$F24+$H24+$J24+$L24+$N24+$P24+$R24)),$S24,IF((SUM(выдача!$O24:T24)&lt;=($B24+$D24+$F24+$H24+$J24+$L24+$N24+$P24+$R24+$T24)),$U24,IF((SUM(выдача!$O24:T24)&lt;=($B24+$D24+$F24+$H24+$J24+$L24+$N24+$P24+$R24+$T24+$V24)),$W24,IF((SUM(выдача!$O24:T24)&lt;=($B24+$D24+$F24+$H24+$J24+$L24+$N24+$P24+$R24+$T24+$V24+$X24)),$Y24,IF((SUM(выдача!$O24:T24)&lt;=($B24+$D24+$F24+$H24+$J24+$L24+$N24+$P24+$R24+$T24+$V24+$X24+$Z24)),$AA24,IF((SUM(выдача!$O24:T24)&lt;=($B24+$D24+$F24+$H24+$J24+$L24+$N24+$P24+$R24+$T24+$V24+$X24+$Z24+$AB24)),$AC24,0))))))))))))))</f>
        <v>39</v>
      </c>
      <c r="AO24" s="354">
        <f>IF(((SUM(выдача!$O24:U24)&lt;=$B24)),$C24,IF((SUM(выдача!$O24:U24)&lt;=($B24+$D24)),$E24,IF((SUM(выдача!$O24:U24)&lt;=($B24+$D24+$F24)),$G24,IF((SUM(выдача!$O24:U24)&lt;=($B24+$D24+$F24+$H24)),$I24,IF((SUM(выдача!$O24:U24)&lt;=($B24+$D24+$F24+$H24+$J24)),$K24,IF((SUM(выдача!$O24:U24)&lt;=($B24+$D24+$F24+$H24+$J24+$L24)),$M24,IF((SUM(выдача!$O24:U24)&lt;=($B24+$D24+$F24+$H24+$J24+$L24+$N24)),$O24,IF((SUM(выдача!$O24:U24)&lt;=($B24+$D24+$F24+$H24+$J24+$L24+$N24+$P24)),$Q24,IF((SUM(выдача!$O24:U24)&lt;=($B24+$D24+$F24+$H24+$J24+$L24+$N24+$P24+$R24)),$S24,IF((SUM(выдача!$O24:U24)&lt;=($B24+$D24+$F24+$H24+$J24+$L24+$N24+$P24+$R24+$T24)),$U24,IF((SUM(выдача!$O24:U24)&lt;=($B24+$D24+$F24+$H24+$J24+$L24+$N24+$P24+$R24+$T24+$V24)),$W24,IF((SUM(выдача!$O24:U24)&lt;=($B24+$D24+$F24+$H24+$J24+$L24+$N24+$P24+$R24+$T24+$V24+$X24)),$Y24,IF((SUM(выдача!$O24:U24)&lt;=($B24+$D24+$F24+$H24+$J24+$L24+$N24+$P24+$R24+$T24+$V24+$X24+$Z24)),$AA24,IF((SUM(выдача!$O24:U24)&lt;=($B24+$D24+$F24+$H24+$J24+$L24+$N24+$P24+$R24+$T24+$V24+$X24+$Z24+$AB24)),$AC24,0))))))))))))))</f>
        <v>39</v>
      </c>
      <c r="AP24" s="354">
        <f>IF(((SUM(выдача!$O24:V24)&lt;=$B24)),$C24,IF((SUM(выдача!$O24:V24)&lt;=($B24+$D24)),$E24,IF((SUM(выдача!$O24:V24)&lt;=($B24+$D24+$F24)),$G24,IF((SUM(выдача!$O24:V24)&lt;=($B24+$D24+$F24+$H24)),$I24,IF((SUM(выдача!$O24:V24)&lt;=($B24+$D24+$F24+$H24+$J24)),$K24,IF((SUM(выдача!$O24:V24)&lt;=($B24+$D24+$F24+$H24+$J24+$L24)),$M24,IF((SUM(выдача!$O24:V24)&lt;=($B24+$D24+$F24+$H24+$J24+$L24+$N24)),$O24,IF((SUM(выдача!$O24:V24)&lt;=($B24+$D24+$F24+$H24+$J24+$L24+$N24+$P24)),$Q24,IF((SUM(выдача!$O24:V24)&lt;=($B24+$D24+$F24+$H24+$J24+$L24+$N24+$P24+$R24)),$S24,IF((SUM(выдача!$O24:V24)&lt;=($B24+$D24+$F24+$H24+$J24+$L24+$N24+$P24+$R24+$T24)),$U24,IF((SUM(выдача!$O24:V24)&lt;=($B24+$D24+$F24+$H24+$J24+$L24+$N24+$P24+$R24+$T24+$V24)),$W24,IF((SUM(выдача!$O24:V24)&lt;=($B24+$D24+$F24+$H24+$J24+$L24+$N24+$P24+$R24+$T24+$V24+$X24)),$Y24,IF((SUM(выдача!$O24:V24)&lt;=($B24+$D24+$F24+$H24+$J24+$L24+$N24+$P24+$R24+$T24+$V24+$X24+$Z24)),$AA24,IF((SUM(выдача!$O24:V24)&lt;=($B24+$D24+$F24+$H24+$J24+$L24+$N24+$P24+$R24+$T24+$V24+$X24+$Z24+$AB24)),$AC24,0))))))))))))))</f>
        <v>39</v>
      </c>
      <c r="AQ24" s="354">
        <f>IF(((SUM(выдача!$O24:W24)&lt;=$B24)),$C24,IF((SUM(выдача!$O24:W24)&lt;=($B24+$D24)),$E24,IF((SUM(выдача!$O24:W24)&lt;=($B24+$D24+$F24)),$G24,IF((SUM(выдача!$O24:W24)&lt;=($B24+$D24+$F24+$H24)),$I24,IF((SUM(выдача!$O24:W24)&lt;=($B24+$D24+$F24+$H24+$J24)),$K24,IF((SUM(выдача!$O24:W24)&lt;=($B24+$D24+$F24+$H24+$J24+$L24)),$M24,IF((SUM(выдача!$O24:W24)&lt;=($B24+$D24+$F24+$H24+$J24+$L24+$N24)),$O24,IF((SUM(выдача!$O24:W24)&lt;=($B24+$D24+$F24+$H24+$J24+$L24+$N24+$P24)),$Q24,IF((SUM(выдача!$O24:W24)&lt;=($B24+$D24+$F24+$H24+$J24+$L24+$N24+$P24+$R24)),$S24,IF((SUM(выдача!$O24:W24)&lt;=($B24+$D24+$F24+$H24+$J24+$L24+$N24+$P24+$R24+$T24)),$U24,IF((SUM(выдача!$O24:W24)&lt;=($B24+$D24+$F24+$H24+$J24+$L24+$N24+$P24+$R24+$T24+$V24)),$W24,IF((SUM(выдача!$O24:W24)&lt;=($B24+$D24+$F24+$H24+$J24+$L24+$N24+$P24+$R24+$T24+$V24+$X24)),$Y24,IF((SUM(выдача!$O24:W24)&lt;=($B24+$D24+$F24+$H24+$J24+$L24+$N24+$P24+$R24+$T24+$V24+$X24+$Z24)),$AA24,IF((SUM(выдача!$O24:W24)&lt;=($B24+$D24+$F24+$H24+$J24+$L24+$N24+$P24+$R24+$T24+$V24+$X24+$Z24+$AB24)),$AC24,0))))))))))))))</f>
        <v>39</v>
      </c>
      <c r="AR24" s="354">
        <f>IF(((SUM(выдача!$O24:X24)&lt;=$B24)),$C24,IF((SUM(выдача!$O24:X24)&lt;=($B24+$D24)),$E24,IF((SUM(выдача!$O24:X24)&lt;=($B24+$D24+$F24)),$G24,IF((SUM(выдача!$O24:X24)&lt;=($B24+$D24+$F24+$H24)),$I24,IF((SUM(выдача!$O24:X24)&lt;=($B24+$D24+$F24+$H24+$J24)),$K24,IF((SUM(выдача!$O24:X24)&lt;=($B24+$D24+$F24+$H24+$J24+$L24)),$M24,IF((SUM(выдача!$O24:X24)&lt;=($B24+$D24+$F24+$H24+$J24+$L24+$N24)),$O24,IF((SUM(выдача!$O24:X24)&lt;=($B24+$D24+$F24+$H24+$J24+$L24+$N24+$P24)),$Q24,IF((SUM(выдача!$O24:X24)&lt;=($B24+$D24+$F24+$H24+$J24+$L24+$N24+$P24+$R24)),$S24,IF((SUM(выдача!$O24:X24)&lt;=($B24+$D24+$F24+$H24+$J24+$L24+$N24+$P24+$R24+$T24)),$U24,IF((SUM(выдача!$O24:X24)&lt;=($B24+$D24+$F24+$H24+$J24+$L24+$N24+$P24+$R24+$T24+$V24)),$W24,IF((SUM(выдача!$O24:X24)&lt;=($B24+$D24+$F24+$H24+$J24+$L24+$N24+$P24+$R24+$T24+$V24+$X24)),$Y24,IF((SUM(выдача!$O24:X24)&lt;=($B24+$D24+$F24+$H24+$J24+$L24+$N24+$P24+$R24+$T24+$V24+$X24+$Z24)),$AA24,IF((SUM(выдача!$O24:X24)&lt;=($B24+$D24+$F24+$H24+$J24+$L24+$N24+$P24+$R24+$T24+$V24+$X24+$Z24+$AB24)),$AC24,0))))))))))))))</f>
        <v>39</v>
      </c>
      <c r="AS24" s="354">
        <f>IF(((SUM(выдача!$O24:Y24)&lt;=$B24)),$C24,IF((SUM(выдача!$O24:Y24)&lt;=($B24+$D24)),$E24,IF((SUM(выдача!$O24:Y24)&lt;=($B24+$D24+$F24)),$G24,IF((SUM(выдача!$O24:Y24)&lt;=($B24+$D24+$F24+$H24)),$I24,IF((SUM(выдача!$O24:Y24)&lt;=($B24+$D24+$F24+$H24+$J24)),$K24,IF((SUM(выдача!$O24:Y24)&lt;=($B24+$D24+$F24+$H24+$J24+$L24)),$M24,IF((SUM(выдача!$O24:Y24)&lt;=($B24+$D24+$F24+$H24+$J24+$L24+$N24)),$O24,IF((SUM(выдача!$O24:Y24)&lt;=($B24+$D24+$F24+$H24+$J24+$L24+$N24+$P24)),$Q24,IF((SUM(выдача!$O24:Y24)&lt;=($B24+$D24+$F24+$H24+$J24+$L24+$N24+$P24+$R24)),$S24,IF((SUM(выдача!$O24:Y24)&lt;=($B24+$D24+$F24+$H24+$J24+$L24+$N24+$P24+$R24+$T24)),$U24,IF((SUM(выдача!$O24:Y24)&lt;=($B24+$D24+$F24+$H24+$J24+$L24+$N24+$P24+$R24+$T24+$V24)),$W24,IF((SUM(выдача!$O24:Y24)&lt;=($B24+$D24+$F24+$H24+$J24+$L24+$N24+$P24+$R24+$T24+$V24+$X24)),$Y24,IF((SUM(выдача!$O24:Y24)&lt;=($B24+$D24+$F24+$H24+$J24+$L24+$N24+$P24+$R24+$T24+$V24+$X24+$Z24)),$AA24,IF((SUM(выдача!$O24:Y24)&lt;=($B24+$D24+$F24+$H24+$J24+$L24+$N24+$P24+$R24+$T24+$V24+$X24+$Z24+$AB24)),$AC24,0))))))))))))))</f>
        <v>39</v>
      </c>
      <c r="AT24" s="354">
        <f>IF(((SUM(выдача!$O24:Z24)&lt;=$B24)),$C24,IF((SUM(выдача!$O24:Z24)&lt;=($B24+$D24)),$E24,IF((SUM(выдача!$O24:Z24)&lt;=($B24+$D24+$F24)),$G24,IF((SUM(выдача!$O24:Z24)&lt;=($B24+$D24+$F24+$H24)),$I24,IF((SUM(выдача!$O24:Z24)&lt;=($B24+$D24+$F24+$H24+$J24)),$K24,IF((SUM(выдача!$O24:Z24)&lt;=($B24+$D24+$F24+$H24+$J24+$L24)),$M24,IF((SUM(выдача!$O24:Z24)&lt;=($B24+$D24+$F24+$H24+$J24+$L24+$N24)),$O24,IF((SUM(выдача!$O24:Z24)&lt;=($B24+$D24+$F24+$H24+$J24+$L24+$N24+$P24)),$Q24,IF((SUM(выдача!$O24:Z24)&lt;=($B24+$D24+$F24+$H24+$J24+$L24+$N24+$P24+$R24)),$S24,IF((SUM(выдача!$O24:Z24)&lt;=($B24+$D24+$F24+$H24+$J24+$L24+$N24+$P24+$R24+$T24)),$U24,IF((SUM(выдача!$O24:Z24)&lt;=($B24+$D24+$F24+$H24+$J24+$L24+$N24+$P24+$R24+$T24+$V24)),$W24,IF((SUM(выдача!$O24:Z24)&lt;=($B24+$D24+$F24+$H24+$J24+$L24+$N24+$P24+$R24+$T24+$V24+$X24)),$Y24,IF((SUM(выдача!$O24:Z24)&lt;=($B24+$D24+$F24+$H24+$J24+$L24+$N24+$P24+$R24+$T24+$V24+$X24+$Z24)),$AA24,IF((SUM(выдача!$O24:Z24)&lt;=($B24+$D24+$F24+$H24+$J24+$L24+$N24+$P24+$R24+$T24+$V24+$X24+$Z24+$AB24)),$AC24,0))))))))))))))</f>
        <v>39</v>
      </c>
      <c r="AU24" s="354">
        <f>IF(((SUM(выдача!$O24:AA24)&lt;=$B24)),$C24,IF((SUM(выдача!$O24:AA24)&lt;=($B24+$D24)),$E24,IF((SUM(выдача!$O24:AA24)&lt;=($B24+$D24+$F24)),$G24,IF((SUM(выдача!$O24:AA24)&lt;=($B24+$D24+$F24+$H24)),$I24,IF((SUM(выдача!$O24:AA24)&lt;=($B24+$D24+$F24+$H24+$J24)),$K24,IF((SUM(выдача!$O24:AA24)&lt;=($B24+$D24+$F24+$H24+$J24+$L24)),$M24,IF((SUM(выдача!$O24:AA24)&lt;=($B24+$D24+$F24+$H24+$J24+$L24+$N24)),$O24,IF((SUM(выдача!$O24:AA24)&lt;=($B24+$D24+$F24+$H24+$J24+$L24+$N24+$P24)),$Q24,IF((SUM(выдача!$O24:AA24)&lt;=($B24+$D24+$F24+$H24+$J24+$L24+$N24+$P24+$R24)),$S24,IF((SUM(выдача!$O24:AA24)&lt;=($B24+$D24+$F24+$H24+$J24+$L24+$N24+$P24+$R24+$T24)),$U24,IF((SUM(выдача!$O24:AA24)&lt;=($B24+$D24+$F24+$H24+$J24+$L24+$N24+$P24+$R24+$T24+$V24)),$W24,IF((SUM(выдача!$O24:AA24)&lt;=($B24+$D24+$F24+$H24+$J24+$L24+$N24+$P24+$R24+$T24+$V24+$X24)),$Y24,IF((SUM(выдача!$O24:AA24)&lt;=($B24+$D24+$F24+$H24+$J24+$L24+$N24+$P24+$R24+$T24+$V24+$X24+$Z24)),$AA24,IF((SUM(выдача!$O24:AA24)&lt;=($B24+$D24+$F24+$H24+$J24+$L24+$N24+$P24+$R24+$T24+$V24+$X24+$Z24+$AB24)),$AC24,0))))))))))))))</f>
        <v>39</v>
      </c>
      <c r="AV24" s="354">
        <f>IF(((SUM(выдача!$O24:AB24)&lt;=$B24)),$C24,IF((SUM(выдача!$O24:AB24)&lt;=($B24+$D24)),$E24,IF((SUM(выдача!$O24:AB24)&lt;=($B24+$D24+$F24)),$G24,IF((SUM(выдача!$O24:AB24)&lt;=($B24+$D24+$F24+$H24)),$I24,IF((SUM(выдача!$O24:AB24)&lt;=($B24+$D24+$F24+$H24+$J24)),$K24,IF((SUM(выдача!$O24:AB24)&lt;=($B24+$D24+$F24+$H24+$J24+$L24)),$M24,IF((SUM(выдача!$O24:AB24)&lt;=($B24+$D24+$F24+$H24+$J24+$L24+$N24)),$O24,IF((SUM(выдача!$O24:AB24)&lt;=($B24+$D24+$F24+$H24+$J24+$L24+$N24+$P24)),$Q24,IF((SUM(выдача!$O24:AB24)&lt;=($B24+$D24+$F24+$H24+$J24+$L24+$N24+$P24+$R24)),$S24,IF((SUM(выдача!$O24:AB24)&lt;=($B24+$D24+$F24+$H24+$J24+$L24+$N24+$P24+$R24+$T24)),$U24,IF((SUM(выдача!$O24:AB24)&lt;=($B24+$D24+$F24+$H24+$J24+$L24+$N24+$P24+$R24+$T24+$V24)),$W24,IF((SUM(выдача!$O24:AB24)&lt;=($B24+$D24+$F24+$H24+$J24+$L24+$N24+$P24+$R24+$T24+$V24+$X24)),$Y24,IF((SUM(выдача!$O24:AB24)&lt;=($B24+$D24+$F24+$H24+$J24+$L24+$N24+$P24+$R24+$T24+$V24+$X24+$Z24)),$AA24,IF((SUM(выдача!$O24:AB24)&lt;=($B24+$D24+$F24+$H24+$J24+$L24+$N24+$P24+$R24+$T24+$V24+$X24+$Z24+$AB24)),$AC24,0))))))))))))))</f>
        <v>39</v>
      </c>
      <c r="AW24" s="354">
        <f>IF(((SUM(выдача!$O24:AC24)&lt;=$B24)),$C24,IF((SUM(выдача!$O24:AC24)&lt;=($B24+$D24)),$E24,IF((SUM(выдача!$O24:AC24)&lt;=($B24+$D24+$F24)),$G24,IF((SUM(выдача!$O24:AC24)&lt;=($B24+$D24+$F24+$H24)),$I24,IF((SUM(выдача!$O24:AC24)&lt;=($B24+$D24+$F24+$H24+$J24)),$K24,IF((SUM(выдача!$O24:AC24)&lt;=($B24+$D24+$F24+$H24+$J24+$L24)),$M24,IF((SUM(выдача!$O24:AC24)&lt;=($B24+$D24+$F24+$H24+$J24+$L24+$N24)),$O24,IF((SUM(выдача!$O24:AC24)&lt;=($B24+$D24+$F24+$H24+$J24+$L24+$N24+$P24)),$Q24,IF((SUM(выдача!$O24:AC24)&lt;=($B24+$D24+$F24+$H24+$J24+$L24+$N24+$P24+$R24)),$S24,IF((SUM(выдача!$O24:AC24)&lt;=($B24+$D24+$F24+$H24+$J24+$L24+$N24+$P24+$R24+$T24)),$U24,IF((SUM(выдача!$O24:AC24)&lt;=($B24+$D24+$F24+$H24+$J24+$L24+$N24+$P24+$R24+$T24+$V24)),$W24,IF((SUM(выдача!$O24:AC24)&lt;=($B24+$D24+$F24+$H24+$J24+$L24+$N24+$P24+$R24+$T24+$V24+$X24)),$Y24,IF((SUM(выдача!$O24:AC24)&lt;=($B24+$D24+$F24+$H24+$J24+$L24+$N24+$P24+$R24+$T24+$V24+$X24+$Z24)),$AA24,IF((SUM(выдача!$O24:AC24)&lt;=($B24+$D24+$F24+$H24+$J24+$L24+$N24+$P24+$R24+$T24+$V24+$X24+$Z24+$AB24)),$AC24,0))))))))))))))</f>
        <v>39</v>
      </c>
      <c r="AX24" s="354">
        <f>IF(((SUM(выдача!$O24:AD24)&lt;=$B24)),$C24,IF((SUM(выдача!$O24:AD24)&lt;=($B24+$D24)),$E24,IF((SUM(выдача!$O24:AD24)&lt;=($B24+$D24+$F24)),$G24,IF((SUM(выдача!$O24:AD24)&lt;=($B24+$D24+$F24+$H24)),$I24,IF((SUM(выдача!$O24:AD24)&lt;=($B24+$D24+$F24+$H24+$J24)),$K24,IF((SUM(выдача!$O24:AD24)&lt;=($B24+$D24+$F24+$H24+$J24+$L24)),$M24,IF((SUM(выдача!$O24:AD24)&lt;=($B24+$D24+$F24+$H24+$J24+$L24+$N24)),$O24,IF((SUM(выдача!$O24:AD24)&lt;=($B24+$D24+$F24+$H24+$J24+$L24+$N24+$P24)),$Q24,IF((SUM(выдача!$O24:AD24)&lt;=($B24+$D24+$F24+$H24+$J24+$L24+$N24+$P24+$R24)),$S24,IF((SUM(выдача!$O24:AD24)&lt;=($B24+$D24+$F24+$H24+$J24+$L24+$N24+$P24+$R24+$T24)),$U24,IF((SUM(выдача!$O24:AD24)&lt;=($B24+$D24+$F24+$H24+$J24+$L24+$N24+$P24+$R24+$T24+$V24)),$W24,IF((SUM(выдача!$O24:AD24)&lt;=($B24+$D24+$F24+$H24+$J24+$L24+$N24+$P24+$R24+$T24+$V24+$X24)),$Y24,IF((SUM(выдача!$O24:AD24)&lt;=($B24+$D24+$F24+$H24+$J24+$L24+$N24+$P24+$R24+$T24+$V24+$X24+$Z24)),$AA24,IF((SUM(выдача!$O24:AD24)&lt;=($B24+$D24+$F24+$H24+$J24+$L24+$N24+$P24+$R24+$T24+$V24+$X24+$Z24+$AB24)),$AC24,0))))))))))))))</f>
        <v>39</v>
      </c>
      <c r="AY24" s="354">
        <f>IF(((SUM(выдача!$O24:AE24)&lt;=$B24)),$C24,IF((SUM(выдача!$O24:AE24)&lt;=($B24+$D24)),$E24,IF((SUM(выдача!$O24:AE24)&lt;=($B24+$D24+$F24)),$G24,IF((SUM(выдача!$O24:AE24)&lt;=($B24+$D24+$F24+$H24)),$I24,IF((SUM(выдача!$O24:AE24)&lt;=($B24+$D24+$F24+$H24+$J24)),$K24,IF((SUM(выдача!$O24:AE24)&lt;=($B24+$D24+$F24+$H24+$J24+$L24)),$M24,IF((SUM(выдача!$O24:AE24)&lt;=($B24+$D24+$F24+$H24+$J24+$L24+$N24)),$O24,IF((SUM(выдача!$O24:AE24)&lt;=($B24+$D24+$F24+$H24+$J24+$L24+$N24+$P24)),$Q24,IF((SUM(выдача!$O24:AE24)&lt;=($B24+$D24+$F24+$H24+$J24+$L24+$N24+$P24+$R24)),$S24,IF((SUM(выдача!$O24:AE24)&lt;=($B24+$D24+$F24+$H24+$J24+$L24+$N24+$P24+$R24+$T24)),$U24,IF((SUM(выдача!$O24:AE24)&lt;=($B24+$D24+$F24+$H24+$J24+$L24+$N24+$P24+$R24+$T24+$V24)),$W24,IF((SUM(выдача!$O24:AE24)&lt;=($B24+$D24+$F24+$H24+$J24+$L24+$N24+$P24+$R24+$T24+$V24+$X24)),$Y24,IF((SUM(выдача!$O24:AE24)&lt;=($B24+$D24+$F24+$H24+$J24+$L24+$N24+$P24+$R24+$T24+$V24+$X24+$Z24)),$AA24,IF((SUM(выдача!$O24:AE24)&lt;=($B24+$D24+$F24+$H24+$J24+$L24+$N24+$P24+$R24+$T24+$V24+$X24+$Z24+$AB24)),$AC24,0))))))))))))))</f>
        <v>39</v>
      </c>
      <c r="AZ24" s="354">
        <f>IF(((SUM(выдача!$O24:AF24)&lt;=$B24)),$C24,IF((SUM(выдача!$O24:AF24)&lt;=($B24+$D24)),$E24,IF((SUM(выдача!$O24:AF24)&lt;=($B24+$D24+$F24)),$G24,IF((SUM(выдача!$O24:AF24)&lt;=($B24+$D24+$F24+$H24)),$I24,IF((SUM(выдача!$O24:AF24)&lt;=($B24+$D24+$F24+$H24+$J24)),$K24,IF((SUM(выдача!$O24:AF24)&lt;=($B24+$D24+$F24+$H24+$J24+$L24)),$M24,IF((SUM(выдача!$O24:AF24)&lt;=($B24+$D24+$F24+$H24+$J24+$L24+$N24)),$O24,IF((SUM(выдача!$O24:AF24)&lt;=($B24+$D24+$F24+$H24+$J24+$L24+$N24+$P24)),$Q24,IF((SUM(выдача!$O24:AF24)&lt;=($B24+$D24+$F24+$H24+$J24+$L24+$N24+$P24+$R24)),$S24,IF((SUM(выдача!$O24:AF24)&lt;=($B24+$D24+$F24+$H24+$J24+$L24+$N24+$P24+$R24+$T24)),$U24,IF((SUM(выдача!$O24:AF24)&lt;=($B24+$D24+$F24+$H24+$J24+$L24+$N24+$P24+$R24+$T24+$V24)),$W24,IF((SUM(выдача!$O24:AF24)&lt;=($B24+$D24+$F24+$H24+$J24+$L24+$N24+$P24+$R24+$T24+$V24+$X24)),$Y24,IF((SUM(выдача!$O24:AF24)&lt;=($B24+$D24+$F24+$H24+$J24+$L24+$N24+$P24+$R24+$T24+$V24+$X24+$Z24)),$AA24,IF((SUM(выдача!$O24:AF24)&lt;=($B24+$D24+$F24+$H24+$J24+$L24+$N24+$P24+$R24+$T24+$V24+$X24+$Z24+$AB24)),$AC24,0))))))))))))))</f>
        <v>39</v>
      </c>
      <c r="BA24" s="354">
        <f>IF(((SUM(выдача!$O24:AG24)&lt;=$B24)),$C24,IF((SUM(выдача!$O24:AG24)&lt;=($B24+$D24)),$E24,IF((SUM(выдача!$O24:AG24)&lt;=($B24+$D24+$F24)),$G24,IF((SUM(выдача!$O24:AG24)&lt;=($B24+$D24+$F24+$H24)),$I24,IF((SUM(выдача!$O24:AG24)&lt;=($B24+$D24+$F24+$H24+$J24)),$K24,IF((SUM(выдача!$O24:AG24)&lt;=($B24+$D24+$F24+$H24+$J24+$L24)),$M24,IF((SUM(выдача!$O24:AG24)&lt;=($B24+$D24+$F24+$H24+$J24+$L24+$N24)),$O24,IF((SUM(выдача!$O24:AG24)&lt;=($B24+$D24+$F24+$H24+$J24+$L24+$N24+$P24)),$Q24,IF((SUM(выдача!$O24:AG24)&lt;=($B24+$D24+$F24+$H24+$J24+$L24+$N24+$P24+$R24)),$S24,IF((SUM(выдача!$O24:AG24)&lt;=($B24+$D24+$F24+$H24+$J24+$L24+$N24+$P24+$R24+$T24)),$U24,IF((SUM(выдача!$O24:AG24)&lt;=($B24+$D24+$F24+$H24+$J24+$L24+$N24+$P24+$R24+$T24+$V24)),$W24,IF((SUM(выдача!$O24:AG24)&lt;=($B24+$D24+$F24+$H24+$J24+$L24+$N24+$P24+$R24+$T24+$V24+$X24)),$Y24,IF((SUM(выдача!$O24:AG24)&lt;=($B24+$D24+$F24+$H24+$J24+$L24+$N24+$P24+$R24+$T24+$V24+$X24+$Z24)),$AA24,IF((SUM(выдача!$O24:AG24)&lt;=($B24+$D24+$F24+$H24+$J24+$L24+$N24+$P24+$R24+$T24+$V24+$X24+$Z24+$AB24)),$AC24,0))))))))))))))</f>
        <v>39</v>
      </c>
      <c r="BB24" s="354">
        <f>IF(((SUM(выдача!$O24:AH24)&lt;=$B24)),$C24,IF((SUM(выдача!$O24:AH24)&lt;=($B24+$D24)),$E24,IF((SUM(выдача!$O24:AH24)&lt;=($B24+$D24+$F24)),$G24,IF((SUM(выдача!$O24:AH24)&lt;=($B24+$D24+$F24+$H24)),$I24,IF((SUM(выдача!$O24:AH24)&lt;=($B24+$D24+$F24+$H24+$J24)),$K24,IF((SUM(выдача!$O24:AH24)&lt;=($B24+$D24+$F24+$H24+$J24+$L24)),$M24,IF((SUM(выдача!$O24:AH24)&lt;=($B24+$D24+$F24+$H24+$J24+$L24+$N24)),$O24,IF((SUM(выдача!$O24:AH24)&lt;=($B24+$D24+$F24+$H24+$J24+$L24+$N24+$P24)),$Q24,IF((SUM(выдача!$O24:AH24)&lt;=($B24+$D24+$F24+$H24+$J24+$L24+$N24+$P24+$R24)),$S24,IF((SUM(выдача!$O24:AH24)&lt;=($B24+$D24+$F24+$H24+$J24+$L24+$N24+$P24+$R24+$T24)),$U24,IF((SUM(выдача!$O24:AH24)&lt;=($B24+$D24+$F24+$H24+$J24+$L24+$N24+$P24+$R24+$T24+$V24)),$W24,IF((SUM(выдача!$O24:AH24)&lt;=($B24+$D24+$F24+$H24+$J24+$L24+$N24+$P24+$R24+$T24+$V24+$X24)),$Y24,IF((SUM(выдача!$O24:AH24)&lt;=($B24+$D24+$F24+$H24+$J24+$L24+$N24+$P24+$R24+$T24+$V24+$X24+$Z24)),$AA24,IF((SUM(выдача!$O24:AH24)&lt;=($B24+$D24+$F24+$H24+$J24+$L24+$N24+$P24+$R24+$T24+$V24+$X24+$Z24+$AB24)),$AC24,0))))))))))))))</f>
        <v>39</v>
      </c>
      <c r="BC24" s="354">
        <f>IF(((SUM(выдача!$O24:AI24)&lt;=$B24)),$C24,IF((SUM(выдача!$O24:AI24)&lt;=($B24+$D24)),$E24,IF((SUM(выдача!$O24:AI24)&lt;=($B24+$D24+$F24)),$G24,IF((SUM(выдача!$O24:AI24)&lt;=($B24+$D24+$F24+$H24)),$I24,IF((SUM(выдача!$O24:AI24)&lt;=($B24+$D24+$F24+$H24+$J24)),$K24,IF((SUM(выдача!$O24:AI24)&lt;=($B24+$D24+$F24+$H24+$J24+$L24)),$M24,IF((SUM(выдача!$O24:AI24)&lt;=($B24+$D24+$F24+$H24+$J24+$L24+$N24)),$O24,IF((SUM(выдача!$O24:AI24)&lt;=($B24+$D24+$F24+$H24+$J24+$L24+$N24+$P24)),$Q24,IF((SUM(выдача!$O24:AI24)&lt;=($B24+$D24+$F24+$H24+$J24+$L24+$N24+$P24+$R24)),$S24,IF((SUM(выдача!$O24:AI24)&lt;=($B24+$D24+$F24+$H24+$J24+$L24+$N24+$P24+$R24+$T24)),$U24,IF((SUM(выдача!$O24:AI24)&lt;=($B24+$D24+$F24+$H24+$J24+$L24+$N24+$P24+$R24+$T24+$V24)),$W24,IF((SUM(выдача!$O24:AI24)&lt;=($B24+$D24+$F24+$H24+$J24+$L24+$N24+$P24+$R24+$T24+$V24+$X24)),$Y24,IF((SUM(выдача!$O24:AI24)&lt;=($B24+$D24+$F24+$H24+$J24+$L24+$N24+$P24+$R24+$T24+$V24+$X24+$Z24)),$AA24,IF((SUM(выдача!$O24:AI24)&lt;=($B24+$D24+$F24+$H24+$J24+$L24+$N24+$P24+$R24+$T24+$V24+$X24+$Z24+$AB24)),$AC24,0))))))))))))))</f>
        <v>39</v>
      </c>
      <c r="BD24" s="355">
        <f t="shared" si="1"/>
        <v>0</v>
      </c>
      <c r="BE24" s="356">
        <f t="shared" si="4"/>
        <v>0</v>
      </c>
    </row>
    <row r="25" spans="1:57" ht="15.75">
      <c r="A25" s="151" t="s">
        <v>176</v>
      </c>
      <c r="B25" s="276">
        <v>14</v>
      </c>
      <c r="C25" s="277">
        <v>19</v>
      </c>
      <c r="D25" s="276"/>
      <c r="E25" s="277"/>
      <c r="F25" s="276"/>
      <c r="G25" s="280"/>
      <c r="H25" s="276"/>
      <c r="I25" s="278"/>
      <c r="J25" s="279"/>
      <c r="K25" s="278"/>
      <c r="L25" s="279"/>
      <c r="M25" s="280"/>
      <c r="N25" s="279"/>
      <c r="O25" s="280"/>
      <c r="P25" s="279"/>
      <c r="Q25" s="280"/>
      <c r="R25" s="279"/>
      <c r="S25" s="280"/>
      <c r="T25" s="279"/>
      <c r="U25" s="280"/>
      <c r="V25" s="279"/>
      <c r="W25" s="280"/>
      <c r="X25" s="279"/>
      <c r="Y25" s="280"/>
      <c r="Z25" s="279"/>
      <c r="AA25" s="280"/>
      <c r="AB25" s="279"/>
      <c r="AC25" s="280"/>
      <c r="AD25" s="351">
        <f t="shared" si="2"/>
        <v>266</v>
      </c>
      <c r="AE25" s="351">
        <f>AD25-(SUM(Всего!D25:'Всего'!X25))</f>
        <v>0</v>
      </c>
      <c r="AF25" s="352">
        <f t="shared" si="3"/>
        <v>14</v>
      </c>
      <c r="AG25" s="353" t="str">
        <f t="shared" si="0"/>
        <v>батончик бэбифокс</v>
      </c>
      <c r="AH25" s="353">
        <f>выдача!B25</f>
        <v>0</v>
      </c>
      <c r="AI25" s="354">
        <f>IF(((SUM(выдача!$O25:O25)&lt;=$B25)),$C25,IF((SUM(выдача!$O25:O25)&lt;=($B25+$D25)),$E25,IF((SUM(выдача!$O25:O25)&lt;=($B25+$D25+$F25)),$G25,IF((SUM(выдача!$O25:O25)&lt;=($B25+$D25+$F25+$H25)),$I25,IF((SUM(выдача!$O25:O25)&lt;=($B25+$D25+$F25+$H25+$J25)),$K25,IF((SUM(выдача!$O25:O25)&lt;=($B25+$D25+$F25+$H25+$J25+$L25)),$M25,IF((SUM(выдача!$O25:O25)&lt;=($B25+$D25+$F25+$H25+$J25+$L25+$N25)),$O25,IF((SUM(выдача!$O25:O25)&lt;=($B25+$D25+$F25+$H25+$J25+$L25+$N25+$P25)),$Q25,IF((SUM(выдача!$O25:O25)&lt;=($B25+$D25+$F25+$H25+$J25+$L25+$N25+$P25+$R25)),$S25,IF((SUM(выдача!$O25:O25)&lt;=($B25+$D25+$F25+$H25+$J25+$L25+$N25+$P25+$R25+$T25)),$U25,IF((SUM(выдача!$O25:O25)&lt;=($B25+$D25+$F25+$H25+$J25+$L25+$N25+$P25+$R25+$T25+$V25)),$W25,IF((SUM(выдача!$O25:O25)&lt;=($B25+$D25+$F25+$H25+$J25+$L25+$N25+$P25+$R25+$T25+$V25+$X25)),$Y25,IF((SUM(выдача!$O25:O25)&lt;=($B25+$D25+$F25+$H25+$J25+$L25+$N25+$P25+$R25+$T25+$V25+$X25+$Z25)),$AA25,IF((SUM(выдача!$O25:O25)&lt;=($B25+$D25+$F25+$H25+$J25+$L25+$N25+$P25+$R25+$T25+$V25+$X25+$Z25+$AB25)),$AC25,0))))))))))))))</f>
        <v>19</v>
      </c>
      <c r="AJ25" s="354">
        <f>IF(((SUM(выдача!$O25:P25)&lt;=$B25)),$C25,IF((SUM(выдача!$O25:P25)&lt;=($B25+$D25)),$E25,IF((SUM(выдача!$O25:P25)&lt;=($B25+$D25+$F25)),$G25,IF((SUM(выдача!$O25:P25)&lt;=($B25+$D25+$F25+$H25)),$I25,IF((SUM(выдача!$O25:P25)&lt;=($B25+$D25+$F25+$H25+$J25)),$K25,IF((SUM(выдача!$O25:P25)&lt;=($B25+$D25+$F25+$H25+$J25+$L25)),$M25,IF((SUM(выдача!$O25:P25)&lt;=($B25+$D25+$F25+$H25+$J25+$L25+$N25)),$O25,IF((SUM(выдача!$O25:P25)&lt;=($B25+$D25+$F25+$H25+$J25+$L25+$N25+$P25)),$Q25,IF((SUM(выдача!$O25:P25)&lt;=($B25+$D25+$F25+$H25+$J25+$L25+$N25+$P25+$R25)),$S25,IF((SUM(выдача!$O25:P25)&lt;=($B25+$D25+$F25+$H25+$J25+$L25+$N25+$P25+$R25+$T25)),$U25,IF((SUM(выдача!$O25:P25)&lt;=($B25+$D25+$F25+$H25+$J25+$L25+$N25+$P25+$R25+$T25+$V25)),$W25,IF((SUM(выдача!$O25:P25)&lt;=($B25+$D25+$F25+$H25+$J25+$L25+$N25+$P25+$R25+$T25+$V25+$X25)),$Y25,IF((SUM(выдача!$O25:P25)&lt;=($B25+$D25+$F25+$H25+$J25+$L25+$N25+$P25+$R25+$T25+$V25+$X25+$Z25)),$AA25,IF((SUM(выдача!$O25:P25)&lt;=($B25+$D25+$F25+$H25+$J25+$L25+$N25+$P25+$R25+$T25+$V25+$X25+$Z25+$AB25)),$AC25,0))))))))))))))</f>
        <v>19</v>
      </c>
      <c r="AK25" s="354">
        <f>IF(((SUM(выдача!$O25:Q25)&lt;=$B25)),$C25,IF((SUM(выдача!$O25:Q25)&lt;=($B25+$D25)),$E25,IF((SUM(выдача!$O25:Q25)&lt;=($B25+$D25+$F25)),$G25,IF((SUM(выдача!$O25:Q25)&lt;=($B25+$D25+$F25+$H25)),$I25,IF((SUM(выдача!$O25:Q25)&lt;=($B25+$D25+$F25+$H25+$J25)),$K25,IF((SUM(выдача!$O25:Q25)&lt;=($B25+$D25+$F25+$H25+$J25+$L25)),$M25,IF((SUM(выдача!$O25:Q25)&lt;=($B25+$D25+$F25+$H25+$J25+$L25+$N25)),$O25,IF((SUM(выдача!$O25:Q25)&lt;=($B25+$D25+$F25+$H25+$J25+$L25+$N25+$P25)),$Q25,IF((SUM(выдача!$O25:Q25)&lt;=($B25+$D25+$F25+$H25+$J25+$L25+$N25+$P25+$R25)),$S25,IF((SUM(выдача!$O25:Q25)&lt;=($B25+$D25+$F25+$H25+$J25+$L25+$N25+$P25+$R25+$T25)),$U25,IF((SUM(выдача!$O25:Q25)&lt;=($B25+$D25+$F25+$H25+$J25+$L25+$N25+$P25+$R25+$T25+$V25)),$W25,IF((SUM(выдача!$O25:Q25)&lt;=($B25+$D25+$F25+$H25+$J25+$L25+$N25+$P25+$R25+$T25+$V25+$X25)),$Y25,IF((SUM(выдача!$O25:Q25)&lt;=($B25+$D25+$F25+$H25+$J25+$L25+$N25+$P25+$R25+$T25+$V25+$X25+$Z25)),$AA25,IF((SUM(выдача!$O25:Q25)&lt;=($B25+$D25+$F25+$H25+$J25+$L25+$N25+$P25+$R25+$T25+$V25+$X25+$Z25+$AB25)),$AC25,0))))))))))))))</f>
        <v>19</v>
      </c>
      <c r="AL25" s="354">
        <f>IF(((SUM(выдача!$O25:R25)&lt;=$B25)),$C25,IF((SUM(выдача!$O25:R25)&lt;=($B25+$D25)),$E25,IF((SUM(выдача!$O25:R25)&lt;=($B25+$D25+$F25)),$G25,IF((SUM(выдача!$O25:R25)&lt;=($B25+$D25+$F25+$H25)),$I25,IF((SUM(выдача!$O25:R25)&lt;=($B25+$D25+$F25+$H25+$J25)),$K25,IF((SUM(выдача!$O25:R25)&lt;=($B25+$D25+$F25+$H25+$J25+$L25)),$M25,IF((SUM(выдача!$O25:R25)&lt;=($B25+$D25+$F25+$H25+$J25+$L25+$N25)),$O25,IF((SUM(выдача!$O25:R25)&lt;=($B25+$D25+$F25+$H25+$J25+$L25+$N25+$P25)),$Q25,IF((SUM(выдача!$O25:R25)&lt;=($B25+$D25+$F25+$H25+$J25+$L25+$N25+$P25+$R25)),$S25,IF((SUM(выдача!$O25:R25)&lt;=($B25+$D25+$F25+$H25+$J25+$L25+$N25+$P25+$R25+$T25)),$U25,IF((SUM(выдача!$O25:R25)&lt;=($B25+$D25+$F25+$H25+$J25+$L25+$N25+$P25+$R25+$T25+$V25)),$W25,IF((SUM(выдача!$O25:R25)&lt;=($B25+$D25+$F25+$H25+$J25+$L25+$N25+$P25+$R25+$T25+$V25+$X25)),$Y25,IF((SUM(выдача!$O25:R25)&lt;=($B25+$D25+$F25+$H25+$J25+$L25+$N25+$P25+$R25+$T25+$V25+$X25+$Z25)),$AA25,IF((SUM(выдача!$O25:R25)&lt;=($B25+$D25+$F25+$H25+$J25+$L25+$N25+$P25+$R25+$T25+$V25+$X25+$Z25+$AB25)),$AC25,0))))))))))))))</f>
        <v>19</v>
      </c>
      <c r="AM25" s="354">
        <f>IF(((SUM(выдача!$O25:S25)&lt;=$B25)),$C25,IF((SUM(выдача!$O25:S25)&lt;=($B25+$D25)),$E25,IF((SUM(выдача!$O25:S25)&lt;=($B25+$D25+$F25)),$G25,IF((SUM(выдача!$O25:S25)&lt;=($B25+$D25+$F25+$H25)),$I25,IF((SUM(выдача!$O25:S25)&lt;=($B25+$D25+$F25+$H25+$J25)),$K25,IF((SUM(выдача!$O25:S25)&lt;=($B25+$D25+$F25+$H25+$J25+$L25)),$M25,IF((SUM(выдача!$O25:S25)&lt;=($B25+$D25+$F25+$H25+$J25+$L25+$N25)),$O25,IF((SUM(выдача!$O25:S25)&lt;=($B25+$D25+$F25+$H25+$J25+$L25+$N25+$P25)),$Q25,IF((SUM(выдача!$O25:S25)&lt;=($B25+$D25+$F25+$H25+$J25+$L25+$N25+$P25+$R25)),$S25,IF((SUM(выдача!$O25:S25)&lt;=($B25+$D25+$F25+$H25+$J25+$L25+$N25+$P25+$R25+$T25)),$U25,IF((SUM(выдача!$O25:S25)&lt;=($B25+$D25+$F25+$H25+$J25+$L25+$N25+$P25+$R25+$T25+$V25)),$W25,IF((SUM(выдача!$O25:S25)&lt;=($B25+$D25+$F25+$H25+$J25+$L25+$N25+$P25+$R25+$T25+$V25+$X25)),$Y25,IF((SUM(выдача!$O25:S25)&lt;=($B25+$D25+$F25+$H25+$J25+$L25+$N25+$P25+$R25+$T25+$V25+$X25+$Z25)),$AA25,IF((SUM(выдача!$O25:S25)&lt;=($B25+$D25+$F25+$H25+$J25+$L25+$N25+$P25+$R25+$T25+$V25+$X25+$Z25+$AB25)),$AC25,0))))))))))))))</f>
        <v>19</v>
      </c>
      <c r="AN25" s="354">
        <f>IF(((SUM(выдача!$O25:T25)&lt;=$B25)),$C25,IF((SUM(выдача!$O25:T25)&lt;=($B25+$D25)),$E25,IF((SUM(выдача!$O25:T25)&lt;=($B25+$D25+$F25)),$G25,IF((SUM(выдача!$O25:T25)&lt;=($B25+$D25+$F25+$H25)),$I25,IF((SUM(выдача!$O25:T25)&lt;=($B25+$D25+$F25+$H25+$J25)),$K25,IF((SUM(выдача!$O25:T25)&lt;=($B25+$D25+$F25+$H25+$J25+$L25)),$M25,IF((SUM(выдача!$O25:T25)&lt;=($B25+$D25+$F25+$H25+$J25+$L25+$N25)),$O25,IF((SUM(выдача!$O25:T25)&lt;=($B25+$D25+$F25+$H25+$J25+$L25+$N25+$P25)),$Q25,IF((SUM(выдача!$O25:T25)&lt;=($B25+$D25+$F25+$H25+$J25+$L25+$N25+$P25+$R25)),$S25,IF((SUM(выдача!$O25:T25)&lt;=($B25+$D25+$F25+$H25+$J25+$L25+$N25+$P25+$R25+$T25)),$U25,IF((SUM(выдача!$O25:T25)&lt;=($B25+$D25+$F25+$H25+$J25+$L25+$N25+$P25+$R25+$T25+$V25)),$W25,IF((SUM(выдача!$O25:T25)&lt;=($B25+$D25+$F25+$H25+$J25+$L25+$N25+$P25+$R25+$T25+$V25+$X25)),$Y25,IF((SUM(выдача!$O25:T25)&lt;=($B25+$D25+$F25+$H25+$J25+$L25+$N25+$P25+$R25+$T25+$V25+$X25+$Z25)),$AA25,IF((SUM(выдача!$O25:T25)&lt;=($B25+$D25+$F25+$H25+$J25+$L25+$N25+$P25+$R25+$T25+$V25+$X25+$Z25+$AB25)),$AC25,0))))))))))))))</f>
        <v>19</v>
      </c>
      <c r="AO25" s="354">
        <f>IF(((SUM(выдача!$O25:U25)&lt;=$B25)),$C25,IF((SUM(выдача!$O25:U25)&lt;=($B25+$D25)),$E25,IF((SUM(выдача!$O25:U25)&lt;=($B25+$D25+$F25)),$G25,IF((SUM(выдача!$O25:U25)&lt;=($B25+$D25+$F25+$H25)),$I25,IF((SUM(выдача!$O25:U25)&lt;=($B25+$D25+$F25+$H25+$J25)),$K25,IF((SUM(выдача!$O25:U25)&lt;=($B25+$D25+$F25+$H25+$J25+$L25)),$M25,IF((SUM(выдача!$O25:U25)&lt;=($B25+$D25+$F25+$H25+$J25+$L25+$N25)),$O25,IF((SUM(выдача!$O25:U25)&lt;=($B25+$D25+$F25+$H25+$J25+$L25+$N25+$P25)),$Q25,IF((SUM(выдача!$O25:U25)&lt;=($B25+$D25+$F25+$H25+$J25+$L25+$N25+$P25+$R25)),$S25,IF((SUM(выдача!$O25:U25)&lt;=($B25+$D25+$F25+$H25+$J25+$L25+$N25+$P25+$R25+$T25)),$U25,IF((SUM(выдача!$O25:U25)&lt;=($B25+$D25+$F25+$H25+$J25+$L25+$N25+$P25+$R25+$T25+$V25)),$W25,IF((SUM(выдача!$O25:U25)&lt;=($B25+$D25+$F25+$H25+$J25+$L25+$N25+$P25+$R25+$T25+$V25+$X25)),$Y25,IF((SUM(выдача!$O25:U25)&lt;=($B25+$D25+$F25+$H25+$J25+$L25+$N25+$P25+$R25+$T25+$V25+$X25+$Z25)),$AA25,IF((SUM(выдача!$O25:U25)&lt;=($B25+$D25+$F25+$H25+$J25+$L25+$N25+$P25+$R25+$T25+$V25+$X25+$Z25+$AB25)),$AC25,0))))))))))))))</f>
        <v>19</v>
      </c>
      <c r="AP25" s="354">
        <f>IF(((SUM(выдача!$O25:V25)&lt;=$B25)),$C25,IF((SUM(выдача!$O25:V25)&lt;=($B25+$D25)),$E25,IF((SUM(выдача!$O25:V25)&lt;=($B25+$D25+$F25)),$G25,IF((SUM(выдача!$O25:V25)&lt;=($B25+$D25+$F25+$H25)),$I25,IF((SUM(выдача!$O25:V25)&lt;=($B25+$D25+$F25+$H25+$J25)),$K25,IF((SUM(выдача!$O25:V25)&lt;=($B25+$D25+$F25+$H25+$J25+$L25)),$M25,IF((SUM(выдача!$O25:V25)&lt;=($B25+$D25+$F25+$H25+$J25+$L25+$N25)),$O25,IF((SUM(выдача!$O25:V25)&lt;=($B25+$D25+$F25+$H25+$J25+$L25+$N25+$P25)),$Q25,IF((SUM(выдача!$O25:V25)&lt;=($B25+$D25+$F25+$H25+$J25+$L25+$N25+$P25+$R25)),$S25,IF((SUM(выдача!$O25:V25)&lt;=($B25+$D25+$F25+$H25+$J25+$L25+$N25+$P25+$R25+$T25)),$U25,IF((SUM(выдача!$O25:V25)&lt;=($B25+$D25+$F25+$H25+$J25+$L25+$N25+$P25+$R25+$T25+$V25)),$W25,IF((SUM(выдача!$O25:V25)&lt;=($B25+$D25+$F25+$H25+$J25+$L25+$N25+$P25+$R25+$T25+$V25+$X25)),$Y25,IF((SUM(выдача!$O25:V25)&lt;=($B25+$D25+$F25+$H25+$J25+$L25+$N25+$P25+$R25+$T25+$V25+$X25+$Z25)),$AA25,IF((SUM(выдача!$O25:V25)&lt;=($B25+$D25+$F25+$H25+$J25+$L25+$N25+$P25+$R25+$T25+$V25+$X25+$Z25+$AB25)),$AC25,0))))))))))))))</f>
        <v>19</v>
      </c>
      <c r="AQ25" s="354">
        <f>IF(((SUM(выдача!$O25:W25)&lt;=$B25)),$C25,IF((SUM(выдача!$O25:W25)&lt;=($B25+$D25)),$E25,IF((SUM(выдача!$O25:W25)&lt;=($B25+$D25+$F25)),$G25,IF((SUM(выдача!$O25:W25)&lt;=($B25+$D25+$F25+$H25)),$I25,IF((SUM(выдача!$O25:W25)&lt;=($B25+$D25+$F25+$H25+$J25)),$K25,IF((SUM(выдача!$O25:W25)&lt;=($B25+$D25+$F25+$H25+$J25+$L25)),$M25,IF((SUM(выдача!$O25:W25)&lt;=($B25+$D25+$F25+$H25+$J25+$L25+$N25)),$O25,IF((SUM(выдача!$O25:W25)&lt;=($B25+$D25+$F25+$H25+$J25+$L25+$N25+$P25)),$Q25,IF((SUM(выдача!$O25:W25)&lt;=($B25+$D25+$F25+$H25+$J25+$L25+$N25+$P25+$R25)),$S25,IF((SUM(выдача!$O25:W25)&lt;=($B25+$D25+$F25+$H25+$J25+$L25+$N25+$P25+$R25+$T25)),$U25,IF((SUM(выдача!$O25:W25)&lt;=($B25+$D25+$F25+$H25+$J25+$L25+$N25+$P25+$R25+$T25+$V25)),$W25,IF((SUM(выдача!$O25:W25)&lt;=($B25+$D25+$F25+$H25+$J25+$L25+$N25+$P25+$R25+$T25+$V25+$X25)),$Y25,IF((SUM(выдача!$O25:W25)&lt;=($B25+$D25+$F25+$H25+$J25+$L25+$N25+$P25+$R25+$T25+$V25+$X25+$Z25)),$AA25,IF((SUM(выдача!$O25:W25)&lt;=($B25+$D25+$F25+$H25+$J25+$L25+$N25+$P25+$R25+$T25+$V25+$X25+$Z25+$AB25)),$AC25,0))))))))))))))</f>
        <v>19</v>
      </c>
      <c r="AR25" s="354">
        <f>IF(((SUM(выдача!$O25:X25)&lt;=$B25)),$C25,IF((SUM(выдача!$O25:X25)&lt;=($B25+$D25)),$E25,IF((SUM(выдача!$O25:X25)&lt;=($B25+$D25+$F25)),$G25,IF((SUM(выдача!$O25:X25)&lt;=($B25+$D25+$F25+$H25)),$I25,IF((SUM(выдача!$O25:X25)&lt;=($B25+$D25+$F25+$H25+$J25)),$K25,IF((SUM(выдача!$O25:X25)&lt;=($B25+$D25+$F25+$H25+$J25+$L25)),$M25,IF((SUM(выдача!$O25:X25)&lt;=($B25+$D25+$F25+$H25+$J25+$L25+$N25)),$O25,IF((SUM(выдача!$O25:X25)&lt;=($B25+$D25+$F25+$H25+$J25+$L25+$N25+$P25)),$Q25,IF((SUM(выдача!$O25:X25)&lt;=($B25+$D25+$F25+$H25+$J25+$L25+$N25+$P25+$R25)),$S25,IF((SUM(выдача!$O25:X25)&lt;=($B25+$D25+$F25+$H25+$J25+$L25+$N25+$P25+$R25+$T25)),$U25,IF((SUM(выдача!$O25:X25)&lt;=($B25+$D25+$F25+$H25+$J25+$L25+$N25+$P25+$R25+$T25+$V25)),$W25,IF((SUM(выдача!$O25:X25)&lt;=($B25+$D25+$F25+$H25+$J25+$L25+$N25+$P25+$R25+$T25+$V25+$X25)),$Y25,IF((SUM(выдача!$O25:X25)&lt;=($B25+$D25+$F25+$H25+$J25+$L25+$N25+$P25+$R25+$T25+$V25+$X25+$Z25)),$AA25,IF((SUM(выдача!$O25:X25)&lt;=($B25+$D25+$F25+$H25+$J25+$L25+$N25+$P25+$R25+$T25+$V25+$X25+$Z25+$AB25)),$AC25,0))))))))))))))</f>
        <v>19</v>
      </c>
      <c r="AS25" s="354">
        <f>IF(((SUM(выдача!$O25:Y25)&lt;=$B25)),$C25,IF((SUM(выдача!$O25:Y25)&lt;=($B25+$D25)),$E25,IF((SUM(выдача!$O25:Y25)&lt;=($B25+$D25+$F25)),$G25,IF((SUM(выдача!$O25:Y25)&lt;=($B25+$D25+$F25+$H25)),$I25,IF((SUM(выдача!$O25:Y25)&lt;=($B25+$D25+$F25+$H25+$J25)),$K25,IF((SUM(выдача!$O25:Y25)&lt;=($B25+$D25+$F25+$H25+$J25+$L25)),$M25,IF((SUM(выдача!$O25:Y25)&lt;=($B25+$D25+$F25+$H25+$J25+$L25+$N25)),$O25,IF((SUM(выдача!$O25:Y25)&lt;=($B25+$D25+$F25+$H25+$J25+$L25+$N25+$P25)),$Q25,IF((SUM(выдача!$O25:Y25)&lt;=($B25+$D25+$F25+$H25+$J25+$L25+$N25+$P25+$R25)),$S25,IF((SUM(выдача!$O25:Y25)&lt;=($B25+$D25+$F25+$H25+$J25+$L25+$N25+$P25+$R25+$T25)),$U25,IF((SUM(выдача!$O25:Y25)&lt;=($B25+$D25+$F25+$H25+$J25+$L25+$N25+$P25+$R25+$T25+$V25)),$W25,IF((SUM(выдача!$O25:Y25)&lt;=($B25+$D25+$F25+$H25+$J25+$L25+$N25+$P25+$R25+$T25+$V25+$X25)),$Y25,IF((SUM(выдача!$O25:Y25)&lt;=($B25+$D25+$F25+$H25+$J25+$L25+$N25+$P25+$R25+$T25+$V25+$X25+$Z25)),$AA25,IF((SUM(выдача!$O25:Y25)&lt;=($B25+$D25+$F25+$H25+$J25+$L25+$N25+$P25+$R25+$T25+$V25+$X25+$Z25+$AB25)),$AC25,0))))))))))))))</f>
        <v>19</v>
      </c>
      <c r="AT25" s="354">
        <f>IF(((SUM(выдача!$O25:Z25)&lt;=$B25)),$C25,IF((SUM(выдача!$O25:Z25)&lt;=($B25+$D25)),$E25,IF((SUM(выдача!$O25:Z25)&lt;=($B25+$D25+$F25)),$G25,IF((SUM(выдача!$O25:Z25)&lt;=($B25+$D25+$F25+$H25)),$I25,IF((SUM(выдача!$O25:Z25)&lt;=($B25+$D25+$F25+$H25+$J25)),$K25,IF((SUM(выдача!$O25:Z25)&lt;=($B25+$D25+$F25+$H25+$J25+$L25)),$M25,IF((SUM(выдача!$O25:Z25)&lt;=($B25+$D25+$F25+$H25+$J25+$L25+$N25)),$O25,IF((SUM(выдача!$O25:Z25)&lt;=($B25+$D25+$F25+$H25+$J25+$L25+$N25+$P25)),$Q25,IF((SUM(выдача!$O25:Z25)&lt;=($B25+$D25+$F25+$H25+$J25+$L25+$N25+$P25+$R25)),$S25,IF((SUM(выдача!$O25:Z25)&lt;=($B25+$D25+$F25+$H25+$J25+$L25+$N25+$P25+$R25+$T25)),$U25,IF((SUM(выдача!$O25:Z25)&lt;=($B25+$D25+$F25+$H25+$J25+$L25+$N25+$P25+$R25+$T25+$V25)),$W25,IF((SUM(выдача!$O25:Z25)&lt;=($B25+$D25+$F25+$H25+$J25+$L25+$N25+$P25+$R25+$T25+$V25+$X25)),$Y25,IF((SUM(выдача!$O25:Z25)&lt;=($B25+$D25+$F25+$H25+$J25+$L25+$N25+$P25+$R25+$T25+$V25+$X25+$Z25)),$AA25,IF((SUM(выдача!$O25:Z25)&lt;=($B25+$D25+$F25+$H25+$J25+$L25+$N25+$P25+$R25+$T25+$V25+$X25+$Z25+$AB25)),$AC25,0))))))))))))))</f>
        <v>19</v>
      </c>
      <c r="AU25" s="354">
        <f>IF(((SUM(выдача!$O25:AA25)&lt;=$B25)),$C25,IF((SUM(выдача!$O25:AA25)&lt;=($B25+$D25)),$E25,IF((SUM(выдача!$O25:AA25)&lt;=($B25+$D25+$F25)),$G25,IF((SUM(выдача!$O25:AA25)&lt;=($B25+$D25+$F25+$H25)),$I25,IF((SUM(выдача!$O25:AA25)&lt;=($B25+$D25+$F25+$H25+$J25)),$K25,IF((SUM(выдача!$O25:AA25)&lt;=($B25+$D25+$F25+$H25+$J25+$L25)),$M25,IF((SUM(выдача!$O25:AA25)&lt;=($B25+$D25+$F25+$H25+$J25+$L25+$N25)),$O25,IF((SUM(выдача!$O25:AA25)&lt;=($B25+$D25+$F25+$H25+$J25+$L25+$N25+$P25)),$Q25,IF((SUM(выдача!$O25:AA25)&lt;=($B25+$D25+$F25+$H25+$J25+$L25+$N25+$P25+$R25)),$S25,IF((SUM(выдача!$O25:AA25)&lt;=($B25+$D25+$F25+$H25+$J25+$L25+$N25+$P25+$R25+$T25)),$U25,IF((SUM(выдача!$O25:AA25)&lt;=($B25+$D25+$F25+$H25+$J25+$L25+$N25+$P25+$R25+$T25+$V25)),$W25,IF((SUM(выдача!$O25:AA25)&lt;=($B25+$D25+$F25+$H25+$J25+$L25+$N25+$P25+$R25+$T25+$V25+$X25)),$Y25,IF((SUM(выдача!$O25:AA25)&lt;=($B25+$D25+$F25+$H25+$J25+$L25+$N25+$P25+$R25+$T25+$V25+$X25+$Z25)),$AA25,IF((SUM(выдача!$O25:AA25)&lt;=($B25+$D25+$F25+$H25+$J25+$L25+$N25+$P25+$R25+$T25+$V25+$X25+$Z25+$AB25)),$AC25,0))))))))))))))</f>
        <v>19</v>
      </c>
      <c r="AV25" s="354">
        <f>IF(((SUM(выдача!$O25:AB25)&lt;=$B25)),$C25,IF((SUM(выдача!$O25:AB25)&lt;=($B25+$D25)),$E25,IF((SUM(выдача!$O25:AB25)&lt;=($B25+$D25+$F25)),$G25,IF((SUM(выдача!$O25:AB25)&lt;=($B25+$D25+$F25+$H25)),$I25,IF((SUM(выдача!$O25:AB25)&lt;=($B25+$D25+$F25+$H25+$J25)),$K25,IF((SUM(выдача!$O25:AB25)&lt;=($B25+$D25+$F25+$H25+$J25+$L25)),$M25,IF((SUM(выдача!$O25:AB25)&lt;=($B25+$D25+$F25+$H25+$J25+$L25+$N25)),$O25,IF((SUM(выдача!$O25:AB25)&lt;=($B25+$D25+$F25+$H25+$J25+$L25+$N25+$P25)),$Q25,IF((SUM(выдача!$O25:AB25)&lt;=($B25+$D25+$F25+$H25+$J25+$L25+$N25+$P25+$R25)),$S25,IF((SUM(выдача!$O25:AB25)&lt;=($B25+$D25+$F25+$H25+$J25+$L25+$N25+$P25+$R25+$T25)),$U25,IF((SUM(выдача!$O25:AB25)&lt;=($B25+$D25+$F25+$H25+$J25+$L25+$N25+$P25+$R25+$T25+$V25)),$W25,IF((SUM(выдача!$O25:AB25)&lt;=($B25+$D25+$F25+$H25+$J25+$L25+$N25+$P25+$R25+$T25+$V25+$X25)),$Y25,IF((SUM(выдача!$O25:AB25)&lt;=($B25+$D25+$F25+$H25+$J25+$L25+$N25+$P25+$R25+$T25+$V25+$X25+$Z25)),$AA25,IF((SUM(выдача!$O25:AB25)&lt;=($B25+$D25+$F25+$H25+$J25+$L25+$N25+$P25+$R25+$T25+$V25+$X25+$Z25+$AB25)),$AC25,0))))))))))))))</f>
        <v>19</v>
      </c>
      <c r="AW25" s="354">
        <f>IF(((SUM(выдача!$O25:AC25)&lt;=$B25)),$C25,IF((SUM(выдача!$O25:AC25)&lt;=($B25+$D25)),$E25,IF((SUM(выдача!$O25:AC25)&lt;=($B25+$D25+$F25)),$G25,IF((SUM(выдача!$O25:AC25)&lt;=($B25+$D25+$F25+$H25)),$I25,IF((SUM(выдача!$O25:AC25)&lt;=($B25+$D25+$F25+$H25+$J25)),$K25,IF((SUM(выдача!$O25:AC25)&lt;=($B25+$D25+$F25+$H25+$J25+$L25)),$M25,IF((SUM(выдача!$O25:AC25)&lt;=($B25+$D25+$F25+$H25+$J25+$L25+$N25)),$O25,IF((SUM(выдача!$O25:AC25)&lt;=($B25+$D25+$F25+$H25+$J25+$L25+$N25+$P25)),$Q25,IF((SUM(выдача!$O25:AC25)&lt;=($B25+$D25+$F25+$H25+$J25+$L25+$N25+$P25+$R25)),$S25,IF((SUM(выдача!$O25:AC25)&lt;=($B25+$D25+$F25+$H25+$J25+$L25+$N25+$P25+$R25+$T25)),$U25,IF((SUM(выдача!$O25:AC25)&lt;=($B25+$D25+$F25+$H25+$J25+$L25+$N25+$P25+$R25+$T25+$V25)),$W25,IF((SUM(выдача!$O25:AC25)&lt;=($B25+$D25+$F25+$H25+$J25+$L25+$N25+$P25+$R25+$T25+$V25+$X25)),$Y25,IF((SUM(выдача!$O25:AC25)&lt;=($B25+$D25+$F25+$H25+$J25+$L25+$N25+$P25+$R25+$T25+$V25+$X25+$Z25)),$AA25,IF((SUM(выдача!$O25:AC25)&lt;=($B25+$D25+$F25+$H25+$J25+$L25+$N25+$P25+$R25+$T25+$V25+$X25+$Z25+$AB25)),$AC25,0))))))))))))))</f>
        <v>19</v>
      </c>
      <c r="AX25" s="354">
        <f>IF(((SUM(выдача!$O25:AD25)&lt;=$B25)),$C25,IF((SUM(выдача!$O25:AD25)&lt;=($B25+$D25)),$E25,IF((SUM(выдача!$O25:AD25)&lt;=($B25+$D25+$F25)),$G25,IF((SUM(выдача!$O25:AD25)&lt;=($B25+$D25+$F25+$H25)),$I25,IF((SUM(выдача!$O25:AD25)&lt;=($B25+$D25+$F25+$H25+$J25)),$K25,IF((SUM(выдача!$O25:AD25)&lt;=($B25+$D25+$F25+$H25+$J25+$L25)),$M25,IF((SUM(выдача!$O25:AD25)&lt;=($B25+$D25+$F25+$H25+$J25+$L25+$N25)),$O25,IF((SUM(выдача!$O25:AD25)&lt;=($B25+$D25+$F25+$H25+$J25+$L25+$N25+$P25)),$Q25,IF((SUM(выдача!$O25:AD25)&lt;=($B25+$D25+$F25+$H25+$J25+$L25+$N25+$P25+$R25)),$S25,IF((SUM(выдача!$O25:AD25)&lt;=($B25+$D25+$F25+$H25+$J25+$L25+$N25+$P25+$R25+$T25)),$U25,IF((SUM(выдача!$O25:AD25)&lt;=($B25+$D25+$F25+$H25+$J25+$L25+$N25+$P25+$R25+$T25+$V25)),$W25,IF((SUM(выдача!$O25:AD25)&lt;=($B25+$D25+$F25+$H25+$J25+$L25+$N25+$P25+$R25+$T25+$V25+$X25)),$Y25,IF((SUM(выдача!$O25:AD25)&lt;=($B25+$D25+$F25+$H25+$J25+$L25+$N25+$P25+$R25+$T25+$V25+$X25+$Z25)),$AA25,IF((SUM(выдача!$O25:AD25)&lt;=($B25+$D25+$F25+$H25+$J25+$L25+$N25+$P25+$R25+$T25+$V25+$X25+$Z25+$AB25)),$AC25,0))))))))))))))</f>
        <v>19</v>
      </c>
      <c r="AY25" s="354">
        <f>IF(((SUM(выдача!$O25:AE25)&lt;=$B25)),$C25,IF((SUM(выдача!$O25:AE25)&lt;=($B25+$D25)),$E25,IF((SUM(выдача!$O25:AE25)&lt;=($B25+$D25+$F25)),$G25,IF((SUM(выдача!$O25:AE25)&lt;=($B25+$D25+$F25+$H25)),$I25,IF((SUM(выдача!$O25:AE25)&lt;=($B25+$D25+$F25+$H25+$J25)),$K25,IF((SUM(выдача!$O25:AE25)&lt;=($B25+$D25+$F25+$H25+$J25+$L25)),$M25,IF((SUM(выдача!$O25:AE25)&lt;=($B25+$D25+$F25+$H25+$J25+$L25+$N25)),$O25,IF((SUM(выдача!$O25:AE25)&lt;=($B25+$D25+$F25+$H25+$J25+$L25+$N25+$P25)),$Q25,IF((SUM(выдача!$O25:AE25)&lt;=($B25+$D25+$F25+$H25+$J25+$L25+$N25+$P25+$R25)),$S25,IF((SUM(выдача!$O25:AE25)&lt;=($B25+$D25+$F25+$H25+$J25+$L25+$N25+$P25+$R25+$T25)),$U25,IF((SUM(выдача!$O25:AE25)&lt;=($B25+$D25+$F25+$H25+$J25+$L25+$N25+$P25+$R25+$T25+$V25)),$W25,IF((SUM(выдача!$O25:AE25)&lt;=($B25+$D25+$F25+$H25+$J25+$L25+$N25+$P25+$R25+$T25+$V25+$X25)),$Y25,IF((SUM(выдача!$O25:AE25)&lt;=($B25+$D25+$F25+$H25+$J25+$L25+$N25+$P25+$R25+$T25+$V25+$X25+$Z25)),$AA25,IF((SUM(выдача!$O25:AE25)&lt;=($B25+$D25+$F25+$H25+$J25+$L25+$N25+$P25+$R25+$T25+$V25+$X25+$Z25+$AB25)),$AC25,0))))))))))))))</f>
        <v>19</v>
      </c>
      <c r="AZ25" s="354">
        <f>IF(((SUM(выдача!$O25:AF25)&lt;=$B25)),$C25,IF((SUM(выдача!$O25:AF25)&lt;=($B25+$D25)),$E25,IF((SUM(выдача!$O25:AF25)&lt;=($B25+$D25+$F25)),$G25,IF((SUM(выдача!$O25:AF25)&lt;=($B25+$D25+$F25+$H25)),$I25,IF((SUM(выдача!$O25:AF25)&lt;=($B25+$D25+$F25+$H25+$J25)),$K25,IF((SUM(выдача!$O25:AF25)&lt;=($B25+$D25+$F25+$H25+$J25+$L25)),$M25,IF((SUM(выдача!$O25:AF25)&lt;=($B25+$D25+$F25+$H25+$J25+$L25+$N25)),$O25,IF((SUM(выдача!$O25:AF25)&lt;=($B25+$D25+$F25+$H25+$J25+$L25+$N25+$P25)),$Q25,IF((SUM(выдача!$O25:AF25)&lt;=($B25+$D25+$F25+$H25+$J25+$L25+$N25+$P25+$R25)),$S25,IF((SUM(выдача!$O25:AF25)&lt;=($B25+$D25+$F25+$H25+$J25+$L25+$N25+$P25+$R25+$T25)),$U25,IF((SUM(выдача!$O25:AF25)&lt;=($B25+$D25+$F25+$H25+$J25+$L25+$N25+$P25+$R25+$T25+$V25)),$W25,IF((SUM(выдача!$O25:AF25)&lt;=($B25+$D25+$F25+$H25+$J25+$L25+$N25+$P25+$R25+$T25+$V25+$X25)),$Y25,IF((SUM(выдача!$O25:AF25)&lt;=($B25+$D25+$F25+$H25+$J25+$L25+$N25+$P25+$R25+$T25+$V25+$X25+$Z25)),$AA25,IF((SUM(выдача!$O25:AF25)&lt;=($B25+$D25+$F25+$H25+$J25+$L25+$N25+$P25+$R25+$T25+$V25+$X25+$Z25+$AB25)),$AC25,0))))))))))))))</f>
        <v>19</v>
      </c>
      <c r="BA25" s="354">
        <f>IF(((SUM(выдача!$O25:AG25)&lt;=$B25)),$C25,IF((SUM(выдача!$O25:AG25)&lt;=($B25+$D25)),$E25,IF((SUM(выдача!$O25:AG25)&lt;=($B25+$D25+$F25)),$G25,IF((SUM(выдача!$O25:AG25)&lt;=($B25+$D25+$F25+$H25)),$I25,IF((SUM(выдача!$O25:AG25)&lt;=($B25+$D25+$F25+$H25+$J25)),$K25,IF((SUM(выдача!$O25:AG25)&lt;=($B25+$D25+$F25+$H25+$J25+$L25)),$M25,IF((SUM(выдача!$O25:AG25)&lt;=($B25+$D25+$F25+$H25+$J25+$L25+$N25)),$O25,IF((SUM(выдача!$O25:AG25)&lt;=($B25+$D25+$F25+$H25+$J25+$L25+$N25+$P25)),$Q25,IF((SUM(выдача!$O25:AG25)&lt;=($B25+$D25+$F25+$H25+$J25+$L25+$N25+$P25+$R25)),$S25,IF((SUM(выдача!$O25:AG25)&lt;=($B25+$D25+$F25+$H25+$J25+$L25+$N25+$P25+$R25+$T25)),$U25,IF((SUM(выдача!$O25:AG25)&lt;=($B25+$D25+$F25+$H25+$J25+$L25+$N25+$P25+$R25+$T25+$V25)),$W25,IF((SUM(выдача!$O25:AG25)&lt;=($B25+$D25+$F25+$H25+$J25+$L25+$N25+$P25+$R25+$T25+$V25+$X25)),$Y25,IF((SUM(выдача!$O25:AG25)&lt;=($B25+$D25+$F25+$H25+$J25+$L25+$N25+$P25+$R25+$T25+$V25+$X25+$Z25)),$AA25,IF((SUM(выдача!$O25:AG25)&lt;=($B25+$D25+$F25+$H25+$J25+$L25+$N25+$P25+$R25+$T25+$V25+$X25+$Z25+$AB25)),$AC25,0))))))))))))))</f>
        <v>19</v>
      </c>
      <c r="BB25" s="354">
        <f>IF(((SUM(выдача!$O25:AH25)&lt;=$B25)),$C25,IF((SUM(выдача!$O25:AH25)&lt;=($B25+$D25)),$E25,IF((SUM(выдача!$O25:AH25)&lt;=($B25+$D25+$F25)),$G25,IF((SUM(выдача!$O25:AH25)&lt;=($B25+$D25+$F25+$H25)),$I25,IF((SUM(выдача!$O25:AH25)&lt;=($B25+$D25+$F25+$H25+$J25)),$K25,IF((SUM(выдача!$O25:AH25)&lt;=($B25+$D25+$F25+$H25+$J25+$L25)),$M25,IF((SUM(выдача!$O25:AH25)&lt;=($B25+$D25+$F25+$H25+$J25+$L25+$N25)),$O25,IF((SUM(выдача!$O25:AH25)&lt;=($B25+$D25+$F25+$H25+$J25+$L25+$N25+$P25)),$Q25,IF((SUM(выдача!$O25:AH25)&lt;=($B25+$D25+$F25+$H25+$J25+$L25+$N25+$P25+$R25)),$S25,IF((SUM(выдача!$O25:AH25)&lt;=($B25+$D25+$F25+$H25+$J25+$L25+$N25+$P25+$R25+$T25)),$U25,IF((SUM(выдача!$O25:AH25)&lt;=($B25+$D25+$F25+$H25+$J25+$L25+$N25+$P25+$R25+$T25+$V25)),$W25,IF((SUM(выдача!$O25:AH25)&lt;=($B25+$D25+$F25+$H25+$J25+$L25+$N25+$P25+$R25+$T25+$V25+$X25)),$Y25,IF((SUM(выдача!$O25:AH25)&lt;=($B25+$D25+$F25+$H25+$J25+$L25+$N25+$P25+$R25+$T25+$V25+$X25+$Z25)),$AA25,IF((SUM(выдача!$O25:AH25)&lt;=($B25+$D25+$F25+$H25+$J25+$L25+$N25+$P25+$R25+$T25+$V25+$X25+$Z25+$AB25)),$AC25,0))))))))))))))</f>
        <v>19</v>
      </c>
      <c r="BC25" s="354">
        <f>IF(((SUM(выдача!$O25:AI25)&lt;=$B25)),$C25,IF((SUM(выдача!$O25:AI25)&lt;=($B25+$D25)),$E25,IF((SUM(выдача!$O25:AI25)&lt;=($B25+$D25+$F25)),$G25,IF((SUM(выдача!$O25:AI25)&lt;=($B25+$D25+$F25+$H25)),$I25,IF((SUM(выдача!$O25:AI25)&lt;=($B25+$D25+$F25+$H25+$J25)),$K25,IF((SUM(выдача!$O25:AI25)&lt;=($B25+$D25+$F25+$H25+$J25+$L25)),$M25,IF((SUM(выдача!$O25:AI25)&lt;=($B25+$D25+$F25+$H25+$J25+$L25+$N25)),$O25,IF((SUM(выдача!$O25:AI25)&lt;=($B25+$D25+$F25+$H25+$J25+$L25+$N25+$P25)),$Q25,IF((SUM(выдача!$O25:AI25)&lt;=($B25+$D25+$F25+$H25+$J25+$L25+$N25+$P25+$R25)),$S25,IF((SUM(выдача!$O25:AI25)&lt;=($B25+$D25+$F25+$H25+$J25+$L25+$N25+$P25+$R25+$T25)),$U25,IF((SUM(выдача!$O25:AI25)&lt;=($B25+$D25+$F25+$H25+$J25+$L25+$N25+$P25+$R25+$T25+$V25)),$W25,IF((SUM(выдача!$O25:AI25)&lt;=($B25+$D25+$F25+$H25+$J25+$L25+$N25+$P25+$R25+$T25+$V25+$X25)),$Y25,IF((SUM(выдача!$O25:AI25)&lt;=($B25+$D25+$F25+$H25+$J25+$L25+$N25+$P25+$R25+$T25+$V25+$X25+$Z25)),$AA25,IF((SUM(выдача!$O25:AI25)&lt;=($B25+$D25+$F25+$H25+$J25+$L25+$N25+$P25+$R25+$T25+$V25+$X25+$Z25+$AB25)),$AC25,0))))))))))))))</f>
        <v>19</v>
      </c>
      <c r="BD25" s="355">
        <f t="shared" si="1"/>
        <v>0</v>
      </c>
      <c r="BE25" s="356">
        <f t="shared" si="4"/>
        <v>0</v>
      </c>
    </row>
    <row r="26" spans="1:57" ht="15.75">
      <c r="A26" s="151" t="s">
        <v>178</v>
      </c>
      <c r="B26" s="276">
        <v>14</v>
      </c>
      <c r="C26" s="277">
        <v>25</v>
      </c>
      <c r="D26" s="276"/>
      <c r="E26" s="277"/>
      <c r="F26" s="276"/>
      <c r="G26" s="280"/>
      <c r="H26" s="276"/>
      <c r="I26" s="278"/>
      <c r="J26" s="279"/>
      <c r="K26" s="278"/>
      <c r="L26" s="279"/>
      <c r="M26" s="280"/>
      <c r="N26" s="279"/>
      <c r="O26" s="280"/>
      <c r="P26" s="279"/>
      <c r="Q26" s="280"/>
      <c r="R26" s="279"/>
      <c r="S26" s="280"/>
      <c r="T26" s="279"/>
      <c r="U26" s="280"/>
      <c r="V26" s="279"/>
      <c r="W26" s="280"/>
      <c r="X26" s="279"/>
      <c r="Y26" s="280"/>
      <c r="Z26" s="279"/>
      <c r="AA26" s="280"/>
      <c r="AB26" s="279"/>
      <c r="AC26" s="280"/>
      <c r="AD26" s="351">
        <f t="shared" si="2"/>
        <v>350</v>
      </c>
      <c r="AE26" s="351">
        <f>AD26-(SUM(Всего!D26:'Всего'!X26))</f>
        <v>0</v>
      </c>
      <c r="AF26" s="352">
        <f t="shared" si="3"/>
        <v>14</v>
      </c>
      <c r="AG26" s="353" t="str">
        <f t="shared" si="0"/>
        <v>конф Чудо</v>
      </c>
      <c r="AH26" s="353">
        <f>выдача!B26</f>
        <v>0</v>
      </c>
      <c r="AI26" s="354">
        <f>IF(((SUM(выдача!$O26:O26)&lt;=$B26)),$C26,IF((SUM(выдача!$O26:O26)&lt;=($B26+$D26)),$E26,IF((SUM(выдача!$O26:O26)&lt;=($B26+$D26+$F26)),$G26,IF((SUM(выдача!$O26:O26)&lt;=($B26+$D26+$F26+$H26)),$I26,IF((SUM(выдача!$O26:O26)&lt;=($B26+$D26+$F26+$H26+$J26)),$K26,IF((SUM(выдача!$O26:O26)&lt;=($B26+$D26+$F26+$H26+$J26+$L26)),$M26,IF((SUM(выдача!$O26:O26)&lt;=($B26+$D26+$F26+$H26+$J26+$L26+$N26)),$O26,IF((SUM(выдача!$O26:O26)&lt;=($B26+$D26+$F26+$H26+$J26+$L26+$N26+$P26)),$Q26,IF((SUM(выдача!$O26:O26)&lt;=($B26+$D26+$F26+$H26+$J26+$L26+$N26+$P26+$R26)),$S26,IF((SUM(выдача!$O26:O26)&lt;=($B26+$D26+$F26+$H26+$J26+$L26+$N26+$P26+$R26+$T26)),$U26,IF((SUM(выдача!$O26:O26)&lt;=($B26+$D26+$F26+$H26+$J26+$L26+$N26+$P26+$R26+$T26+$V26)),$W26,IF((SUM(выдача!$O26:O26)&lt;=($B26+$D26+$F26+$H26+$J26+$L26+$N26+$P26+$R26+$T26+$V26+$X26)),$Y26,IF((SUM(выдача!$O26:O26)&lt;=($B26+$D26+$F26+$H26+$J26+$L26+$N26+$P26+$R26+$T26+$V26+$X26+$Z26)),$AA26,IF((SUM(выдача!$O26:O26)&lt;=($B26+$D26+$F26+$H26+$J26+$L26+$N26+$P26+$R26+$T26+$V26+$X26+$Z26+$AB26)),$AC26,0))))))))))))))</f>
        <v>25</v>
      </c>
      <c r="AJ26" s="354">
        <f>IF(((SUM(выдача!$O26:P26)&lt;=$B26)),$C26,IF((SUM(выдача!$O26:P26)&lt;=($B26+$D26)),$E26,IF((SUM(выдача!$O26:P26)&lt;=($B26+$D26+$F26)),$G26,IF((SUM(выдача!$O26:P26)&lt;=($B26+$D26+$F26+$H26)),$I26,IF((SUM(выдача!$O26:P26)&lt;=($B26+$D26+$F26+$H26+$J26)),$K26,IF((SUM(выдача!$O26:P26)&lt;=($B26+$D26+$F26+$H26+$J26+$L26)),$M26,IF((SUM(выдача!$O26:P26)&lt;=($B26+$D26+$F26+$H26+$J26+$L26+$N26)),$O26,IF((SUM(выдача!$O26:P26)&lt;=($B26+$D26+$F26+$H26+$J26+$L26+$N26+$P26)),$Q26,IF((SUM(выдача!$O26:P26)&lt;=($B26+$D26+$F26+$H26+$J26+$L26+$N26+$P26+$R26)),$S26,IF((SUM(выдача!$O26:P26)&lt;=($B26+$D26+$F26+$H26+$J26+$L26+$N26+$P26+$R26+$T26)),$U26,IF((SUM(выдача!$O26:P26)&lt;=($B26+$D26+$F26+$H26+$J26+$L26+$N26+$P26+$R26+$T26+$V26)),$W26,IF((SUM(выдача!$O26:P26)&lt;=($B26+$D26+$F26+$H26+$J26+$L26+$N26+$P26+$R26+$T26+$V26+$X26)),$Y26,IF((SUM(выдача!$O26:P26)&lt;=($B26+$D26+$F26+$H26+$J26+$L26+$N26+$P26+$R26+$T26+$V26+$X26+$Z26)),$AA26,IF((SUM(выдача!$O26:P26)&lt;=($B26+$D26+$F26+$H26+$J26+$L26+$N26+$P26+$R26+$T26+$V26+$X26+$Z26+$AB26)),$AC26,0))))))))))))))</f>
        <v>25</v>
      </c>
      <c r="AK26" s="354">
        <f>IF(((SUM(выдача!$O26:Q26)&lt;=$B26)),$C26,IF((SUM(выдача!$O26:Q26)&lt;=($B26+$D26)),$E26,IF((SUM(выдача!$O26:Q26)&lt;=($B26+$D26+$F26)),$G26,IF((SUM(выдача!$O26:Q26)&lt;=($B26+$D26+$F26+$H26)),$I26,IF((SUM(выдача!$O26:Q26)&lt;=($B26+$D26+$F26+$H26+$J26)),$K26,IF((SUM(выдача!$O26:Q26)&lt;=($B26+$D26+$F26+$H26+$J26+$L26)),$M26,IF((SUM(выдача!$O26:Q26)&lt;=($B26+$D26+$F26+$H26+$J26+$L26+$N26)),$O26,IF((SUM(выдача!$O26:Q26)&lt;=($B26+$D26+$F26+$H26+$J26+$L26+$N26+$P26)),$Q26,IF((SUM(выдача!$O26:Q26)&lt;=($B26+$D26+$F26+$H26+$J26+$L26+$N26+$P26+$R26)),$S26,IF((SUM(выдача!$O26:Q26)&lt;=($B26+$D26+$F26+$H26+$J26+$L26+$N26+$P26+$R26+$T26)),$U26,IF((SUM(выдача!$O26:Q26)&lt;=($B26+$D26+$F26+$H26+$J26+$L26+$N26+$P26+$R26+$T26+$V26)),$W26,IF((SUM(выдача!$O26:Q26)&lt;=($B26+$D26+$F26+$H26+$J26+$L26+$N26+$P26+$R26+$T26+$V26+$X26)),$Y26,IF((SUM(выдача!$O26:Q26)&lt;=($B26+$D26+$F26+$H26+$J26+$L26+$N26+$P26+$R26+$T26+$V26+$X26+$Z26)),$AA26,IF((SUM(выдача!$O26:Q26)&lt;=($B26+$D26+$F26+$H26+$J26+$L26+$N26+$P26+$R26+$T26+$V26+$X26+$Z26+$AB26)),$AC26,0))))))))))))))</f>
        <v>25</v>
      </c>
      <c r="AL26" s="354">
        <f>IF(((SUM(выдача!$O26:R26)&lt;=$B26)),$C26,IF((SUM(выдача!$O26:R26)&lt;=($B26+$D26)),$E26,IF((SUM(выдача!$O26:R26)&lt;=($B26+$D26+$F26)),$G26,IF((SUM(выдача!$O26:R26)&lt;=($B26+$D26+$F26+$H26)),$I26,IF((SUM(выдача!$O26:R26)&lt;=($B26+$D26+$F26+$H26+$J26)),$K26,IF((SUM(выдача!$O26:R26)&lt;=($B26+$D26+$F26+$H26+$J26+$L26)),$M26,IF((SUM(выдача!$O26:R26)&lt;=($B26+$D26+$F26+$H26+$J26+$L26+$N26)),$O26,IF((SUM(выдача!$O26:R26)&lt;=($B26+$D26+$F26+$H26+$J26+$L26+$N26+$P26)),$Q26,IF((SUM(выдача!$O26:R26)&lt;=($B26+$D26+$F26+$H26+$J26+$L26+$N26+$P26+$R26)),$S26,IF((SUM(выдача!$O26:R26)&lt;=($B26+$D26+$F26+$H26+$J26+$L26+$N26+$P26+$R26+$T26)),$U26,IF((SUM(выдача!$O26:R26)&lt;=($B26+$D26+$F26+$H26+$J26+$L26+$N26+$P26+$R26+$T26+$V26)),$W26,IF((SUM(выдача!$O26:R26)&lt;=($B26+$D26+$F26+$H26+$J26+$L26+$N26+$P26+$R26+$T26+$V26+$X26)),$Y26,IF((SUM(выдача!$O26:R26)&lt;=($B26+$D26+$F26+$H26+$J26+$L26+$N26+$P26+$R26+$T26+$V26+$X26+$Z26)),$AA26,IF((SUM(выдача!$O26:R26)&lt;=($B26+$D26+$F26+$H26+$J26+$L26+$N26+$P26+$R26+$T26+$V26+$X26+$Z26+$AB26)),$AC26,0))))))))))))))</f>
        <v>25</v>
      </c>
      <c r="AM26" s="354">
        <f>IF(((SUM(выдача!$O26:S26)&lt;=$B26)),$C26,IF((SUM(выдача!$O26:S26)&lt;=($B26+$D26)),$E26,IF((SUM(выдача!$O26:S26)&lt;=($B26+$D26+$F26)),$G26,IF((SUM(выдача!$O26:S26)&lt;=($B26+$D26+$F26+$H26)),$I26,IF((SUM(выдача!$O26:S26)&lt;=($B26+$D26+$F26+$H26+$J26)),$K26,IF((SUM(выдача!$O26:S26)&lt;=($B26+$D26+$F26+$H26+$J26+$L26)),$M26,IF((SUM(выдача!$O26:S26)&lt;=($B26+$D26+$F26+$H26+$J26+$L26+$N26)),$O26,IF((SUM(выдача!$O26:S26)&lt;=($B26+$D26+$F26+$H26+$J26+$L26+$N26+$P26)),$Q26,IF((SUM(выдача!$O26:S26)&lt;=($B26+$D26+$F26+$H26+$J26+$L26+$N26+$P26+$R26)),$S26,IF((SUM(выдача!$O26:S26)&lt;=($B26+$D26+$F26+$H26+$J26+$L26+$N26+$P26+$R26+$T26)),$U26,IF((SUM(выдача!$O26:S26)&lt;=($B26+$D26+$F26+$H26+$J26+$L26+$N26+$P26+$R26+$T26+$V26)),$W26,IF((SUM(выдача!$O26:S26)&lt;=($B26+$D26+$F26+$H26+$J26+$L26+$N26+$P26+$R26+$T26+$V26+$X26)),$Y26,IF((SUM(выдача!$O26:S26)&lt;=($B26+$D26+$F26+$H26+$J26+$L26+$N26+$P26+$R26+$T26+$V26+$X26+$Z26)),$AA26,IF((SUM(выдача!$O26:S26)&lt;=($B26+$D26+$F26+$H26+$J26+$L26+$N26+$P26+$R26+$T26+$V26+$X26+$Z26+$AB26)),$AC26,0))))))))))))))</f>
        <v>25</v>
      </c>
      <c r="AN26" s="354">
        <f>IF(((SUM(выдача!$O26:T26)&lt;=$B26)),$C26,IF((SUM(выдача!$O26:T26)&lt;=($B26+$D26)),$E26,IF((SUM(выдача!$O26:T26)&lt;=($B26+$D26+$F26)),$G26,IF((SUM(выдача!$O26:T26)&lt;=($B26+$D26+$F26+$H26)),$I26,IF((SUM(выдача!$O26:T26)&lt;=($B26+$D26+$F26+$H26+$J26)),$K26,IF((SUM(выдача!$O26:T26)&lt;=($B26+$D26+$F26+$H26+$J26+$L26)),$M26,IF((SUM(выдача!$O26:T26)&lt;=($B26+$D26+$F26+$H26+$J26+$L26+$N26)),$O26,IF((SUM(выдача!$O26:T26)&lt;=($B26+$D26+$F26+$H26+$J26+$L26+$N26+$P26)),$Q26,IF((SUM(выдача!$O26:T26)&lt;=($B26+$D26+$F26+$H26+$J26+$L26+$N26+$P26+$R26)),$S26,IF((SUM(выдача!$O26:T26)&lt;=($B26+$D26+$F26+$H26+$J26+$L26+$N26+$P26+$R26+$T26)),$U26,IF((SUM(выдача!$O26:T26)&lt;=($B26+$D26+$F26+$H26+$J26+$L26+$N26+$P26+$R26+$T26+$V26)),$W26,IF((SUM(выдача!$O26:T26)&lt;=($B26+$D26+$F26+$H26+$J26+$L26+$N26+$P26+$R26+$T26+$V26+$X26)),$Y26,IF((SUM(выдача!$O26:T26)&lt;=($B26+$D26+$F26+$H26+$J26+$L26+$N26+$P26+$R26+$T26+$V26+$X26+$Z26)),$AA26,IF((SUM(выдача!$O26:T26)&lt;=($B26+$D26+$F26+$H26+$J26+$L26+$N26+$P26+$R26+$T26+$V26+$X26+$Z26+$AB26)),$AC26,0))))))))))))))</f>
        <v>25</v>
      </c>
      <c r="AO26" s="354">
        <f>IF(((SUM(выдача!$O26:U26)&lt;=$B26)),$C26,IF((SUM(выдача!$O26:U26)&lt;=($B26+$D26)),$E26,IF((SUM(выдача!$O26:U26)&lt;=($B26+$D26+$F26)),$G26,IF((SUM(выдача!$O26:U26)&lt;=($B26+$D26+$F26+$H26)),$I26,IF((SUM(выдача!$O26:U26)&lt;=($B26+$D26+$F26+$H26+$J26)),$K26,IF((SUM(выдача!$O26:U26)&lt;=($B26+$D26+$F26+$H26+$J26+$L26)),$M26,IF((SUM(выдача!$O26:U26)&lt;=($B26+$D26+$F26+$H26+$J26+$L26+$N26)),$O26,IF((SUM(выдача!$O26:U26)&lt;=($B26+$D26+$F26+$H26+$J26+$L26+$N26+$P26)),$Q26,IF((SUM(выдача!$O26:U26)&lt;=($B26+$D26+$F26+$H26+$J26+$L26+$N26+$P26+$R26)),$S26,IF((SUM(выдача!$O26:U26)&lt;=($B26+$D26+$F26+$H26+$J26+$L26+$N26+$P26+$R26+$T26)),$U26,IF((SUM(выдача!$O26:U26)&lt;=($B26+$D26+$F26+$H26+$J26+$L26+$N26+$P26+$R26+$T26+$V26)),$W26,IF((SUM(выдача!$O26:U26)&lt;=($B26+$D26+$F26+$H26+$J26+$L26+$N26+$P26+$R26+$T26+$V26+$X26)),$Y26,IF((SUM(выдача!$O26:U26)&lt;=($B26+$D26+$F26+$H26+$J26+$L26+$N26+$P26+$R26+$T26+$V26+$X26+$Z26)),$AA26,IF((SUM(выдача!$O26:U26)&lt;=($B26+$D26+$F26+$H26+$J26+$L26+$N26+$P26+$R26+$T26+$V26+$X26+$Z26+$AB26)),$AC26,0))))))))))))))</f>
        <v>25</v>
      </c>
      <c r="AP26" s="354">
        <f>IF(((SUM(выдача!$O26:V26)&lt;=$B26)),$C26,IF((SUM(выдача!$O26:V26)&lt;=($B26+$D26)),$E26,IF((SUM(выдача!$O26:V26)&lt;=($B26+$D26+$F26)),$G26,IF((SUM(выдача!$O26:V26)&lt;=($B26+$D26+$F26+$H26)),$I26,IF((SUM(выдача!$O26:V26)&lt;=($B26+$D26+$F26+$H26+$J26)),$K26,IF((SUM(выдача!$O26:V26)&lt;=($B26+$D26+$F26+$H26+$J26+$L26)),$M26,IF((SUM(выдача!$O26:V26)&lt;=($B26+$D26+$F26+$H26+$J26+$L26+$N26)),$O26,IF((SUM(выдача!$O26:V26)&lt;=($B26+$D26+$F26+$H26+$J26+$L26+$N26+$P26)),$Q26,IF((SUM(выдача!$O26:V26)&lt;=($B26+$D26+$F26+$H26+$J26+$L26+$N26+$P26+$R26)),$S26,IF((SUM(выдача!$O26:V26)&lt;=($B26+$D26+$F26+$H26+$J26+$L26+$N26+$P26+$R26+$T26)),$U26,IF((SUM(выдача!$O26:V26)&lt;=($B26+$D26+$F26+$H26+$J26+$L26+$N26+$P26+$R26+$T26+$V26)),$W26,IF((SUM(выдача!$O26:V26)&lt;=($B26+$D26+$F26+$H26+$J26+$L26+$N26+$P26+$R26+$T26+$V26+$X26)),$Y26,IF((SUM(выдача!$O26:V26)&lt;=($B26+$D26+$F26+$H26+$J26+$L26+$N26+$P26+$R26+$T26+$V26+$X26+$Z26)),$AA26,IF((SUM(выдача!$O26:V26)&lt;=($B26+$D26+$F26+$H26+$J26+$L26+$N26+$P26+$R26+$T26+$V26+$X26+$Z26+$AB26)),$AC26,0))))))))))))))</f>
        <v>25</v>
      </c>
      <c r="AQ26" s="354">
        <f>IF(((SUM(выдача!$O26:W26)&lt;=$B26)),$C26,IF((SUM(выдача!$O26:W26)&lt;=($B26+$D26)),$E26,IF((SUM(выдача!$O26:W26)&lt;=($B26+$D26+$F26)),$G26,IF((SUM(выдача!$O26:W26)&lt;=($B26+$D26+$F26+$H26)),$I26,IF((SUM(выдача!$O26:W26)&lt;=($B26+$D26+$F26+$H26+$J26)),$K26,IF((SUM(выдача!$O26:W26)&lt;=($B26+$D26+$F26+$H26+$J26+$L26)),$M26,IF((SUM(выдача!$O26:W26)&lt;=($B26+$D26+$F26+$H26+$J26+$L26+$N26)),$O26,IF((SUM(выдача!$O26:W26)&lt;=($B26+$D26+$F26+$H26+$J26+$L26+$N26+$P26)),$Q26,IF((SUM(выдача!$O26:W26)&lt;=($B26+$D26+$F26+$H26+$J26+$L26+$N26+$P26+$R26)),$S26,IF((SUM(выдача!$O26:W26)&lt;=($B26+$D26+$F26+$H26+$J26+$L26+$N26+$P26+$R26+$T26)),$U26,IF((SUM(выдача!$O26:W26)&lt;=($B26+$D26+$F26+$H26+$J26+$L26+$N26+$P26+$R26+$T26+$V26)),$W26,IF((SUM(выдача!$O26:W26)&lt;=($B26+$D26+$F26+$H26+$J26+$L26+$N26+$P26+$R26+$T26+$V26+$X26)),$Y26,IF((SUM(выдача!$O26:W26)&lt;=($B26+$D26+$F26+$H26+$J26+$L26+$N26+$P26+$R26+$T26+$V26+$X26+$Z26)),$AA26,IF((SUM(выдача!$O26:W26)&lt;=($B26+$D26+$F26+$H26+$J26+$L26+$N26+$P26+$R26+$T26+$V26+$X26+$Z26+$AB26)),$AC26,0))))))))))))))</f>
        <v>25</v>
      </c>
      <c r="AR26" s="354">
        <f>IF(((SUM(выдача!$O26:X26)&lt;=$B26)),$C26,IF((SUM(выдача!$O26:X26)&lt;=($B26+$D26)),$E26,IF((SUM(выдача!$O26:X26)&lt;=($B26+$D26+$F26)),$G26,IF((SUM(выдача!$O26:X26)&lt;=($B26+$D26+$F26+$H26)),$I26,IF((SUM(выдача!$O26:X26)&lt;=($B26+$D26+$F26+$H26+$J26)),$K26,IF((SUM(выдача!$O26:X26)&lt;=($B26+$D26+$F26+$H26+$J26+$L26)),$M26,IF((SUM(выдача!$O26:X26)&lt;=($B26+$D26+$F26+$H26+$J26+$L26+$N26)),$O26,IF((SUM(выдача!$O26:X26)&lt;=($B26+$D26+$F26+$H26+$J26+$L26+$N26+$P26)),$Q26,IF((SUM(выдача!$O26:X26)&lt;=($B26+$D26+$F26+$H26+$J26+$L26+$N26+$P26+$R26)),$S26,IF((SUM(выдача!$O26:X26)&lt;=($B26+$D26+$F26+$H26+$J26+$L26+$N26+$P26+$R26+$T26)),$U26,IF((SUM(выдача!$O26:X26)&lt;=($B26+$D26+$F26+$H26+$J26+$L26+$N26+$P26+$R26+$T26+$V26)),$W26,IF((SUM(выдача!$O26:X26)&lt;=($B26+$D26+$F26+$H26+$J26+$L26+$N26+$P26+$R26+$T26+$V26+$X26)),$Y26,IF((SUM(выдача!$O26:X26)&lt;=($B26+$D26+$F26+$H26+$J26+$L26+$N26+$P26+$R26+$T26+$V26+$X26+$Z26)),$AA26,IF((SUM(выдача!$O26:X26)&lt;=($B26+$D26+$F26+$H26+$J26+$L26+$N26+$P26+$R26+$T26+$V26+$X26+$Z26+$AB26)),$AC26,0))))))))))))))</f>
        <v>25</v>
      </c>
      <c r="AS26" s="354">
        <f>IF(((SUM(выдача!$O26:Y26)&lt;=$B26)),$C26,IF((SUM(выдача!$O26:Y26)&lt;=($B26+$D26)),$E26,IF((SUM(выдача!$O26:Y26)&lt;=($B26+$D26+$F26)),$G26,IF((SUM(выдача!$O26:Y26)&lt;=($B26+$D26+$F26+$H26)),$I26,IF((SUM(выдача!$O26:Y26)&lt;=($B26+$D26+$F26+$H26+$J26)),$K26,IF((SUM(выдача!$O26:Y26)&lt;=($B26+$D26+$F26+$H26+$J26+$L26)),$M26,IF((SUM(выдача!$O26:Y26)&lt;=($B26+$D26+$F26+$H26+$J26+$L26+$N26)),$O26,IF((SUM(выдача!$O26:Y26)&lt;=($B26+$D26+$F26+$H26+$J26+$L26+$N26+$P26)),$Q26,IF((SUM(выдача!$O26:Y26)&lt;=($B26+$D26+$F26+$H26+$J26+$L26+$N26+$P26+$R26)),$S26,IF((SUM(выдача!$O26:Y26)&lt;=($B26+$D26+$F26+$H26+$J26+$L26+$N26+$P26+$R26+$T26)),$U26,IF((SUM(выдача!$O26:Y26)&lt;=($B26+$D26+$F26+$H26+$J26+$L26+$N26+$P26+$R26+$T26+$V26)),$W26,IF((SUM(выдача!$O26:Y26)&lt;=($B26+$D26+$F26+$H26+$J26+$L26+$N26+$P26+$R26+$T26+$V26+$X26)),$Y26,IF((SUM(выдача!$O26:Y26)&lt;=($B26+$D26+$F26+$H26+$J26+$L26+$N26+$P26+$R26+$T26+$V26+$X26+$Z26)),$AA26,IF((SUM(выдача!$O26:Y26)&lt;=($B26+$D26+$F26+$H26+$J26+$L26+$N26+$P26+$R26+$T26+$V26+$X26+$Z26+$AB26)),$AC26,0))))))))))))))</f>
        <v>25</v>
      </c>
      <c r="AT26" s="354">
        <f>IF(((SUM(выдача!$O26:Z26)&lt;=$B26)),$C26,IF((SUM(выдача!$O26:Z26)&lt;=($B26+$D26)),$E26,IF((SUM(выдача!$O26:Z26)&lt;=($B26+$D26+$F26)),$G26,IF((SUM(выдача!$O26:Z26)&lt;=($B26+$D26+$F26+$H26)),$I26,IF((SUM(выдача!$O26:Z26)&lt;=($B26+$D26+$F26+$H26+$J26)),$K26,IF((SUM(выдача!$O26:Z26)&lt;=($B26+$D26+$F26+$H26+$J26+$L26)),$M26,IF((SUM(выдача!$O26:Z26)&lt;=($B26+$D26+$F26+$H26+$J26+$L26+$N26)),$O26,IF((SUM(выдача!$O26:Z26)&lt;=($B26+$D26+$F26+$H26+$J26+$L26+$N26+$P26)),$Q26,IF((SUM(выдача!$O26:Z26)&lt;=($B26+$D26+$F26+$H26+$J26+$L26+$N26+$P26+$R26)),$S26,IF((SUM(выдача!$O26:Z26)&lt;=($B26+$D26+$F26+$H26+$J26+$L26+$N26+$P26+$R26+$T26)),$U26,IF((SUM(выдача!$O26:Z26)&lt;=($B26+$D26+$F26+$H26+$J26+$L26+$N26+$P26+$R26+$T26+$V26)),$W26,IF((SUM(выдача!$O26:Z26)&lt;=($B26+$D26+$F26+$H26+$J26+$L26+$N26+$P26+$R26+$T26+$V26+$X26)),$Y26,IF((SUM(выдача!$O26:Z26)&lt;=($B26+$D26+$F26+$H26+$J26+$L26+$N26+$P26+$R26+$T26+$V26+$X26+$Z26)),$AA26,IF((SUM(выдача!$O26:Z26)&lt;=($B26+$D26+$F26+$H26+$J26+$L26+$N26+$P26+$R26+$T26+$V26+$X26+$Z26+$AB26)),$AC26,0))))))))))))))</f>
        <v>25</v>
      </c>
      <c r="AU26" s="354">
        <f>IF(((SUM(выдача!$O26:AA26)&lt;=$B26)),$C26,IF((SUM(выдача!$O26:AA26)&lt;=($B26+$D26)),$E26,IF((SUM(выдача!$O26:AA26)&lt;=($B26+$D26+$F26)),$G26,IF((SUM(выдача!$O26:AA26)&lt;=($B26+$D26+$F26+$H26)),$I26,IF((SUM(выдача!$O26:AA26)&lt;=($B26+$D26+$F26+$H26+$J26)),$K26,IF((SUM(выдача!$O26:AA26)&lt;=($B26+$D26+$F26+$H26+$J26+$L26)),$M26,IF((SUM(выдача!$O26:AA26)&lt;=($B26+$D26+$F26+$H26+$J26+$L26+$N26)),$O26,IF((SUM(выдача!$O26:AA26)&lt;=($B26+$D26+$F26+$H26+$J26+$L26+$N26+$P26)),$Q26,IF((SUM(выдача!$O26:AA26)&lt;=($B26+$D26+$F26+$H26+$J26+$L26+$N26+$P26+$R26)),$S26,IF((SUM(выдача!$O26:AA26)&lt;=($B26+$D26+$F26+$H26+$J26+$L26+$N26+$P26+$R26+$T26)),$U26,IF((SUM(выдача!$O26:AA26)&lt;=($B26+$D26+$F26+$H26+$J26+$L26+$N26+$P26+$R26+$T26+$V26)),$W26,IF((SUM(выдача!$O26:AA26)&lt;=($B26+$D26+$F26+$H26+$J26+$L26+$N26+$P26+$R26+$T26+$V26+$X26)),$Y26,IF((SUM(выдача!$O26:AA26)&lt;=($B26+$D26+$F26+$H26+$J26+$L26+$N26+$P26+$R26+$T26+$V26+$X26+$Z26)),$AA26,IF((SUM(выдача!$O26:AA26)&lt;=($B26+$D26+$F26+$H26+$J26+$L26+$N26+$P26+$R26+$T26+$V26+$X26+$Z26+$AB26)),$AC26,0))))))))))))))</f>
        <v>25</v>
      </c>
      <c r="AV26" s="354">
        <f>IF(((SUM(выдача!$O26:AB26)&lt;=$B26)),$C26,IF((SUM(выдача!$O26:AB26)&lt;=($B26+$D26)),$E26,IF((SUM(выдача!$O26:AB26)&lt;=($B26+$D26+$F26)),$G26,IF((SUM(выдача!$O26:AB26)&lt;=($B26+$D26+$F26+$H26)),$I26,IF((SUM(выдача!$O26:AB26)&lt;=($B26+$D26+$F26+$H26+$J26)),$K26,IF((SUM(выдача!$O26:AB26)&lt;=($B26+$D26+$F26+$H26+$J26+$L26)),$M26,IF((SUM(выдача!$O26:AB26)&lt;=($B26+$D26+$F26+$H26+$J26+$L26+$N26)),$O26,IF((SUM(выдача!$O26:AB26)&lt;=($B26+$D26+$F26+$H26+$J26+$L26+$N26+$P26)),$Q26,IF((SUM(выдача!$O26:AB26)&lt;=($B26+$D26+$F26+$H26+$J26+$L26+$N26+$P26+$R26)),$S26,IF((SUM(выдача!$O26:AB26)&lt;=($B26+$D26+$F26+$H26+$J26+$L26+$N26+$P26+$R26+$T26)),$U26,IF((SUM(выдача!$O26:AB26)&lt;=($B26+$D26+$F26+$H26+$J26+$L26+$N26+$P26+$R26+$T26+$V26)),$W26,IF((SUM(выдача!$O26:AB26)&lt;=($B26+$D26+$F26+$H26+$J26+$L26+$N26+$P26+$R26+$T26+$V26+$X26)),$Y26,IF((SUM(выдача!$O26:AB26)&lt;=($B26+$D26+$F26+$H26+$J26+$L26+$N26+$P26+$R26+$T26+$V26+$X26+$Z26)),$AA26,IF((SUM(выдача!$O26:AB26)&lt;=($B26+$D26+$F26+$H26+$J26+$L26+$N26+$P26+$R26+$T26+$V26+$X26+$Z26+$AB26)),$AC26,0))))))))))))))</f>
        <v>25</v>
      </c>
      <c r="AW26" s="354">
        <f>IF(((SUM(выдача!$O26:AC26)&lt;=$B26)),$C26,IF((SUM(выдача!$O26:AC26)&lt;=($B26+$D26)),$E26,IF((SUM(выдача!$O26:AC26)&lt;=($B26+$D26+$F26)),$G26,IF((SUM(выдача!$O26:AC26)&lt;=($B26+$D26+$F26+$H26)),$I26,IF((SUM(выдача!$O26:AC26)&lt;=($B26+$D26+$F26+$H26+$J26)),$K26,IF((SUM(выдача!$O26:AC26)&lt;=($B26+$D26+$F26+$H26+$J26+$L26)),$M26,IF((SUM(выдача!$O26:AC26)&lt;=($B26+$D26+$F26+$H26+$J26+$L26+$N26)),$O26,IF((SUM(выдача!$O26:AC26)&lt;=($B26+$D26+$F26+$H26+$J26+$L26+$N26+$P26)),$Q26,IF((SUM(выдача!$O26:AC26)&lt;=($B26+$D26+$F26+$H26+$J26+$L26+$N26+$P26+$R26)),$S26,IF((SUM(выдача!$O26:AC26)&lt;=($B26+$D26+$F26+$H26+$J26+$L26+$N26+$P26+$R26+$T26)),$U26,IF((SUM(выдача!$O26:AC26)&lt;=($B26+$D26+$F26+$H26+$J26+$L26+$N26+$P26+$R26+$T26+$V26)),$W26,IF((SUM(выдача!$O26:AC26)&lt;=($B26+$D26+$F26+$H26+$J26+$L26+$N26+$P26+$R26+$T26+$V26+$X26)),$Y26,IF((SUM(выдача!$O26:AC26)&lt;=($B26+$D26+$F26+$H26+$J26+$L26+$N26+$P26+$R26+$T26+$V26+$X26+$Z26)),$AA26,IF((SUM(выдача!$O26:AC26)&lt;=($B26+$D26+$F26+$H26+$J26+$L26+$N26+$P26+$R26+$T26+$V26+$X26+$Z26+$AB26)),$AC26,0))))))))))))))</f>
        <v>25</v>
      </c>
      <c r="AX26" s="354">
        <f>IF(((SUM(выдача!$O26:AD26)&lt;=$B26)),$C26,IF((SUM(выдача!$O26:AD26)&lt;=($B26+$D26)),$E26,IF((SUM(выдача!$O26:AD26)&lt;=($B26+$D26+$F26)),$G26,IF((SUM(выдача!$O26:AD26)&lt;=($B26+$D26+$F26+$H26)),$I26,IF((SUM(выдача!$O26:AD26)&lt;=($B26+$D26+$F26+$H26+$J26)),$K26,IF((SUM(выдача!$O26:AD26)&lt;=($B26+$D26+$F26+$H26+$J26+$L26)),$M26,IF((SUM(выдача!$O26:AD26)&lt;=($B26+$D26+$F26+$H26+$J26+$L26+$N26)),$O26,IF((SUM(выдача!$O26:AD26)&lt;=($B26+$D26+$F26+$H26+$J26+$L26+$N26+$P26)),$Q26,IF((SUM(выдача!$O26:AD26)&lt;=($B26+$D26+$F26+$H26+$J26+$L26+$N26+$P26+$R26)),$S26,IF((SUM(выдача!$O26:AD26)&lt;=($B26+$D26+$F26+$H26+$J26+$L26+$N26+$P26+$R26+$T26)),$U26,IF((SUM(выдача!$O26:AD26)&lt;=($B26+$D26+$F26+$H26+$J26+$L26+$N26+$P26+$R26+$T26+$V26)),$W26,IF((SUM(выдача!$O26:AD26)&lt;=($B26+$D26+$F26+$H26+$J26+$L26+$N26+$P26+$R26+$T26+$V26+$X26)),$Y26,IF((SUM(выдача!$O26:AD26)&lt;=($B26+$D26+$F26+$H26+$J26+$L26+$N26+$P26+$R26+$T26+$V26+$X26+$Z26)),$AA26,IF((SUM(выдача!$O26:AD26)&lt;=($B26+$D26+$F26+$H26+$J26+$L26+$N26+$P26+$R26+$T26+$V26+$X26+$Z26+$AB26)),$AC26,0))))))))))))))</f>
        <v>25</v>
      </c>
      <c r="AY26" s="354">
        <f>IF(((SUM(выдача!$O26:AE26)&lt;=$B26)),$C26,IF((SUM(выдача!$O26:AE26)&lt;=($B26+$D26)),$E26,IF((SUM(выдача!$O26:AE26)&lt;=($B26+$D26+$F26)),$G26,IF((SUM(выдача!$O26:AE26)&lt;=($B26+$D26+$F26+$H26)),$I26,IF((SUM(выдача!$O26:AE26)&lt;=($B26+$D26+$F26+$H26+$J26)),$K26,IF((SUM(выдача!$O26:AE26)&lt;=($B26+$D26+$F26+$H26+$J26+$L26)),$M26,IF((SUM(выдача!$O26:AE26)&lt;=($B26+$D26+$F26+$H26+$J26+$L26+$N26)),$O26,IF((SUM(выдача!$O26:AE26)&lt;=($B26+$D26+$F26+$H26+$J26+$L26+$N26+$P26)),$Q26,IF((SUM(выдача!$O26:AE26)&lt;=($B26+$D26+$F26+$H26+$J26+$L26+$N26+$P26+$R26)),$S26,IF((SUM(выдача!$O26:AE26)&lt;=($B26+$D26+$F26+$H26+$J26+$L26+$N26+$P26+$R26+$T26)),$U26,IF((SUM(выдача!$O26:AE26)&lt;=($B26+$D26+$F26+$H26+$J26+$L26+$N26+$P26+$R26+$T26+$V26)),$W26,IF((SUM(выдача!$O26:AE26)&lt;=($B26+$D26+$F26+$H26+$J26+$L26+$N26+$P26+$R26+$T26+$V26+$X26)),$Y26,IF((SUM(выдача!$O26:AE26)&lt;=($B26+$D26+$F26+$H26+$J26+$L26+$N26+$P26+$R26+$T26+$V26+$X26+$Z26)),$AA26,IF((SUM(выдача!$O26:AE26)&lt;=($B26+$D26+$F26+$H26+$J26+$L26+$N26+$P26+$R26+$T26+$V26+$X26+$Z26+$AB26)),$AC26,0))))))))))))))</f>
        <v>25</v>
      </c>
      <c r="AZ26" s="354">
        <f>IF(((SUM(выдача!$O26:AF26)&lt;=$B26)),$C26,IF((SUM(выдача!$O26:AF26)&lt;=($B26+$D26)),$E26,IF((SUM(выдача!$O26:AF26)&lt;=($B26+$D26+$F26)),$G26,IF((SUM(выдача!$O26:AF26)&lt;=($B26+$D26+$F26+$H26)),$I26,IF((SUM(выдача!$O26:AF26)&lt;=($B26+$D26+$F26+$H26+$J26)),$K26,IF((SUM(выдача!$O26:AF26)&lt;=($B26+$D26+$F26+$H26+$J26+$L26)),$M26,IF((SUM(выдача!$O26:AF26)&lt;=($B26+$D26+$F26+$H26+$J26+$L26+$N26)),$O26,IF((SUM(выдача!$O26:AF26)&lt;=($B26+$D26+$F26+$H26+$J26+$L26+$N26+$P26)),$Q26,IF((SUM(выдача!$O26:AF26)&lt;=($B26+$D26+$F26+$H26+$J26+$L26+$N26+$P26+$R26)),$S26,IF((SUM(выдача!$O26:AF26)&lt;=($B26+$D26+$F26+$H26+$J26+$L26+$N26+$P26+$R26+$T26)),$U26,IF((SUM(выдача!$O26:AF26)&lt;=($B26+$D26+$F26+$H26+$J26+$L26+$N26+$P26+$R26+$T26+$V26)),$W26,IF((SUM(выдача!$O26:AF26)&lt;=($B26+$D26+$F26+$H26+$J26+$L26+$N26+$P26+$R26+$T26+$V26+$X26)),$Y26,IF((SUM(выдача!$O26:AF26)&lt;=($B26+$D26+$F26+$H26+$J26+$L26+$N26+$P26+$R26+$T26+$V26+$X26+$Z26)),$AA26,IF((SUM(выдача!$O26:AF26)&lt;=($B26+$D26+$F26+$H26+$J26+$L26+$N26+$P26+$R26+$T26+$V26+$X26+$Z26+$AB26)),$AC26,0))))))))))))))</f>
        <v>25</v>
      </c>
      <c r="BA26" s="354">
        <f>IF(((SUM(выдача!$O26:AG26)&lt;=$B26)),$C26,IF((SUM(выдача!$O26:AG26)&lt;=($B26+$D26)),$E26,IF((SUM(выдача!$O26:AG26)&lt;=($B26+$D26+$F26)),$G26,IF((SUM(выдача!$O26:AG26)&lt;=($B26+$D26+$F26+$H26)),$I26,IF((SUM(выдача!$O26:AG26)&lt;=($B26+$D26+$F26+$H26+$J26)),$K26,IF((SUM(выдача!$O26:AG26)&lt;=($B26+$D26+$F26+$H26+$J26+$L26)),$M26,IF((SUM(выдача!$O26:AG26)&lt;=($B26+$D26+$F26+$H26+$J26+$L26+$N26)),$O26,IF((SUM(выдача!$O26:AG26)&lt;=($B26+$D26+$F26+$H26+$J26+$L26+$N26+$P26)),$Q26,IF((SUM(выдача!$O26:AG26)&lt;=($B26+$D26+$F26+$H26+$J26+$L26+$N26+$P26+$R26)),$S26,IF((SUM(выдача!$O26:AG26)&lt;=($B26+$D26+$F26+$H26+$J26+$L26+$N26+$P26+$R26+$T26)),$U26,IF((SUM(выдача!$O26:AG26)&lt;=($B26+$D26+$F26+$H26+$J26+$L26+$N26+$P26+$R26+$T26+$V26)),$W26,IF((SUM(выдача!$O26:AG26)&lt;=($B26+$D26+$F26+$H26+$J26+$L26+$N26+$P26+$R26+$T26+$V26+$X26)),$Y26,IF((SUM(выдача!$O26:AG26)&lt;=($B26+$D26+$F26+$H26+$J26+$L26+$N26+$P26+$R26+$T26+$V26+$X26+$Z26)),$AA26,IF((SUM(выдача!$O26:AG26)&lt;=($B26+$D26+$F26+$H26+$J26+$L26+$N26+$P26+$R26+$T26+$V26+$X26+$Z26+$AB26)),$AC26,0))))))))))))))</f>
        <v>25</v>
      </c>
      <c r="BB26" s="354">
        <f>IF(((SUM(выдача!$O26:AH26)&lt;=$B26)),$C26,IF((SUM(выдача!$O26:AH26)&lt;=($B26+$D26)),$E26,IF((SUM(выдача!$O26:AH26)&lt;=($B26+$D26+$F26)),$G26,IF((SUM(выдача!$O26:AH26)&lt;=($B26+$D26+$F26+$H26)),$I26,IF((SUM(выдача!$O26:AH26)&lt;=($B26+$D26+$F26+$H26+$J26)),$K26,IF((SUM(выдача!$O26:AH26)&lt;=($B26+$D26+$F26+$H26+$J26+$L26)),$M26,IF((SUM(выдача!$O26:AH26)&lt;=($B26+$D26+$F26+$H26+$J26+$L26+$N26)),$O26,IF((SUM(выдача!$O26:AH26)&lt;=($B26+$D26+$F26+$H26+$J26+$L26+$N26+$P26)),$Q26,IF((SUM(выдача!$O26:AH26)&lt;=($B26+$D26+$F26+$H26+$J26+$L26+$N26+$P26+$R26)),$S26,IF((SUM(выдача!$O26:AH26)&lt;=($B26+$D26+$F26+$H26+$J26+$L26+$N26+$P26+$R26+$T26)),$U26,IF((SUM(выдача!$O26:AH26)&lt;=($B26+$D26+$F26+$H26+$J26+$L26+$N26+$P26+$R26+$T26+$V26)),$W26,IF((SUM(выдача!$O26:AH26)&lt;=($B26+$D26+$F26+$H26+$J26+$L26+$N26+$P26+$R26+$T26+$V26+$X26)),$Y26,IF((SUM(выдача!$O26:AH26)&lt;=($B26+$D26+$F26+$H26+$J26+$L26+$N26+$P26+$R26+$T26+$V26+$X26+$Z26)),$AA26,IF((SUM(выдача!$O26:AH26)&lt;=($B26+$D26+$F26+$H26+$J26+$L26+$N26+$P26+$R26+$T26+$V26+$X26+$Z26+$AB26)),$AC26,0))))))))))))))</f>
        <v>25</v>
      </c>
      <c r="BC26" s="354">
        <f>IF(((SUM(выдача!$O26:AI26)&lt;=$B26)),$C26,IF((SUM(выдача!$O26:AI26)&lt;=($B26+$D26)),$E26,IF((SUM(выдача!$O26:AI26)&lt;=($B26+$D26+$F26)),$G26,IF((SUM(выдача!$O26:AI26)&lt;=($B26+$D26+$F26+$H26)),$I26,IF((SUM(выдача!$O26:AI26)&lt;=($B26+$D26+$F26+$H26+$J26)),$K26,IF((SUM(выдача!$O26:AI26)&lt;=($B26+$D26+$F26+$H26+$J26+$L26)),$M26,IF((SUM(выдача!$O26:AI26)&lt;=($B26+$D26+$F26+$H26+$J26+$L26+$N26)),$O26,IF((SUM(выдача!$O26:AI26)&lt;=($B26+$D26+$F26+$H26+$J26+$L26+$N26+$P26)),$Q26,IF((SUM(выдача!$O26:AI26)&lt;=($B26+$D26+$F26+$H26+$J26+$L26+$N26+$P26+$R26)),$S26,IF((SUM(выдача!$O26:AI26)&lt;=($B26+$D26+$F26+$H26+$J26+$L26+$N26+$P26+$R26+$T26)),$U26,IF((SUM(выдача!$O26:AI26)&lt;=($B26+$D26+$F26+$H26+$J26+$L26+$N26+$P26+$R26+$T26+$V26)),$W26,IF((SUM(выдача!$O26:AI26)&lt;=($B26+$D26+$F26+$H26+$J26+$L26+$N26+$P26+$R26+$T26+$V26+$X26)),$Y26,IF((SUM(выдача!$O26:AI26)&lt;=($B26+$D26+$F26+$H26+$J26+$L26+$N26+$P26+$R26+$T26+$V26+$X26+$Z26)),$AA26,IF((SUM(выдача!$O26:AI26)&lt;=($B26+$D26+$F26+$H26+$J26+$L26+$N26+$P26+$R26+$T26+$V26+$X26+$Z26+$AB26)),$AC26,0))))))))))))))</f>
        <v>25</v>
      </c>
      <c r="BD26" s="355">
        <f t="shared" si="1"/>
        <v>0</v>
      </c>
      <c r="BE26" s="356">
        <f t="shared" si="4"/>
        <v>0</v>
      </c>
    </row>
    <row r="27" spans="1:57" ht="15.75">
      <c r="A27" s="151" t="s">
        <v>179</v>
      </c>
      <c r="B27" s="276">
        <v>14</v>
      </c>
      <c r="C27" s="277">
        <v>18</v>
      </c>
      <c r="D27" s="276"/>
      <c r="E27" s="277"/>
      <c r="F27" s="276"/>
      <c r="G27" s="280"/>
      <c r="H27" s="276"/>
      <c r="I27" s="278"/>
      <c r="J27" s="279">
        <v>30</v>
      </c>
      <c r="K27" s="278">
        <v>18</v>
      </c>
      <c r="L27" s="279"/>
      <c r="M27" s="280"/>
      <c r="N27" s="279"/>
      <c r="O27" s="280"/>
      <c r="P27" s="279"/>
      <c r="Q27" s="280"/>
      <c r="R27" s="279"/>
      <c r="S27" s="280"/>
      <c r="T27" s="279"/>
      <c r="U27" s="280"/>
      <c r="V27" s="279"/>
      <c r="W27" s="280"/>
      <c r="X27" s="279"/>
      <c r="Y27" s="280"/>
      <c r="Z27" s="279"/>
      <c r="AA27" s="280"/>
      <c r="AB27" s="279"/>
      <c r="AC27" s="280"/>
      <c r="AD27" s="351">
        <f t="shared" si="2"/>
        <v>792</v>
      </c>
      <c r="AE27" s="351">
        <f>AD27-(SUM(Всего!D27:'Всего'!X27))</f>
        <v>0</v>
      </c>
      <c r="AF27" s="352">
        <f t="shared" si="3"/>
        <v>44</v>
      </c>
      <c r="AG27" s="353" t="str">
        <f t="shared" si="0"/>
        <v>чоко-пай</v>
      </c>
      <c r="AH27" s="353">
        <f>выдача!B27</f>
        <v>0</v>
      </c>
      <c r="AI27" s="354">
        <f>IF(((SUM(выдача!$O27:O27)&lt;=$B27)),$C27,IF((SUM(выдача!$O27:O27)&lt;=($B27+$D27)),$E27,IF((SUM(выдача!$O27:O27)&lt;=($B27+$D27+$F27)),$G27,IF((SUM(выдача!$O27:O27)&lt;=($B27+$D27+$F27+$H27)),$I27,IF((SUM(выдача!$O27:O27)&lt;=($B27+$D27+$F27+$H27+$J27)),$K27,IF((SUM(выдача!$O27:O27)&lt;=($B27+$D27+$F27+$H27+$J27+$L27)),$M27,IF((SUM(выдача!$O27:O27)&lt;=($B27+$D27+$F27+$H27+$J27+$L27+$N27)),$O27,IF((SUM(выдача!$O27:O27)&lt;=($B27+$D27+$F27+$H27+$J27+$L27+$N27+$P27)),$Q27,IF((SUM(выдача!$O27:O27)&lt;=($B27+$D27+$F27+$H27+$J27+$L27+$N27+$P27+$R27)),$S27,IF((SUM(выдача!$O27:O27)&lt;=($B27+$D27+$F27+$H27+$J27+$L27+$N27+$P27+$R27+$T27)),$U27,IF((SUM(выдача!$O27:O27)&lt;=($B27+$D27+$F27+$H27+$J27+$L27+$N27+$P27+$R27+$T27+$V27)),$W27,IF((SUM(выдача!$O27:O27)&lt;=($B27+$D27+$F27+$H27+$J27+$L27+$N27+$P27+$R27+$T27+$V27+$X27)),$Y27,IF((SUM(выдача!$O27:O27)&lt;=($B27+$D27+$F27+$H27+$J27+$L27+$N27+$P27+$R27+$T27+$V27+$X27+$Z27)),$AA27,IF((SUM(выдача!$O27:O27)&lt;=($B27+$D27+$F27+$H27+$J27+$L27+$N27+$P27+$R27+$T27+$V27+$X27+$Z27+$AB27)),$AC27,0))))))))))))))</f>
        <v>18</v>
      </c>
      <c r="AJ27" s="354">
        <f>IF(((SUM(выдача!$O27:P27)&lt;=$B27)),$C27,IF((SUM(выдача!$O27:P27)&lt;=($B27+$D27)),$E27,IF((SUM(выдача!$O27:P27)&lt;=($B27+$D27+$F27)),$G27,IF((SUM(выдача!$O27:P27)&lt;=($B27+$D27+$F27+$H27)),$I27,IF((SUM(выдача!$O27:P27)&lt;=($B27+$D27+$F27+$H27+$J27)),$K27,IF((SUM(выдача!$O27:P27)&lt;=($B27+$D27+$F27+$H27+$J27+$L27)),$M27,IF((SUM(выдача!$O27:P27)&lt;=($B27+$D27+$F27+$H27+$J27+$L27+$N27)),$O27,IF((SUM(выдача!$O27:P27)&lt;=($B27+$D27+$F27+$H27+$J27+$L27+$N27+$P27)),$Q27,IF((SUM(выдача!$O27:P27)&lt;=($B27+$D27+$F27+$H27+$J27+$L27+$N27+$P27+$R27)),$S27,IF((SUM(выдача!$O27:P27)&lt;=($B27+$D27+$F27+$H27+$J27+$L27+$N27+$P27+$R27+$T27)),$U27,IF((SUM(выдача!$O27:P27)&lt;=($B27+$D27+$F27+$H27+$J27+$L27+$N27+$P27+$R27+$T27+$V27)),$W27,IF((SUM(выдача!$O27:P27)&lt;=($B27+$D27+$F27+$H27+$J27+$L27+$N27+$P27+$R27+$T27+$V27+$X27)),$Y27,IF((SUM(выдача!$O27:P27)&lt;=($B27+$D27+$F27+$H27+$J27+$L27+$N27+$P27+$R27+$T27+$V27+$X27+$Z27)),$AA27,IF((SUM(выдача!$O27:P27)&lt;=($B27+$D27+$F27+$H27+$J27+$L27+$N27+$P27+$R27+$T27+$V27+$X27+$Z27+$AB27)),$AC27,0))))))))))))))</f>
        <v>18</v>
      </c>
      <c r="AK27" s="354">
        <f>IF(((SUM(выдача!$O27:Q27)&lt;=$B27)),$C27,IF((SUM(выдача!$O27:Q27)&lt;=($B27+$D27)),$E27,IF((SUM(выдача!$O27:Q27)&lt;=($B27+$D27+$F27)),$G27,IF((SUM(выдача!$O27:Q27)&lt;=($B27+$D27+$F27+$H27)),$I27,IF((SUM(выдача!$O27:Q27)&lt;=($B27+$D27+$F27+$H27+$J27)),$K27,IF((SUM(выдача!$O27:Q27)&lt;=($B27+$D27+$F27+$H27+$J27+$L27)),$M27,IF((SUM(выдача!$O27:Q27)&lt;=($B27+$D27+$F27+$H27+$J27+$L27+$N27)),$O27,IF((SUM(выдача!$O27:Q27)&lt;=($B27+$D27+$F27+$H27+$J27+$L27+$N27+$P27)),$Q27,IF((SUM(выдача!$O27:Q27)&lt;=($B27+$D27+$F27+$H27+$J27+$L27+$N27+$P27+$R27)),$S27,IF((SUM(выдача!$O27:Q27)&lt;=($B27+$D27+$F27+$H27+$J27+$L27+$N27+$P27+$R27+$T27)),$U27,IF((SUM(выдача!$O27:Q27)&lt;=($B27+$D27+$F27+$H27+$J27+$L27+$N27+$P27+$R27+$T27+$V27)),$W27,IF((SUM(выдача!$O27:Q27)&lt;=($B27+$D27+$F27+$H27+$J27+$L27+$N27+$P27+$R27+$T27+$V27+$X27)),$Y27,IF((SUM(выдача!$O27:Q27)&lt;=($B27+$D27+$F27+$H27+$J27+$L27+$N27+$P27+$R27+$T27+$V27+$X27+$Z27)),$AA27,IF((SUM(выдача!$O27:Q27)&lt;=($B27+$D27+$F27+$H27+$J27+$L27+$N27+$P27+$R27+$T27+$V27+$X27+$Z27+$AB27)),$AC27,0))))))))))))))</f>
        <v>18</v>
      </c>
      <c r="AL27" s="354">
        <f>IF(((SUM(выдача!$O27:R27)&lt;=$B27)),$C27,IF((SUM(выдача!$O27:R27)&lt;=($B27+$D27)),$E27,IF((SUM(выдача!$O27:R27)&lt;=($B27+$D27+$F27)),$G27,IF((SUM(выдача!$O27:R27)&lt;=($B27+$D27+$F27+$H27)),$I27,IF((SUM(выдача!$O27:R27)&lt;=($B27+$D27+$F27+$H27+$J27)),$K27,IF((SUM(выдача!$O27:R27)&lt;=($B27+$D27+$F27+$H27+$J27+$L27)),$M27,IF((SUM(выдача!$O27:R27)&lt;=($B27+$D27+$F27+$H27+$J27+$L27+$N27)),$O27,IF((SUM(выдача!$O27:R27)&lt;=($B27+$D27+$F27+$H27+$J27+$L27+$N27+$P27)),$Q27,IF((SUM(выдача!$O27:R27)&lt;=($B27+$D27+$F27+$H27+$J27+$L27+$N27+$P27+$R27)),$S27,IF((SUM(выдача!$O27:R27)&lt;=($B27+$D27+$F27+$H27+$J27+$L27+$N27+$P27+$R27+$T27)),$U27,IF((SUM(выдача!$O27:R27)&lt;=($B27+$D27+$F27+$H27+$J27+$L27+$N27+$P27+$R27+$T27+$V27)),$W27,IF((SUM(выдача!$O27:R27)&lt;=($B27+$D27+$F27+$H27+$J27+$L27+$N27+$P27+$R27+$T27+$V27+$X27)),$Y27,IF((SUM(выдача!$O27:R27)&lt;=($B27+$D27+$F27+$H27+$J27+$L27+$N27+$P27+$R27+$T27+$V27+$X27+$Z27)),$AA27,IF((SUM(выдача!$O27:R27)&lt;=($B27+$D27+$F27+$H27+$J27+$L27+$N27+$P27+$R27+$T27+$V27+$X27+$Z27+$AB27)),$AC27,0))))))))))))))</f>
        <v>18</v>
      </c>
      <c r="AM27" s="354">
        <f>IF(((SUM(выдача!$O27:S27)&lt;=$B27)),$C27,IF((SUM(выдача!$O27:S27)&lt;=($B27+$D27)),$E27,IF((SUM(выдача!$O27:S27)&lt;=($B27+$D27+$F27)),$G27,IF((SUM(выдача!$O27:S27)&lt;=($B27+$D27+$F27+$H27)),$I27,IF((SUM(выдача!$O27:S27)&lt;=($B27+$D27+$F27+$H27+$J27)),$K27,IF((SUM(выдача!$O27:S27)&lt;=($B27+$D27+$F27+$H27+$J27+$L27)),$M27,IF((SUM(выдача!$O27:S27)&lt;=($B27+$D27+$F27+$H27+$J27+$L27+$N27)),$O27,IF((SUM(выдача!$O27:S27)&lt;=($B27+$D27+$F27+$H27+$J27+$L27+$N27+$P27)),$Q27,IF((SUM(выдача!$O27:S27)&lt;=($B27+$D27+$F27+$H27+$J27+$L27+$N27+$P27+$R27)),$S27,IF((SUM(выдача!$O27:S27)&lt;=($B27+$D27+$F27+$H27+$J27+$L27+$N27+$P27+$R27+$T27)),$U27,IF((SUM(выдача!$O27:S27)&lt;=($B27+$D27+$F27+$H27+$J27+$L27+$N27+$P27+$R27+$T27+$V27)),$W27,IF((SUM(выдача!$O27:S27)&lt;=($B27+$D27+$F27+$H27+$J27+$L27+$N27+$P27+$R27+$T27+$V27+$X27)),$Y27,IF((SUM(выдача!$O27:S27)&lt;=($B27+$D27+$F27+$H27+$J27+$L27+$N27+$P27+$R27+$T27+$V27+$X27+$Z27)),$AA27,IF((SUM(выдача!$O27:S27)&lt;=($B27+$D27+$F27+$H27+$J27+$L27+$N27+$P27+$R27+$T27+$V27+$X27+$Z27+$AB27)),$AC27,0))))))))))))))</f>
        <v>18</v>
      </c>
      <c r="AN27" s="354">
        <f>IF(((SUM(выдача!$O27:T27)&lt;=$B27)),$C27,IF((SUM(выдача!$O27:T27)&lt;=($B27+$D27)),$E27,IF((SUM(выдача!$O27:T27)&lt;=($B27+$D27+$F27)),$G27,IF((SUM(выдача!$O27:T27)&lt;=($B27+$D27+$F27+$H27)),$I27,IF((SUM(выдача!$O27:T27)&lt;=($B27+$D27+$F27+$H27+$J27)),$K27,IF((SUM(выдача!$O27:T27)&lt;=($B27+$D27+$F27+$H27+$J27+$L27)),$M27,IF((SUM(выдача!$O27:T27)&lt;=($B27+$D27+$F27+$H27+$J27+$L27+$N27)),$O27,IF((SUM(выдача!$O27:T27)&lt;=($B27+$D27+$F27+$H27+$J27+$L27+$N27+$P27)),$Q27,IF((SUM(выдача!$O27:T27)&lt;=($B27+$D27+$F27+$H27+$J27+$L27+$N27+$P27+$R27)),$S27,IF((SUM(выдача!$O27:T27)&lt;=($B27+$D27+$F27+$H27+$J27+$L27+$N27+$P27+$R27+$T27)),$U27,IF((SUM(выдача!$O27:T27)&lt;=($B27+$D27+$F27+$H27+$J27+$L27+$N27+$P27+$R27+$T27+$V27)),$W27,IF((SUM(выдача!$O27:T27)&lt;=($B27+$D27+$F27+$H27+$J27+$L27+$N27+$P27+$R27+$T27+$V27+$X27)),$Y27,IF((SUM(выдача!$O27:T27)&lt;=($B27+$D27+$F27+$H27+$J27+$L27+$N27+$P27+$R27+$T27+$V27+$X27+$Z27)),$AA27,IF((SUM(выдача!$O27:T27)&lt;=($B27+$D27+$F27+$H27+$J27+$L27+$N27+$P27+$R27+$T27+$V27+$X27+$Z27+$AB27)),$AC27,0))))))))))))))</f>
        <v>18</v>
      </c>
      <c r="AO27" s="354">
        <f>IF(((SUM(выдача!$O27:U27)&lt;=$B27)),$C27,IF((SUM(выдача!$O27:U27)&lt;=($B27+$D27)),$E27,IF((SUM(выдача!$O27:U27)&lt;=($B27+$D27+$F27)),$G27,IF((SUM(выдача!$O27:U27)&lt;=($B27+$D27+$F27+$H27)),$I27,IF((SUM(выдача!$O27:U27)&lt;=($B27+$D27+$F27+$H27+$J27)),$K27,IF((SUM(выдача!$O27:U27)&lt;=($B27+$D27+$F27+$H27+$J27+$L27)),$M27,IF((SUM(выдача!$O27:U27)&lt;=($B27+$D27+$F27+$H27+$J27+$L27+$N27)),$O27,IF((SUM(выдача!$O27:U27)&lt;=($B27+$D27+$F27+$H27+$J27+$L27+$N27+$P27)),$Q27,IF((SUM(выдача!$O27:U27)&lt;=($B27+$D27+$F27+$H27+$J27+$L27+$N27+$P27+$R27)),$S27,IF((SUM(выдача!$O27:U27)&lt;=($B27+$D27+$F27+$H27+$J27+$L27+$N27+$P27+$R27+$T27)),$U27,IF((SUM(выдача!$O27:U27)&lt;=($B27+$D27+$F27+$H27+$J27+$L27+$N27+$P27+$R27+$T27+$V27)),$W27,IF((SUM(выдача!$O27:U27)&lt;=($B27+$D27+$F27+$H27+$J27+$L27+$N27+$P27+$R27+$T27+$V27+$X27)),$Y27,IF((SUM(выдача!$O27:U27)&lt;=($B27+$D27+$F27+$H27+$J27+$L27+$N27+$P27+$R27+$T27+$V27+$X27+$Z27)),$AA27,IF((SUM(выдача!$O27:U27)&lt;=($B27+$D27+$F27+$H27+$J27+$L27+$N27+$P27+$R27+$T27+$V27+$X27+$Z27+$AB27)),$AC27,0))))))))))))))</f>
        <v>18</v>
      </c>
      <c r="AP27" s="354">
        <f>IF(((SUM(выдача!$O27:V27)&lt;=$B27)),$C27,IF((SUM(выдача!$O27:V27)&lt;=($B27+$D27)),$E27,IF((SUM(выдача!$O27:V27)&lt;=($B27+$D27+$F27)),$G27,IF((SUM(выдача!$O27:V27)&lt;=($B27+$D27+$F27+$H27)),$I27,IF((SUM(выдача!$O27:V27)&lt;=($B27+$D27+$F27+$H27+$J27)),$K27,IF((SUM(выдача!$O27:V27)&lt;=($B27+$D27+$F27+$H27+$J27+$L27)),$M27,IF((SUM(выдача!$O27:V27)&lt;=($B27+$D27+$F27+$H27+$J27+$L27+$N27)),$O27,IF((SUM(выдача!$O27:V27)&lt;=($B27+$D27+$F27+$H27+$J27+$L27+$N27+$P27)),$Q27,IF((SUM(выдача!$O27:V27)&lt;=($B27+$D27+$F27+$H27+$J27+$L27+$N27+$P27+$R27)),$S27,IF((SUM(выдача!$O27:V27)&lt;=($B27+$D27+$F27+$H27+$J27+$L27+$N27+$P27+$R27+$T27)),$U27,IF((SUM(выдача!$O27:V27)&lt;=($B27+$D27+$F27+$H27+$J27+$L27+$N27+$P27+$R27+$T27+$V27)),$W27,IF((SUM(выдача!$O27:V27)&lt;=($B27+$D27+$F27+$H27+$J27+$L27+$N27+$P27+$R27+$T27+$V27+$X27)),$Y27,IF((SUM(выдача!$O27:V27)&lt;=($B27+$D27+$F27+$H27+$J27+$L27+$N27+$P27+$R27+$T27+$V27+$X27+$Z27)),$AA27,IF((SUM(выдача!$O27:V27)&lt;=($B27+$D27+$F27+$H27+$J27+$L27+$N27+$P27+$R27+$T27+$V27+$X27+$Z27+$AB27)),$AC27,0))))))))))))))</f>
        <v>18</v>
      </c>
      <c r="AQ27" s="354">
        <f>IF(((SUM(выдача!$O27:W27)&lt;=$B27)),$C27,IF((SUM(выдача!$O27:W27)&lt;=($B27+$D27)),$E27,IF((SUM(выдача!$O27:W27)&lt;=($B27+$D27+$F27)),$G27,IF((SUM(выдача!$O27:W27)&lt;=($B27+$D27+$F27+$H27)),$I27,IF((SUM(выдача!$O27:W27)&lt;=($B27+$D27+$F27+$H27+$J27)),$K27,IF((SUM(выдача!$O27:W27)&lt;=($B27+$D27+$F27+$H27+$J27+$L27)),$M27,IF((SUM(выдача!$O27:W27)&lt;=($B27+$D27+$F27+$H27+$J27+$L27+$N27)),$O27,IF((SUM(выдача!$O27:W27)&lt;=($B27+$D27+$F27+$H27+$J27+$L27+$N27+$P27)),$Q27,IF((SUM(выдача!$O27:W27)&lt;=($B27+$D27+$F27+$H27+$J27+$L27+$N27+$P27+$R27)),$S27,IF((SUM(выдача!$O27:W27)&lt;=($B27+$D27+$F27+$H27+$J27+$L27+$N27+$P27+$R27+$T27)),$U27,IF((SUM(выдача!$O27:W27)&lt;=($B27+$D27+$F27+$H27+$J27+$L27+$N27+$P27+$R27+$T27+$V27)),$W27,IF((SUM(выдача!$O27:W27)&lt;=($B27+$D27+$F27+$H27+$J27+$L27+$N27+$P27+$R27+$T27+$V27+$X27)),$Y27,IF((SUM(выдача!$O27:W27)&lt;=($B27+$D27+$F27+$H27+$J27+$L27+$N27+$P27+$R27+$T27+$V27+$X27+$Z27)),$AA27,IF((SUM(выдача!$O27:W27)&lt;=($B27+$D27+$F27+$H27+$J27+$L27+$N27+$P27+$R27+$T27+$V27+$X27+$Z27+$AB27)),$AC27,0))))))))))))))</f>
        <v>18</v>
      </c>
      <c r="AR27" s="354">
        <f>IF(((SUM(выдача!$O27:X27)&lt;=$B27)),$C27,IF((SUM(выдача!$O27:X27)&lt;=($B27+$D27)),$E27,IF((SUM(выдача!$O27:X27)&lt;=($B27+$D27+$F27)),$G27,IF((SUM(выдача!$O27:X27)&lt;=($B27+$D27+$F27+$H27)),$I27,IF((SUM(выдача!$O27:X27)&lt;=($B27+$D27+$F27+$H27+$J27)),$K27,IF((SUM(выдача!$O27:X27)&lt;=($B27+$D27+$F27+$H27+$J27+$L27)),$M27,IF((SUM(выдача!$O27:X27)&lt;=($B27+$D27+$F27+$H27+$J27+$L27+$N27)),$O27,IF((SUM(выдача!$O27:X27)&lt;=($B27+$D27+$F27+$H27+$J27+$L27+$N27+$P27)),$Q27,IF((SUM(выдача!$O27:X27)&lt;=($B27+$D27+$F27+$H27+$J27+$L27+$N27+$P27+$R27)),$S27,IF((SUM(выдача!$O27:X27)&lt;=($B27+$D27+$F27+$H27+$J27+$L27+$N27+$P27+$R27+$T27)),$U27,IF((SUM(выдача!$O27:X27)&lt;=($B27+$D27+$F27+$H27+$J27+$L27+$N27+$P27+$R27+$T27+$V27)),$W27,IF((SUM(выдача!$O27:X27)&lt;=($B27+$D27+$F27+$H27+$J27+$L27+$N27+$P27+$R27+$T27+$V27+$X27)),$Y27,IF((SUM(выдача!$O27:X27)&lt;=($B27+$D27+$F27+$H27+$J27+$L27+$N27+$P27+$R27+$T27+$V27+$X27+$Z27)),$AA27,IF((SUM(выдача!$O27:X27)&lt;=($B27+$D27+$F27+$H27+$J27+$L27+$N27+$P27+$R27+$T27+$V27+$X27+$Z27+$AB27)),$AC27,0))))))))))))))</f>
        <v>18</v>
      </c>
      <c r="AS27" s="354">
        <f>IF(((SUM(выдача!$O27:Y27)&lt;=$B27)),$C27,IF((SUM(выдача!$O27:Y27)&lt;=($B27+$D27)),$E27,IF((SUM(выдача!$O27:Y27)&lt;=($B27+$D27+$F27)),$G27,IF((SUM(выдача!$O27:Y27)&lt;=($B27+$D27+$F27+$H27)),$I27,IF((SUM(выдача!$O27:Y27)&lt;=($B27+$D27+$F27+$H27+$J27)),$K27,IF((SUM(выдача!$O27:Y27)&lt;=($B27+$D27+$F27+$H27+$J27+$L27)),$M27,IF((SUM(выдача!$O27:Y27)&lt;=($B27+$D27+$F27+$H27+$J27+$L27+$N27)),$O27,IF((SUM(выдача!$O27:Y27)&lt;=($B27+$D27+$F27+$H27+$J27+$L27+$N27+$P27)),$Q27,IF((SUM(выдача!$O27:Y27)&lt;=($B27+$D27+$F27+$H27+$J27+$L27+$N27+$P27+$R27)),$S27,IF((SUM(выдача!$O27:Y27)&lt;=($B27+$D27+$F27+$H27+$J27+$L27+$N27+$P27+$R27+$T27)),$U27,IF((SUM(выдача!$O27:Y27)&lt;=($B27+$D27+$F27+$H27+$J27+$L27+$N27+$P27+$R27+$T27+$V27)),$W27,IF((SUM(выдача!$O27:Y27)&lt;=($B27+$D27+$F27+$H27+$J27+$L27+$N27+$P27+$R27+$T27+$V27+$X27)),$Y27,IF((SUM(выдача!$O27:Y27)&lt;=($B27+$D27+$F27+$H27+$J27+$L27+$N27+$P27+$R27+$T27+$V27+$X27+$Z27)),$AA27,IF((SUM(выдача!$O27:Y27)&lt;=($B27+$D27+$F27+$H27+$J27+$L27+$N27+$P27+$R27+$T27+$V27+$X27+$Z27+$AB27)),$AC27,0))))))))))))))</f>
        <v>18</v>
      </c>
      <c r="AT27" s="354">
        <f>IF(((SUM(выдача!$O27:Z27)&lt;=$B27)),$C27,IF((SUM(выдача!$O27:Z27)&lt;=($B27+$D27)),$E27,IF((SUM(выдача!$O27:Z27)&lt;=($B27+$D27+$F27)),$G27,IF((SUM(выдача!$O27:Z27)&lt;=($B27+$D27+$F27+$H27)),$I27,IF((SUM(выдача!$O27:Z27)&lt;=($B27+$D27+$F27+$H27+$J27)),$K27,IF((SUM(выдача!$O27:Z27)&lt;=($B27+$D27+$F27+$H27+$J27+$L27)),$M27,IF((SUM(выдача!$O27:Z27)&lt;=($B27+$D27+$F27+$H27+$J27+$L27+$N27)),$O27,IF((SUM(выдача!$O27:Z27)&lt;=($B27+$D27+$F27+$H27+$J27+$L27+$N27+$P27)),$Q27,IF((SUM(выдача!$O27:Z27)&lt;=($B27+$D27+$F27+$H27+$J27+$L27+$N27+$P27+$R27)),$S27,IF((SUM(выдача!$O27:Z27)&lt;=($B27+$D27+$F27+$H27+$J27+$L27+$N27+$P27+$R27+$T27)),$U27,IF((SUM(выдача!$O27:Z27)&lt;=($B27+$D27+$F27+$H27+$J27+$L27+$N27+$P27+$R27+$T27+$V27)),$W27,IF((SUM(выдача!$O27:Z27)&lt;=($B27+$D27+$F27+$H27+$J27+$L27+$N27+$P27+$R27+$T27+$V27+$X27)),$Y27,IF((SUM(выдача!$O27:Z27)&lt;=($B27+$D27+$F27+$H27+$J27+$L27+$N27+$P27+$R27+$T27+$V27+$X27+$Z27)),$AA27,IF((SUM(выдача!$O27:Z27)&lt;=($B27+$D27+$F27+$H27+$J27+$L27+$N27+$P27+$R27+$T27+$V27+$X27+$Z27+$AB27)),$AC27,0))))))))))))))</f>
        <v>18</v>
      </c>
      <c r="AU27" s="354">
        <f>IF(((SUM(выдача!$O27:AA27)&lt;=$B27)),$C27,IF((SUM(выдача!$O27:AA27)&lt;=($B27+$D27)),$E27,IF((SUM(выдача!$O27:AA27)&lt;=($B27+$D27+$F27)),$G27,IF((SUM(выдача!$O27:AA27)&lt;=($B27+$D27+$F27+$H27)),$I27,IF((SUM(выдача!$O27:AA27)&lt;=($B27+$D27+$F27+$H27+$J27)),$K27,IF((SUM(выдача!$O27:AA27)&lt;=($B27+$D27+$F27+$H27+$J27+$L27)),$M27,IF((SUM(выдача!$O27:AA27)&lt;=($B27+$D27+$F27+$H27+$J27+$L27+$N27)),$O27,IF((SUM(выдача!$O27:AA27)&lt;=($B27+$D27+$F27+$H27+$J27+$L27+$N27+$P27)),$Q27,IF((SUM(выдача!$O27:AA27)&lt;=($B27+$D27+$F27+$H27+$J27+$L27+$N27+$P27+$R27)),$S27,IF((SUM(выдача!$O27:AA27)&lt;=($B27+$D27+$F27+$H27+$J27+$L27+$N27+$P27+$R27+$T27)),$U27,IF((SUM(выдача!$O27:AA27)&lt;=($B27+$D27+$F27+$H27+$J27+$L27+$N27+$P27+$R27+$T27+$V27)),$W27,IF((SUM(выдача!$O27:AA27)&lt;=($B27+$D27+$F27+$H27+$J27+$L27+$N27+$P27+$R27+$T27+$V27+$X27)),$Y27,IF((SUM(выдача!$O27:AA27)&lt;=($B27+$D27+$F27+$H27+$J27+$L27+$N27+$P27+$R27+$T27+$V27+$X27+$Z27)),$AA27,IF((SUM(выдача!$O27:AA27)&lt;=($B27+$D27+$F27+$H27+$J27+$L27+$N27+$P27+$R27+$T27+$V27+$X27+$Z27+$AB27)),$AC27,0))))))))))))))</f>
        <v>18</v>
      </c>
      <c r="AV27" s="354">
        <f>IF(((SUM(выдача!$O27:AB27)&lt;=$B27)),$C27,IF((SUM(выдача!$O27:AB27)&lt;=($B27+$D27)),$E27,IF((SUM(выдача!$O27:AB27)&lt;=($B27+$D27+$F27)),$G27,IF((SUM(выдача!$O27:AB27)&lt;=($B27+$D27+$F27+$H27)),$I27,IF((SUM(выдача!$O27:AB27)&lt;=($B27+$D27+$F27+$H27+$J27)),$K27,IF((SUM(выдача!$O27:AB27)&lt;=($B27+$D27+$F27+$H27+$J27+$L27)),$M27,IF((SUM(выдача!$O27:AB27)&lt;=($B27+$D27+$F27+$H27+$J27+$L27+$N27)),$O27,IF((SUM(выдача!$O27:AB27)&lt;=($B27+$D27+$F27+$H27+$J27+$L27+$N27+$P27)),$Q27,IF((SUM(выдача!$O27:AB27)&lt;=($B27+$D27+$F27+$H27+$J27+$L27+$N27+$P27+$R27)),$S27,IF((SUM(выдача!$O27:AB27)&lt;=($B27+$D27+$F27+$H27+$J27+$L27+$N27+$P27+$R27+$T27)),$U27,IF((SUM(выдача!$O27:AB27)&lt;=($B27+$D27+$F27+$H27+$J27+$L27+$N27+$P27+$R27+$T27+$V27)),$W27,IF((SUM(выдача!$O27:AB27)&lt;=($B27+$D27+$F27+$H27+$J27+$L27+$N27+$P27+$R27+$T27+$V27+$X27)),$Y27,IF((SUM(выдача!$O27:AB27)&lt;=($B27+$D27+$F27+$H27+$J27+$L27+$N27+$P27+$R27+$T27+$V27+$X27+$Z27)),$AA27,IF((SUM(выдача!$O27:AB27)&lt;=($B27+$D27+$F27+$H27+$J27+$L27+$N27+$P27+$R27+$T27+$V27+$X27+$Z27+$AB27)),$AC27,0))))))))))))))</f>
        <v>18</v>
      </c>
      <c r="AW27" s="354">
        <f>IF(((SUM(выдача!$O27:AC27)&lt;=$B27)),$C27,IF((SUM(выдача!$O27:AC27)&lt;=($B27+$D27)),$E27,IF((SUM(выдача!$O27:AC27)&lt;=($B27+$D27+$F27)),$G27,IF((SUM(выдача!$O27:AC27)&lt;=($B27+$D27+$F27+$H27)),$I27,IF((SUM(выдача!$O27:AC27)&lt;=($B27+$D27+$F27+$H27+$J27)),$K27,IF((SUM(выдача!$O27:AC27)&lt;=($B27+$D27+$F27+$H27+$J27+$L27)),$M27,IF((SUM(выдача!$O27:AC27)&lt;=($B27+$D27+$F27+$H27+$J27+$L27+$N27)),$O27,IF((SUM(выдача!$O27:AC27)&lt;=($B27+$D27+$F27+$H27+$J27+$L27+$N27+$P27)),$Q27,IF((SUM(выдача!$O27:AC27)&lt;=($B27+$D27+$F27+$H27+$J27+$L27+$N27+$P27+$R27)),$S27,IF((SUM(выдача!$O27:AC27)&lt;=($B27+$D27+$F27+$H27+$J27+$L27+$N27+$P27+$R27+$T27)),$U27,IF((SUM(выдача!$O27:AC27)&lt;=($B27+$D27+$F27+$H27+$J27+$L27+$N27+$P27+$R27+$T27+$V27)),$W27,IF((SUM(выдача!$O27:AC27)&lt;=($B27+$D27+$F27+$H27+$J27+$L27+$N27+$P27+$R27+$T27+$V27+$X27)),$Y27,IF((SUM(выдача!$O27:AC27)&lt;=($B27+$D27+$F27+$H27+$J27+$L27+$N27+$P27+$R27+$T27+$V27+$X27+$Z27)),$AA27,IF((SUM(выдача!$O27:AC27)&lt;=($B27+$D27+$F27+$H27+$J27+$L27+$N27+$P27+$R27+$T27+$V27+$X27+$Z27+$AB27)),$AC27,0))))))))))))))</f>
        <v>18</v>
      </c>
      <c r="AX27" s="354">
        <f>IF(((SUM(выдача!$O27:AD27)&lt;=$B27)),$C27,IF((SUM(выдача!$O27:AD27)&lt;=($B27+$D27)),$E27,IF((SUM(выдача!$O27:AD27)&lt;=($B27+$D27+$F27)),$G27,IF((SUM(выдача!$O27:AD27)&lt;=($B27+$D27+$F27+$H27)),$I27,IF((SUM(выдача!$O27:AD27)&lt;=($B27+$D27+$F27+$H27+$J27)),$K27,IF((SUM(выдача!$O27:AD27)&lt;=($B27+$D27+$F27+$H27+$J27+$L27)),$M27,IF((SUM(выдача!$O27:AD27)&lt;=($B27+$D27+$F27+$H27+$J27+$L27+$N27)),$O27,IF((SUM(выдача!$O27:AD27)&lt;=($B27+$D27+$F27+$H27+$J27+$L27+$N27+$P27)),$Q27,IF((SUM(выдача!$O27:AD27)&lt;=($B27+$D27+$F27+$H27+$J27+$L27+$N27+$P27+$R27)),$S27,IF((SUM(выдача!$O27:AD27)&lt;=($B27+$D27+$F27+$H27+$J27+$L27+$N27+$P27+$R27+$T27)),$U27,IF((SUM(выдача!$O27:AD27)&lt;=($B27+$D27+$F27+$H27+$J27+$L27+$N27+$P27+$R27+$T27+$V27)),$W27,IF((SUM(выдача!$O27:AD27)&lt;=($B27+$D27+$F27+$H27+$J27+$L27+$N27+$P27+$R27+$T27+$V27+$X27)),$Y27,IF((SUM(выдача!$O27:AD27)&lt;=($B27+$D27+$F27+$H27+$J27+$L27+$N27+$P27+$R27+$T27+$V27+$X27+$Z27)),$AA27,IF((SUM(выдача!$O27:AD27)&lt;=($B27+$D27+$F27+$H27+$J27+$L27+$N27+$P27+$R27+$T27+$V27+$X27+$Z27+$AB27)),$AC27,0))))))))))))))</f>
        <v>18</v>
      </c>
      <c r="AY27" s="354">
        <f>IF(((SUM(выдача!$O27:AE27)&lt;=$B27)),$C27,IF((SUM(выдача!$O27:AE27)&lt;=($B27+$D27)),$E27,IF((SUM(выдача!$O27:AE27)&lt;=($B27+$D27+$F27)),$G27,IF((SUM(выдача!$O27:AE27)&lt;=($B27+$D27+$F27+$H27)),$I27,IF((SUM(выдача!$O27:AE27)&lt;=($B27+$D27+$F27+$H27+$J27)),$K27,IF((SUM(выдача!$O27:AE27)&lt;=($B27+$D27+$F27+$H27+$J27+$L27)),$M27,IF((SUM(выдача!$O27:AE27)&lt;=($B27+$D27+$F27+$H27+$J27+$L27+$N27)),$O27,IF((SUM(выдача!$O27:AE27)&lt;=($B27+$D27+$F27+$H27+$J27+$L27+$N27+$P27)),$Q27,IF((SUM(выдача!$O27:AE27)&lt;=($B27+$D27+$F27+$H27+$J27+$L27+$N27+$P27+$R27)),$S27,IF((SUM(выдача!$O27:AE27)&lt;=($B27+$D27+$F27+$H27+$J27+$L27+$N27+$P27+$R27+$T27)),$U27,IF((SUM(выдача!$O27:AE27)&lt;=($B27+$D27+$F27+$H27+$J27+$L27+$N27+$P27+$R27+$T27+$V27)),$W27,IF((SUM(выдача!$O27:AE27)&lt;=($B27+$D27+$F27+$H27+$J27+$L27+$N27+$P27+$R27+$T27+$V27+$X27)),$Y27,IF((SUM(выдача!$O27:AE27)&lt;=($B27+$D27+$F27+$H27+$J27+$L27+$N27+$P27+$R27+$T27+$V27+$X27+$Z27)),$AA27,IF((SUM(выдача!$O27:AE27)&lt;=($B27+$D27+$F27+$H27+$J27+$L27+$N27+$P27+$R27+$T27+$V27+$X27+$Z27+$AB27)),$AC27,0))))))))))))))</f>
        <v>18</v>
      </c>
      <c r="AZ27" s="354">
        <f>IF(((SUM(выдача!$O27:AF27)&lt;=$B27)),$C27,IF((SUM(выдача!$O27:AF27)&lt;=($B27+$D27)),$E27,IF((SUM(выдача!$O27:AF27)&lt;=($B27+$D27+$F27)),$G27,IF((SUM(выдача!$O27:AF27)&lt;=($B27+$D27+$F27+$H27)),$I27,IF((SUM(выдача!$O27:AF27)&lt;=($B27+$D27+$F27+$H27+$J27)),$K27,IF((SUM(выдача!$O27:AF27)&lt;=($B27+$D27+$F27+$H27+$J27+$L27)),$M27,IF((SUM(выдача!$O27:AF27)&lt;=($B27+$D27+$F27+$H27+$J27+$L27+$N27)),$O27,IF((SUM(выдача!$O27:AF27)&lt;=($B27+$D27+$F27+$H27+$J27+$L27+$N27+$P27)),$Q27,IF((SUM(выдача!$O27:AF27)&lt;=($B27+$D27+$F27+$H27+$J27+$L27+$N27+$P27+$R27)),$S27,IF((SUM(выдача!$O27:AF27)&lt;=($B27+$D27+$F27+$H27+$J27+$L27+$N27+$P27+$R27+$T27)),$U27,IF((SUM(выдача!$O27:AF27)&lt;=($B27+$D27+$F27+$H27+$J27+$L27+$N27+$P27+$R27+$T27+$V27)),$W27,IF((SUM(выдача!$O27:AF27)&lt;=($B27+$D27+$F27+$H27+$J27+$L27+$N27+$P27+$R27+$T27+$V27+$X27)),$Y27,IF((SUM(выдача!$O27:AF27)&lt;=($B27+$D27+$F27+$H27+$J27+$L27+$N27+$P27+$R27+$T27+$V27+$X27+$Z27)),$AA27,IF((SUM(выдача!$O27:AF27)&lt;=($B27+$D27+$F27+$H27+$J27+$L27+$N27+$P27+$R27+$T27+$V27+$X27+$Z27+$AB27)),$AC27,0))))))))))))))</f>
        <v>18</v>
      </c>
      <c r="BA27" s="354">
        <f>IF(((SUM(выдача!$O27:AG27)&lt;=$B27)),$C27,IF((SUM(выдача!$O27:AG27)&lt;=($B27+$D27)),$E27,IF((SUM(выдача!$O27:AG27)&lt;=($B27+$D27+$F27)),$G27,IF((SUM(выдача!$O27:AG27)&lt;=($B27+$D27+$F27+$H27)),$I27,IF((SUM(выдача!$O27:AG27)&lt;=($B27+$D27+$F27+$H27+$J27)),$K27,IF((SUM(выдача!$O27:AG27)&lt;=($B27+$D27+$F27+$H27+$J27+$L27)),$M27,IF((SUM(выдача!$O27:AG27)&lt;=($B27+$D27+$F27+$H27+$J27+$L27+$N27)),$O27,IF((SUM(выдача!$O27:AG27)&lt;=($B27+$D27+$F27+$H27+$J27+$L27+$N27+$P27)),$Q27,IF((SUM(выдача!$O27:AG27)&lt;=($B27+$D27+$F27+$H27+$J27+$L27+$N27+$P27+$R27)),$S27,IF((SUM(выдача!$O27:AG27)&lt;=($B27+$D27+$F27+$H27+$J27+$L27+$N27+$P27+$R27+$T27)),$U27,IF((SUM(выдача!$O27:AG27)&lt;=($B27+$D27+$F27+$H27+$J27+$L27+$N27+$P27+$R27+$T27+$V27)),$W27,IF((SUM(выдача!$O27:AG27)&lt;=($B27+$D27+$F27+$H27+$J27+$L27+$N27+$P27+$R27+$T27+$V27+$X27)),$Y27,IF((SUM(выдача!$O27:AG27)&lt;=($B27+$D27+$F27+$H27+$J27+$L27+$N27+$P27+$R27+$T27+$V27+$X27+$Z27)),$AA27,IF((SUM(выдача!$O27:AG27)&lt;=($B27+$D27+$F27+$H27+$J27+$L27+$N27+$P27+$R27+$T27+$V27+$X27+$Z27+$AB27)),$AC27,0))))))))))))))</f>
        <v>18</v>
      </c>
      <c r="BB27" s="354">
        <f>IF(((SUM(выдача!$O27:AH27)&lt;=$B27)),$C27,IF((SUM(выдача!$O27:AH27)&lt;=($B27+$D27)),$E27,IF((SUM(выдача!$O27:AH27)&lt;=($B27+$D27+$F27)),$G27,IF((SUM(выдача!$O27:AH27)&lt;=($B27+$D27+$F27+$H27)),$I27,IF((SUM(выдача!$O27:AH27)&lt;=($B27+$D27+$F27+$H27+$J27)),$K27,IF((SUM(выдача!$O27:AH27)&lt;=($B27+$D27+$F27+$H27+$J27+$L27)),$M27,IF((SUM(выдача!$O27:AH27)&lt;=($B27+$D27+$F27+$H27+$J27+$L27+$N27)),$O27,IF((SUM(выдача!$O27:AH27)&lt;=($B27+$D27+$F27+$H27+$J27+$L27+$N27+$P27)),$Q27,IF((SUM(выдача!$O27:AH27)&lt;=($B27+$D27+$F27+$H27+$J27+$L27+$N27+$P27+$R27)),$S27,IF((SUM(выдача!$O27:AH27)&lt;=($B27+$D27+$F27+$H27+$J27+$L27+$N27+$P27+$R27+$T27)),$U27,IF((SUM(выдача!$O27:AH27)&lt;=($B27+$D27+$F27+$H27+$J27+$L27+$N27+$P27+$R27+$T27+$V27)),$W27,IF((SUM(выдача!$O27:AH27)&lt;=($B27+$D27+$F27+$H27+$J27+$L27+$N27+$P27+$R27+$T27+$V27+$X27)),$Y27,IF((SUM(выдача!$O27:AH27)&lt;=($B27+$D27+$F27+$H27+$J27+$L27+$N27+$P27+$R27+$T27+$V27+$X27+$Z27)),$AA27,IF((SUM(выдача!$O27:AH27)&lt;=($B27+$D27+$F27+$H27+$J27+$L27+$N27+$P27+$R27+$T27+$V27+$X27+$Z27+$AB27)),$AC27,0))))))))))))))</f>
        <v>18</v>
      </c>
      <c r="BC27" s="354">
        <f>IF(((SUM(выдача!$O27:AI27)&lt;=$B27)),$C27,IF((SUM(выдача!$O27:AI27)&lt;=($B27+$D27)),$E27,IF((SUM(выдача!$O27:AI27)&lt;=($B27+$D27+$F27)),$G27,IF((SUM(выдача!$O27:AI27)&lt;=($B27+$D27+$F27+$H27)),$I27,IF((SUM(выдача!$O27:AI27)&lt;=($B27+$D27+$F27+$H27+$J27)),$K27,IF((SUM(выдача!$O27:AI27)&lt;=($B27+$D27+$F27+$H27+$J27+$L27)),$M27,IF((SUM(выдача!$O27:AI27)&lt;=($B27+$D27+$F27+$H27+$J27+$L27+$N27)),$O27,IF((SUM(выдача!$O27:AI27)&lt;=($B27+$D27+$F27+$H27+$J27+$L27+$N27+$P27)),$Q27,IF((SUM(выдача!$O27:AI27)&lt;=($B27+$D27+$F27+$H27+$J27+$L27+$N27+$P27+$R27)),$S27,IF((SUM(выдача!$O27:AI27)&lt;=($B27+$D27+$F27+$H27+$J27+$L27+$N27+$P27+$R27+$T27)),$U27,IF((SUM(выдача!$O27:AI27)&lt;=($B27+$D27+$F27+$H27+$J27+$L27+$N27+$P27+$R27+$T27+$V27)),$W27,IF((SUM(выдача!$O27:AI27)&lt;=($B27+$D27+$F27+$H27+$J27+$L27+$N27+$P27+$R27+$T27+$V27+$X27)),$Y27,IF((SUM(выдача!$O27:AI27)&lt;=($B27+$D27+$F27+$H27+$J27+$L27+$N27+$P27+$R27+$T27+$V27+$X27+$Z27)),$AA27,IF((SUM(выдача!$O27:AI27)&lt;=($B27+$D27+$F27+$H27+$J27+$L27+$N27+$P27+$R27+$T27+$V27+$X27+$Z27+$AB27)),$AC27,0))))))))))))))</f>
        <v>18</v>
      </c>
      <c r="BD27" s="355">
        <f t="shared" si="1"/>
        <v>0</v>
      </c>
      <c r="BE27" s="356">
        <f t="shared" si="4"/>
        <v>0</v>
      </c>
    </row>
    <row r="28" spans="1:57" ht="15.75">
      <c r="A28" s="151" t="s">
        <v>177</v>
      </c>
      <c r="B28" s="276">
        <v>14</v>
      </c>
      <c r="C28" s="277">
        <v>86</v>
      </c>
      <c r="D28" s="276"/>
      <c r="E28" s="277"/>
      <c r="F28" s="276"/>
      <c r="G28" s="280"/>
      <c r="H28" s="276"/>
      <c r="I28" s="278"/>
      <c r="J28" s="279"/>
      <c r="K28" s="278"/>
      <c r="L28" s="279"/>
      <c r="M28" s="280"/>
      <c r="N28" s="279"/>
      <c r="O28" s="280"/>
      <c r="P28" s="279"/>
      <c r="Q28" s="280"/>
      <c r="R28" s="279"/>
      <c r="S28" s="280"/>
      <c r="T28" s="279"/>
      <c r="U28" s="280"/>
      <c r="V28" s="279"/>
      <c r="W28" s="280"/>
      <c r="X28" s="279"/>
      <c r="Y28" s="280"/>
      <c r="Z28" s="279"/>
      <c r="AA28" s="280"/>
      <c r="AB28" s="279"/>
      <c r="AC28" s="280"/>
      <c r="AD28" s="351">
        <f t="shared" si="2"/>
        <v>1204</v>
      </c>
      <c r="AE28" s="351">
        <f>AD28-(SUM(Всего!D28:'Всего'!X28))</f>
        <v>0</v>
      </c>
      <c r="AF28" s="352">
        <f t="shared" si="3"/>
        <v>14</v>
      </c>
      <c r="AG28" s="353" t="str">
        <f t="shared" si="0"/>
        <v>шоколад 0,06</v>
      </c>
      <c r="AH28" s="353">
        <f>выдача!B28</f>
        <v>0</v>
      </c>
      <c r="AI28" s="354">
        <f>IF(((SUM(выдача!$O28:O28)&lt;=$B28)),$C28,IF((SUM(выдача!$O28:O28)&lt;=($B28+$D28)),$E28,IF((SUM(выдача!$O28:O28)&lt;=($B28+$D28+$F28)),$G28,IF((SUM(выдача!$O28:O28)&lt;=($B28+$D28+$F28+$H28)),$I28,IF((SUM(выдача!$O28:O28)&lt;=($B28+$D28+$F28+$H28+$J28)),$K28,IF((SUM(выдача!$O28:O28)&lt;=($B28+$D28+$F28+$H28+$J28+$L28)),$M28,IF((SUM(выдача!$O28:O28)&lt;=($B28+$D28+$F28+$H28+$J28+$L28+$N28)),$O28,IF((SUM(выдача!$O28:O28)&lt;=($B28+$D28+$F28+$H28+$J28+$L28+$N28+$P28)),$Q28,IF((SUM(выдача!$O28:O28)&lt;=($B28+$D28+$F28+$H28+$J28+$L28+$N28+$P28+$R28)),$S28,IF((SUM(выдача!$O28:O28)&lt;=($B28+$D28+$F28+$H28+$J28+$L28+$N28+$P28+$R28+$T28)),$U28,IF((SUM(выдача!$O28:O28)&lt;=($B28+$D28+$F28+$H28+$J28+$L28+$N28+$P28+$R28+$T28+$V28)),$W28,IF((SUM(выдача!$O28:O28)&lt;=($B28+$D28+$F28+$H28+$J28+$L28+$N28+$P28+$R28+$T28+$V28+$X28)),$Y28,IF((SUM(выдача!$O28:O28)&lt;=($B28+$D28+$F28+$H28+$J28+$L28+$N28+$P28+$R28+$T28+$V28+$X28+$Z28)),$AA28,IF((SUM(выдача!$O28:O28)&lt;=($B28+$D28+$F28+$H28+$J28+$L28+$N28+$P28+$R28+$T28+$V28+$X28+$Z28+$AB28)),$AC28,0))))))))))))))</f>
        <v>86</v>
      </c>
      <c r="AJ28" s="354">
        <f>IF(((SUM(выдача!$O28:P28)&lt;=$B28)),$C28,IF((SUM(выдача!$O28:P28)&lt;=($B28+$D28)),$E28,IF((SUM(выдача!$O28:P28)&lt;=($B28+$D28+$F28)),$G28,IF((SUM(выдача!$O28:P28)&lt;=($B28+$D28+$F28+$H28)),$I28,IF((SUM(выдача!$O28:P28)&lt;=($B28+$D28+$F28+$H28+$J28)),$K28,IF((SUM(выдача!$O28:P28)&lt;=($B28+$D28+$F28+$H28+$J28+$L28)),$M28,IF((SUM(выдача!$O28:P28)&lt;=($B28+$D28+$F28+$H28+$J28+$L28+$N28)),$O28,IF((SUM(выдача!$O28:P28)&lt;=($B28+$D28+$F28+$H28+$J28+$L28+$N28+$P28)),$Q28,IF((SUM(выдача!$O28:P28)&lt;=($B28+$D28+$F28+$H28+$J28+$L28+$N28+$P28+$R28)),$S28,IF((SUM(выдача!$O28:P28)&lt;=($B28+$D28+$F28+$H28+$J28+$L28+$N28+$P28+$R28+$T28)),$U28,IF((SUM(выдача!$O28:P28)&lt;=($B28+$D28+$F28+$H28+$J28+$L28+$N28+$P28+$R28+$T28+$V28)),$W28,IF((SUM(выдача!$O28:P28)&lt;=($B28+$D28+$F28+$H28+$J28+$L28+$N28+$P28+$R28+$T28+$V28+$X28)),$Y28,IF((SUM(выдача!$O28:P28)&lt;=($B28+$D28+$F28+$H28+$J28+$L28+$N28+$P28+$R28+$T28+$V28+$X28+$Z28)),$AA28,IF((SUM(выдача!$O28:P28)&lt;=($B28+$D28+$F28+$H28+$J28+$L28+$N28+$P28+$R28+$T28+$V28+$X28+$Z28+$AB28)),$AC28,0))))))))))))))</f>
        <v>86</v>
      </c>
      <c r="AK28" s="354">
        <f>IF(((SUM(выдача!$O28:Q28)&lt;=$B28)),$C28,IF((SUM(выдача!$O28:Q28)&lt;=($B28+$D28)),$E28,IF((SUM(выдача!$O28:Q28)&lt;=($B28+$D28+$F28)),$G28,IF((SUM(выдача!$O28:Q28)&lt;=($B28+$D28+$F28+$H28)),$I28,IF((SUM(выдача!$O28:Q28)&lt;=($B28+$D28+$F28+$H28+$J28)),$K28,IF((SUM(выдача!$O28:Q28)&lt;=($B28+$D28+$F28+$H28+$J28+$L28)),$M28,IF((SUM(выдача!$O28:Q28)&lt;=($B28+$D28+$F28+$H28+$J28+$L28+$N28)),$O28,IF((SUM(выдача!$O28:Q28)&lt;=($B28+$D28+$F28+$H28+$J28+$L28+$N28+$P28)),$Q28,IF((SUM(выдача!$O28:Q28)&lt;=($B28+$D28+$F28+$H28+$J28+$L28+$N28+$P28+$R28)),$S28,IF((SUM(выдача!$O28:Q28)&lt;=($B28+$D28+$F28+$H28+$J28+$L28+$N28+$P28+$R28+$T28)),$U28,IF((SUM(выдача!$O28:Q28)&lt;=($B28+$D28+$F28+$H28+$J28+$L28+$N28+$P28+$R28+$T28+$V28)),$W28,IF((SUM(выдача!$O28:Q28)&lt;=($B28+$D28+$F28+$H28+$J28+$L28+$N28+$P28+$R28+$T28+$V28+$X28)),$Y28,IF((SUM(выдача!$O28:Q28)&lt;=($B28+$D28+$F28+$H28+$J28+$L28+$N28+$P28+$R28+$T28+$V28+$X28+$Z28)),$AA28,IF((SUM(выдача!$O28:Q28)&lt;=($B28+$D28+$F28+$H28+$J28+$L28+$N28+$P28+$R28+$T28+$V28+$X28+$Z28+$AB28)),$AC28,0))))))))))))))</f>
        <v>86</v>
      </c>
      <c r="AL28" s="354">
        <f>IF(((SUM(выдача!$O28:R28)&lt;=$B28)),$C28,IF((SUM(выдача!$O28:R28)&lt;=($B28+$D28)),$E28,IF((SUM(выдача!$O28:R28)&lt;=($B28+$D28+$F28)),$G28,IF((SUM(выдача!$O28:R28)&lt;=($B28+$D28+$F28+$H28)),$I28,IF((SUM(выдача!$O28:R28)&lt;=($B28+$D28+$F28+$H28+$J28)),$K28,IF((SUM(выдача!$O28:R28)&lt;=($B28+$D28+$F28+$H28+$J28+$L28)),$M28,IF((SUM(выдача!$O28:R28)&lt;=($B28+$D28+$F28+$H28+$J28+$L28+$N28)),$O28,IF((SUM(выдача!$O28:R28)&lt;=($B28+$D28+$F28+$H28+$J28+$L28+$N28+$P28)),$Q28,IF((SUM(выдача!$O28:R28)&lt;=($B28+$D28+$F28+$H28+$J28+$L28+$N28+$P28+$R28)),$S28,IF((SUM(выдача!$O28:R28)&lt;=($B28+$D28+$F28+$H28+$J28+$L28+$N28+$P28+$R28+$T28)),$U28,IF((SUM(выдача!$O28:R28)&lt;=($B28+$D28+$F28+$H28+$J28+$L28+$N28+$P28+$R28+$T28+$V28)),$W28,IF((SUM(выдача!$O28:R28)&lt;=($B28+$D28+$F28+$H28+$J28+$L28+$N28+$P28+$R28+$T28+$V28+$X28)),$Y28,IF((SUM(выдача!$O28:R28)&lt;=($B28+$D28+$F28+$H28+$J28+$L28+$N28+$P28+$R28+$T28+$V28+$X28+$Z28)),$AA28,IF((SUM(выдача!$O28:R28)&lt;=($B28+$D28+$F28+$H28+$J28+$L28+$N28+$P28+$R28+$T28+$V28+$X28+$Z28+$AB28)),$AC28,0))))))))))))))</f>
        <v>86</v>
      </c>
      <c r="AM28" s="354">
        <f>IF(((SUM(выдача!$O28:S28)&lt;=$B28)),$C28,IF((SUM(выдача!$O28:S28)&lt;=($B28+$D28)),$E28,IF((SUM(выдача!$O28:S28)&lt;=($B28+$D28+$F28)),$G28,IF((SUM(выдача!$O28:S28)&lt;=($B28+$D28+$F28+$H28)),$I28,IF((SUM(выдача!$O28:S28)&lt;=($B28+$D28+$F28+$H28+$J28)),$K28,IF((SUM(выдача!$O28:S28)&lt;=($B28+$D28+$F28+$H28+$J28+$L28)),$M28,IF((SUM(выдача!$O28:S28)&lt;=($B28+$D28+$F28+$H28+$J28+$L28+$N28)),$O28,IF((SUM(выдача!$O28:S28)&lt;=($B28+$D28+$F28+$H28+$J28+$L28+$N28+$P28)),$Q28,IF((SUM(выдача!$O28:S28)&lt;=($B28+$D28+$F28+$H28+$J28+$L28+$N28+$P28+$R28)),$S28,IF((SUM(выдача!$O28:S28)&lt;=($B28+$D28+$F28+$H28+$J28+$L28+$N28+$P28+$R28+$T28)),$U28,IF((SUM(выдача!$O28:S28)&lt;=($B28+$D28+$F28+$H28+$J28+$L28+$N28+$P28+$R28+$T28+$V28)),$W28,IF((SUM(выдача!$O28:S28)&lt;=($B28+$D28+$F28+$H28+$J28+$L28+$N28+$P28+$R28+$T28+$V28+$X28)),$Y28,IF((SUM(выдача!$O28:S28)&lt;=($B28+$D28+$F28+$H28+$J28+$L28+$N28+$P28+$R28+$T28+$V28+$X28+$Z28)),$AA28,IF((SUM(выдача!$O28:S28)&lt;=($B28+$D28+$F28+$H28+$J28+$L28+$N28+$P28+$R28+$T28+$V28+$X28+$Z28+$AB28)),$AC28,0))))))))))))))</f>
        <v>86</v>
      </c>
      <c r="AN28" s="354">
        <f>IF(((SUM(выдача!$O28:T28)&lt;=$B28)),$C28,IF((SUM(выдача!$O28:T28)&lt;=($B28+$D28)),$E28,IF((SUM(выдача!$O28:T28)&lt;=($B28+$D28+$F28)),$G28,IF((SUM(выдача!$O28:T28)&lt;=($B28+$D28+$F28+$H28)),$I28,IF((SUM(выдача!$O28:T28)&lt;=($B28+$D28+$F28+$H28+$J28)),$K28,IF((SUM(выдача!$O28:T28)&lt;=($B28+$D28+$F28+$H28+$J28+$L28)),$M28,IF((SUM(выдача!$O28:T28)&lt;=($B28+$D28+$F28+$H28+$J28+$L28+$N28)),$O28,IF((SUM(выдача!$O28:T28)&lt;=($B28+$D28+$F28+$H28+$J28+$L28+$N28+$P28)),$Q28,IF((SUM(выдача!$O28:T28)&lt;=($B28+$D28+$F28+$H28+$J28+$L28+$N28+$P28+$R28)),$S28,IF((SUM(выдача!$O28:T28)&lt;=($B28+$D28+$F28+$H28+$J28+$L28+$N28+$P28+$R28+$T28)),$U28,IF((SUM(выдача!$O28:T28)&lt;=($B28+$D28+$F28+$H28+$J28+$L28+$N28+$P28+$R28+$T28+$V28)),$W28,IF((SUM(выдача!$O28:T28)&lt;=($B28+$D28+$F28+$H28+$J28+$L28+$N28+$P28+$R28+$T28+$V28+$X28)),$Y28,IF((SUM(выдача!$O28:T28)&lt;=($B28+$D28+$F28+$H28+$J28+$L28+$N28+$P28+$R28+$T28+$V28+$X28+$Z28)),$AA28,IF((SUM(выдача!$O28:T28)&lt;=($B28+$D28+$F28+$H28+$J28+$L28+$N28+$P28+$R28+$T28+$V28+$X28+$Z28+$AB28)),$AC28,0))))))))))))))</f>
        <v>86</v>
      </c>
      <c r="AO28" s="354">
        <f>IF(((SUM(выдача!$O28:U28)&lt;=$B28)),$C28,IF((SUM(выдача!$O28:U28)&lt;=($B28+$D28)),$E28,IF((SUM(выдача!$O28:U28)&lt;=($B28+$D28+$F28)),$G28,IF((SUM(выдача!$O28:U28)&lt;=($B28+$D28+$F28+$H28)),$I28,IF((SUM(выдача!$O28:U28)&lt;=($B28+$D28+$F28+$H28+$J28)),$K28,IF((SUM(выдача!$O28:U28)&lt;=($B28+$D28+$F28+$H28+$J28+$L28)),$M28,IF((SUM(выдача!$O28:U28)&lt;=($B28+$D28+$F28+$H28+$J28+$L28+$N28)),$O28,IF((SUM(выдача!$O28:U28)&lt;=($B28+$D28+$F28+$H28+$J28+$L28+$N28+$P28)),$Q28,IF((SUM(выдача!$O28:U28)&lt;=($B28+$D28+$F28+$H28+$J28+$L28+$N28+$P28+$R28)),$S28,IF((SUM(выдача!$O28:U28)&lt;=($B28+$D28+$F28+$H28+$J28+$L28+$N28+$P28+$R28+$T28)),$U28,IF((SUM(выдача!$O28:U28)&lt;=($B28+$D28+$F28+$H28+$J28+$L28+$N28+$P28+$R28+$T28+$V28)),$W28,IF((SUM(выдача!$O28:U28)&lt;=($B28+$D28+$F28+$H28+$J28+$L28+$N28+$P28+$R28+$T28+$V28+$X28)),$Y28,IF((SUM(выдача!$O28:U28)&lt;=($B28+$D28+$F28+$H28+$J28+$L28+$N28+$P28+$R28+$T28+$V28+$X28+$Z28)),$AA28,IF((SUM(выдача!$O28:U28)&lt;=($B28+$D28+$F28+$H28+$J28+$L28+$N28+$P28+$R28+$T28+$V28+$X28+$Z28+$AB28)),$AC28,0))))))))))))))</f>
        <v>86</v>
      </c>
      <c r="AP28" s="354">
        <f>IF(((SUM(выдача!$O28:V28)&lt;=$B28)),$C28,IF((SUM(выдача!$O28:V28)&lt;=($B28+$D28)),$E28,IF((SUM(выдача!$O28:V28)&lt;=($B28+$D28+$F28)),$G28,IF((SUM(выдача!$O28:V28)&lt;=($B28+$D28+$F28+$H28)),$I28,IF((SUM(выдача!$O28:V28)&lt;=($B28+$D28+$F28+$H28+$J28)),$K28,IF((SUM(выдача!$O28:V28)&lt;=($B28+$D28+$F28+$H28+$J28+$L28)),$M28,IF((SUM(выдача!$O28:V28)&lt;=($B28+$D28+$F28+$H28+$J28+$L28+$N28)),$O28,IF((SUM(выдача!$O28:V28)&lt;=($B28+$D28+$F28+$H28+$J28+$L28+$N28+$P28)),$Q28,IF((SUM(выдача!$O28:V28)&lt;=($B28+$D28+$F28+$H28+$J28+$L28+$N28+$P28+$R28)),$S28,IF((SUM(выдача!$O28:V28)&lt;=($B28+$D28+$F28+$H28+$J28+$L28+$N28+$P28+$R28+$T28)),$U28,IF((SUM(выдача!$O28:V28)&lt;=($B28+$D28+$F28+$H28+$J28+$L28+$N28+$P28+$R28+$T28+$V28)),$W28,IF((SUM(выдача!$O28:V28)&lt;=($B28+$D28+$F28+$H28+$J28+$L28+$N28+$P28+$R28+$T28+$V28+$X28)),$Y28,IF((SUM(выдача!$O28:V28)&lt;=($B28+$D28+$F28+$H28+$J28+$L28+$N28+$P28+$R28+$T28+$V28+$X28+$Z28)),$AA28,IF((SUM(выдача!$O28:V28)&lt;=($B28+$D28+$F28+$H28+$J28+$L28+$N28+$P28+$R28+$T28+$V28+$X28+$Z28+$AB28)),$AC28,0))))))))))))))</f>
        <v>86</v>
      </c>
      <c r="AQ28" s="354">
        <f>IF(((SUM(выдача!$O28:W28)&lt;=$B28)),$C28,IF((SUM(выдача!$O28:W28)&lt;=($B28+$D28)),$E28,IF((SUM(выдача!$O28:W28)&lt;=($B28+$D28+$F28)),$G28,IF((SUM(выдача!$O28:W28)&lt;=($B28+$D28+$F28+$H28)),$I28,IF((SUM(выдача!$O28:W28)&lt;=($B28+$D28+$F28+$H28+$J28)),$K28,IF((SUM(выдача!$O28:W28)&lt;=($B28+$D28+$F28+$H28+$J28+$L28)),$M28,IF((SUM(выдача!$O28:W28)&lt;=($B28+$D28+$F28+$H28+$J28+$L28+$N28)),$O28,IF((SUM(выдача!$O28:W28)&lt;=($B28+$D28+$F28+$H28+$J28+$L28+$N28+$P28)),$Q28,IF((SUM(выдача!$O28:W28)&lt;=($B28+$D28+$F28+$H28+$J28+$L28+$N28+$P28+$R28)),$S28,IF((SUM(выдача!$O28:W28)&lt;=($B28+$D28+$F28+$H28+$J28+$L28+$N28+$P28+$R28+$T28)),$U28,IF((SUM(выдача!$O28:W28)&lt;=($B28+$D28+$F28+$H28+$J28+$L28+$N28+$P28+$R28+$T28+$V28)),$W28,IF((SUM(выдача!$O28:W28)&lt;=($B28+$D28+$F28+$H28+$J28+$L28+$N28+$P28+$R28+$T28+$V28+$X28)),$Y28,IF((SUM(выдача!$O28:W28)&lt;=($B28+$D28+$F28+$H28+$J28+$L28+$N28+$P28+$R28+$T28+$V28+$X28+$Z28)),$AA28,IF((SUM(выдача!$O28:W28)&lt;=($B28+$D28+$F28+$H28+$J28+$L28+$N28+$P28+$R28+$T28+$V28+$X28+$Z28+$AB28)),$AC28,0))))))))))))))</f>
        <v>86</v>
      </c>
      <c r="AR28" s="354">
        <f>IF(((SUM(выдача!$O28:X28)&lt;=$B28)),$C28,IF((SUM(выдача!$O28:X28)&lt;=($B28+$D28)),$E28,IF((SUM(выдача!$O28:X28)&lt;=($B28+$D28+$F28)),$G28,IF((SUM(выдача!$O28:X28)&lt;=($B28+$D28+$F28+$H28)),$I28,IF((SUM(выдача!$O28:X28)&lt;=($B28+$D28+$F28+$H28+$J28)),$K28,IF((SUM(выдача!$O28:X28)&lt;=($B28+$D28+$F28+$H28+$J28+$L28)),$M28,IF((SUM(выдача!$O28:X28)&lt;=($B28+$D28+$F28+$H28+$J28+$L28+$N28)),$O28,IF((SUM(выдача!$O28:X28)&lt;=($B28+$D28+$F28+$H28+$J28+$L28+$N28+$P28)),$Q28,IF((SUM(выдача!$O28:X28)&lt;=($B28+$D28+$F28+$H28+$J28+$L28+$N28+$P28+$R28)),$S28,IF((SUM(выдача!$O28:X28)&lt;=($B28+$D28+$F28+$H28+$J28+$L28+$N28+$P28+$R28+$T28)),$U28,IF((SUM(выдача!$O28:X28)&lt;=($B28+$D28+$F28+$H28+$J28+$L28+$N28+$P28+$R28+$T28+$V28)),$W28,IF((SUM(выдача!$O28:X28)&lt;=($B28+$D28+$F28+$H28+$J28+$L28+$N28+$P28+$R28+$T28+$V28+$X28)),$Y28,IF((SUM(выдача!$O28:X28)&lt;=($B28+$D28+$F28+$H28+$J28+$L28+$N28+$P28+$R28+$T28+$V28+$X28+$Z28)),$AA28,IF((SUM(выдача!$O28:X28)&lt;=($B28+$D28+$F28+$H28+$J28+$L28+$N28+$P28+$R28+$T28+$V28+$X28+$Z28+$AB28)),$AC28,0))))))))))))))</f>
        <v>86</v>
      </c>
      <c r="AS28" s="354">
        <f>IF(((SUM(выдача!$O28:Y28)&lt;=$B28)),$C28,IF((SUM(выдача!$O28:Y28)&lt;=($B28+$D28)),$E28,IF((SUM(выдача!$O28:Y28)&lt;=($B28+$D28+$F28)),$G28,IF((SUM(выдача!$O28:Y28)&lt;=($B28+$D28+$F28+$H28)),$I28,IF((SUM(выдача!$O28:Y28)&lt;=($B28+$D28+$F28+$H28+$J28)),$K28,IF((SUM(выдача!$O28:Y28)&lt;=($B28+$D28+$F28+$H28+$J28+$L28)),$M28,IF((SUM(выдача!$O28:Y28)&lt;=($B28+$D28+$F28+$H28+$J28+$L28+$N28)),$O28,IF((SUM(выдача!$O28:Y28)&lt;=($B28+$D28+$F28+$H28+$J28+$L28+$N28+$P28)),$Q28,IF((SUM(выдача!$O28:Y28)&lt;=($B28+$D28+$F28+$H28+$J28+$L28+$N28+$P28+$R28)),$S28,IF((SUM(выдача!$O28:Y28)&lt;=($B28+$D28+$F28+$H28+$J28+$L28+$N28+$P28+$R28+$T28)),$U28,IF((SUM(выдача!$O28:Y28)&lt;=($B28+$D28+$F28+$H28+$J28+$L28+$N28+$P28+$R28+$T28+$V28)),$W28,IF((SUM(выдача!$O28:Y28)&lt;=($B28+$D28+$F28+$H28+$J28+$L28+$N28+$P28+$R28+$T28+$V28+$X28)),$Y28,IF((SUM(выдача!$O28:Y28)&lt;=($B28+$D28+$F28+$H28+$J28+$L28+$N28+$P28+$R28+$T28+$V28+$X28+$Z28)),$AA28,IF((SUM(выдача!$O28:Y28)&lt;=($B28+$D28+$F28+$H28+$J28+$L28+$N28+$P28+$R28+$T28+$V28+$X28+$Z28+$AB28)),$AC28,0))))))))))))))</f>
        <v>86</v>
      </c>
      <c r="AT28" s="354">
        <f>IF(((SUM(выдача!$O28:Z28)&lt;=$B28)),$C28,IF((SUM(выдача!$O28:Z28)&lt;=($B28+$D28)),$E28,IF((SUM(выдача!$O28:Z28)&lt;=($B28+$D28+$F28)),$G28,IF((SUM(выдача!$O28:Z28)&lt;=($B28+$D28+$F28+$H28)),$I28,IF((SUM(выдача!$O28:Z28)&lt;=($B28+$D28+$F28+$H28+$J28)),$K28,IF((SUM(выдача!$O28:Z28)&lt;=($B28+$D28+$F28+$H28+$J28+$L28)),$M28,IF((SUM(выдача!$O28:Z28)&lt;=($B28+$D28+$F28+$H28+$J28+$L28+$N28)),$O28,IF((SUM(выдача!$O28:Z28)&lt;=($B28+$D28+$F28+$H28+$J28+$L28+$N28+$P28)),$Q28,IF((SUM(выдача!$O28:Z28)&lt;=($B28+$D28+$F28+$H28+$J28+$L28+$N28+$P28+$R28)),$S28,IF((SUM(выдача!$O28:Z28)&lt;=($B28+$D28+$F28+$H28+$J28+$L28+$N28+$P28+$R28+$T28)),$U28,IF((SUM(выдача!$O28:Z28)&lt;=($B28+$D28+$F28+$H28+$J28+$L28+$N28+$P28+$R28+$T28+$V28)),$W28,IF((SUM(выдача!$O28:Z28)&lt;=($B28+$D28+$F28+$H28+$J28+$L28+$N28+$P28+$R28+$T28+$V28+$X28)),$Y28,IF((SUM(выдача!$O28:Z28)&lt;=($B28+$D28+$F28+$H28+$J28+$L28+$N28+$P28+$R28+$T28+$V28+$X28+$Z28)),$AA28,IF((SUM(выдача!$O28:Z28)&lt;=($B28+$D28+$F28+$H28+$J28+$L28+$N28+$P28+$R28+$T28+$V28+$X28+$Z28+$AB28)),$AC28,0))))))))))))))</f>
        <v>86</v>
      </c>
      <c r="AU28" s="354">
        <f>IF(((SUM(выдача!$O28:AA28)&lt;=$B28)),$C28,IF((SUM(выдача!$O28:AA28)&lt;=($B28+$D28)),$E28,IF((SUM(выдача!$O28:AA28)&lt;=($B28+$D28+$F28)),$G28,IF((SUM(выдача!$O28:AA28)&lt;=($B28+$D28+$F28+$H28)),$I28,IF((SUM(выдача!$O28:AA28)&lt;=($B28+$D28+$F28+$H28+$J28)),$K28,IF((SUM(выдача!$O28:AA28)&lt;=($B28+$D28+$F28+$H28+$J28+$L28)),$M28,IF((SUM(выдача!$O28:AA28)&lt;=($B28+$D28+$F28+$H28+$J28+$L28+$N28)),$O28,IF((SUM(выдача!$O28:AA28)&lt;=($B28+$D28+$F28+$H28+$J28+$L28+$N28+$P28)),$Q28,IF((SUM(выдача!$O28:AA28)&lt;=($B28+$D28+$F28+$H28+$J28+$L28+$N28+$P28+$R28)),$S28,IF((SUM(выдача!$O28:AA28)&lt;=($B28+$D28+$F28+$H28+$J28+$L28+$N28+$P28+$R28+$T28)),$U28,IF((SUM(выдача!$O28:AA28)&lt;=($B28+$D28+$F28+$H28+$J28+$L28+$N28+$P28+$R28+$T28+$V28)),$W28,IF((SUM(выдача!$O28:AA28)&lt;=($B28+$D28+$F28+$H28+$J28+$L28+$N28+$P28+$R28+$T28+$V28+$X28)),$Y28,IF((SUM(выдача!$O28:AA28)&lt;=($B28+$D28+$F28+$H28+$J28+$L28+$N28+$P28+$R28+$T28+$V28+$X28+$Z28)),$AA28,IF((SUM(выдача!$O28:AA28)&lt;=($B28+$D28+$F28+$H28+$J28+$L28+$N28+$P28+$R28+$T28+$V28+$X28+$Z28+$AB28)),$AC28,0))))))))))))))</f>
        <v>86</v>
      </c>
      <c r="AV28" s="354">
        <f>IF(((SUM(выдача!$O28:AB28)&lt;=$B28)),$C28,IF((SUM(выдача!$O28:AB28)&lt;=($B28+$D28)),$E28,IF((SUM(выдача!$O28:AB28)&lt;=($B28+$D28+$F28)),$G28,IF((SUM(выдача!$O28:AB28)&lt;=($B28+$D28+$F28+$H28)),$I28,IF((SUM(выдача!$O28:AB28)&lt;=($B28+$D28+$F28+$H28+$J28)),$K28,IF((SUM(выдача!$O28:AB28)&lt;=($B28+$D28+$F28+$H28+$J28+$L28)),$M28,IF((SUM(выдача!$O28:AB28)&lt;=($B28+$D28+$F28+$H28+$J28+$L28+$N28)),$O28,IF((SUM(выдача!$O28:AB28)&lt;=($B28+$D28+$F28+$H28+$J28+$L28+$N28+$P28)),$Q28,IF((SUM(выдача!$O28:AB28)&lt;=($B28+$D28+$F28+$H28+$J28+$L28+$N28+$P28+$R28)),$S28,IF((SUM(выдача!$O28:AB28)&lt;=($B28+$D28+$F28+$H28+$J28+$L28+$N28+$P28+$R28+$T28)),$U28,IF((SUM(выдача!$O28:AB28)&lt;=($B28+$D28+$F28+$H28+$J28+$L28+$N28+$P28+$R28+$T28+$V28)),$W28,IF((SUM(выдача!$O28:AB28)&lt;=($B28+$D28+$F28+$H28+$J28+$L28+$N28+$P28+$R28+$T28+$V28+$X28)),$Y28,IF((SUM(выдача!$O28:AB28)&lt;=($B28+$D28+$F28+$H28+$J28+$L28+$N28+$P28+$R28+$T28+$V28+$X28+$Z28)),$AA28,IF((SUM(выдача!$O28:AB28)&lt;=($B28+$D28+$F28+$H28+$J28+$L28+$N28+$P28+$R28+$T28+$V28+$X28+$Z28+$AB28)),$AC28,0))))))))))))))</f>
        <v>86</v>
      </c>
      <c r="AW28" s="354">
        <f>IF(((SUM(выдача!$O28:AC28)&lt;=$B28)),$C28,IF((SUM(выдача!$O28:AC28)&lt;=($B28+$D28)),$E28,IF((SUM(выдача!$O28:AC28)&lt;=($B28+$D28+$F28)),$G28,IF((SUM(выдача!$O28:AC28)&lt;=($B28+$D28+$F28+$H28)),$I28,IF((SUM(выдача!$O28:AC28)&lt;=($B28+$D28+$F28+$H28+$J28)),$K28,IF((SUM(выдача!$O28:AC28)&lt;=($B28+$D28+$F28+$H28+$J28+$L28)),$M28,IF((SUM(выдача!$O28:AC28)&lt;=($B28+$D28+$F28+$H28+$J28+$L28+$N28)),$O28,IF((SUM(выдача!$O28:AC28)&lt;=($B28+$D28+$F28+$H28+$J28+$L28+$N28+$P28)),$Q28,IF((SUM(выдача!$O28:AC28)&lt;=($B28+$D28+$F28+$H28+$J28+$L28+$N28+$P28+$R28)),$S28,IF((SUM(выдача!$O28:AC28)&lt;=($B28+$D28+$F28+$H28+$J28+$L28+$N28+$P28+$R28+$T28)),$U28,IF((SUM(выдача!$O28:AC28)&lt;=($B28+$D28+$F28+$H28+$J28+$L28+$N28+$P28+$R28+$T28+$V28)),$W28,IF((SUM(выдача!$O28:AC28)&lt;=($B28+$D28+$F28+$H28+$J28+$L28+$N28+$P28+$R28+$T28+$V28+$X28)),$Y28,IF((SUM(выдача!$O28:AC28)&lt;=($B28+$D28+$F28+$H28+$J28+$L28+$N28+$P28+$R28+$T28+$V28+$X28+$Z28)),$AA28,IF((SUM(выдача!$O28:AC28)&lt;=($B28+$D28+$F28+$H28+$J28+$L28+$N28+$P28+$R28+$T28+$V28+$X28+$Z28+$AB28)),$AC28,0))))))))))))))</f>
        <v>86</v>
      </c>
      <c r="AX28" s="354">
        <f>IF(((SUM(выдача!$O28:AD28)&lt;=$B28)),$C28,IF((SUM(выдача!$O28:AD28)&lt;=($B28+$D28)),$E28,IF((SUM(выдача!$O28:AD28)&lt;=($B28+$D28+$F28)),$G28,IF((SUM(выдача!$O28:AD28)&lt;=($B28+$D28+$F28+$H28)),$I28,IF((SUM(выдача!$O28:AD28)&lt;=($B28+$D28+$F28+$H28+$J28)),$K28,IF((SUM(выдача!$O28:AD28)&lt;=($B28+$D28+$F28+$H28+$J28+$L28)),$M28,IF((SUM(выдача!$O28:AD28)&lt;=($B28+$D28+$F28+$H28+$J28+$L28+$N28)),$O28,IF((SUM(выдача!$O28:AD28)&lt;=($B28+$D28+$F28+$H28+$J28+$L28+$N28+$P28)),$Q28,IF((SUM(выдача!$O28:AD28)&lt;=($B28+$D28+$F28+$H28+$J28+$L28+$N28+$P28+$R28)),$S28,IF((SUM(выдача!$O28:AD28)&lt;=($B28+$D28+$F28+$H28+$J28+$L28+$N28+$P28+$R28+$T28)),$U28,IF((SUM(выдача!$O28:AD28)&lt;=($B28+$D28+$F28+$H28+$J28+$L28+$N28+$P28+$R28+$T28+$V28)),$W28,IF((SUM(выдача!$O28:AD28)&lt;=($B28+$D28+$F28+$H28+$J28+$L28+$N28+$P28+$R28+$T28+$V28+$X28)),$Y28,IF((SUM(выдача!$O28:AD28)&lt;=($B28+$D28+$F28+$H28+$J28+$L28+$N28+$P28+$R28+$T28+$V28+$X28+$Z28)),$AA28,IF((SUM(выдача!$O28:AD28)&lt;=($B28+$D28+$F28+$H28+$J28+$L28+$N28+$P28+$R28+$T28+$V28+$X28+$Z28+$AB28)),$AC28,0))))))))))))))</f>
        <v>86</v>
      </c>
      <c r="AY28" s="354">
        <f>IF(((SUM(выдача!$O28:AE28)&lt;=$B28)),$C28,IF((SUM(выдача!$O28:AE28)&lt;=($B28+$D28)),$E28,IF((SUM(выдача!$O28:AE28)&lt;=($B28+$D28+$F28)),$G28,IF((SUM(выдача!$O28:AE28)&lt;=($B28+$D28+$F28+$H28)),$I28,IF((SUM(выдача!$O28:AE28)&lt;=($B28+$D28+$F28+$H28+$J28)),$K28,IF((SUM(выдача!$O28:AE28)&lt;=($B28+$D28+$F28+$H28+$J28+$L28)),$M28,IF((SUM(выдача!$O28:AE28)&lt;=($B28+$D28+$F28+$H28+$J28+$L28+$N28)),$O28,IF((SUM(выдача!$O28:AE28)&lt;=($B28+$D28+$F28+$H28+$J28+$L28+$N28+$P28)),$Q28,IF((SUM(выдача!$O28:AE28)&lt;=($B28+$D28+$F28+$H28+$J28+$L28+$N28+$P28+$R28)),$S28,IF((SUM(выдача!$O28:AE28)&lt;=($B28+$D28+$F28+$H28+$J28+$L28+$N28+$P28+$R28+$T28)),$U28,IF((SUM(выдача!$O28:AE28)&lt;=($B28+$D28+$F28+$H28+$J28+$L28+$N28+$P28+$R28+$T28+$V28)),$W28,IF((SUM(выдача!$O28:AE28)&lt;=($B28+$D28+$F28+$H28+$J28+$L28+$N28+$P28+$R28+$T28+$V28+$X28)),$Y28,IF((SUM(выдача!$O28:AE28)&lt;=($B28+$D28+$F28+$H28+$J28+$L28+$N28+$P28+$R28+$T28+$V28+$X28+$Z28)),$AA28,IF((SUM(выдача!$O28:AE28)&lt;=($B28+$D28+$F28+$H28+$J28+$L28+$N28+$P28+$R28+$T28+$V28+$X28+$Z28+$AB28)),$AC28,0))))))))))))))</f>
        <v>86</v>
      </c>
      <c r="AZ28" s="354">
        <f>IF(((SUM(выдача!$O28:AF28)&lt;=$B28)),$C28,IF((SUM(выдача!$O28:AF28)&lt;=($B28+$D28)),$E28,IF((SUM(выдача!$O28:AF28)&lt;=($B28+$D28+$F28)),$G28,IF((SUM(выдача!$O28:AF28)&lt;=($B28+$D28+$F28+$H28)),$I28,IF((SUM(выдача!$O28:AF28)&lt;=($B28+$D28+$F28+$H28+$J28)),$K28,IF((SUM(выдача!$O28:AF28)&lt;=($B28+$D28+$F28+$H28+$J28+$L28)),$M28,IF((SUM(выдача!$O28:AF28)&lt;=($B28+$D28+$F28+$H28+$J28+$L28+$N28)),$O28,IF((SUM(выдача!$O28:AF28)&lt;=($B28+$D28+$F28+$H28+$J28+$L28+$N28+$P28)),$Q28,IF((SUM(выдача!$O28:AF28)&lt;=($B28+$D28+$F28+$H28+$J28+$L28+$N28+$P28+$R28)),$S28,IF((SUM(выдача!$O28:AF28)&lt;=($B28+$D28+$F28+$H28+$J28+$L28+$N28+$P28+$R28+$T28)),$U28,IF((SUM(выдача!$O28:AF28)&lt;=($B28+$D28+$F28+$H28+$J28+$L28+$N28+$P28+$R28+$T28+$V28)),$W28,IF((SUM(выдача!$O28:AF28)&lt;=($B28+$D28+$F28+$H28+$J28+$L28+$N28+$P28+$R28+$T28+$V28+$X28)),$Y28,IF((SUM(выдача!$O28:AF28)&lt;=($B28+$D28+$F28+$H28+$J28+$L28+$N28+$P28+$R28+$T28+$V28+$X28+$Z28)),$AA28,IF((SUM(выдача!$O28:AF28)&lt;=($B28+$D28+$F28+$H28+$J28+$L28+$N28+$P28+$R28+$T28+$V28+$X28+$Z28+$AB28)),$AC28,0))))))))))))))</f>
        <v>86</v>
      </c>
      <c r="BA28" s="354">
        <f>IF(((SUM(выдача!$O28:AG28)&lt;=$B28)),$C28,IF((SUM(выдача!$O28:AG28)&lt;=($B28+$D28)),$E28,IF((SUM(выдача!$O28:AG28)&lt;=($B28+$D28+$F28)),$G28,IF((SUM(выдача!$O28:AG28)&lt;=($B28+$D28+$F28+$H28)),$I28,IF((SUM(выдача!$O28:AG28)&lt;=($B28+$D28+$F28+$H28+$J28)),$K28,IF((SUM(выдача!$O28:AG28)&lt;=($B28+$D28+$F28+$H28+$J28+$L28)),$M28,IF((SUM(выдача!$O28:AG28)&lt;=($B28+$D28+$F28+$H28+$J28+$L28+$N28)),$O28,IF((SUM(выдача!$O28:AG28)&lt;=($B28+$D28+$F28+$H28+$J28+$L28+$N28+$P28)),$Q28,IF((SUM(выдача!$O28:AG28)&lt;=($B28+$D28+$F28+$H28+$J28+$L28+$N28+$P28+$R28)),$S28,IF((SUM(выдача!$O28:AG28)&lt;=($B28+$D28+$F28+$H28+$J28+$L28+$N28+$P28+$R28+$T28)),$U28,IF((SUM(выдача!$O28:AG28)&lt;=($B28+$D28+$F28+$H28+$J28+$L28+$N28+$P28+$R28+$T28+$V28)),$W28,IF((SUM(выдача!$O28:AG28)&lt;=($B28+$D28+$F28+$H28+$J28+$L28+$N28+$P28+$R28+$T28+$V28+$X28)),$Y28,IF((SUM(выдача!$O28:AG28)&lt;=($B28+$D28+$F28+$H28+$J28+$L28+$N28+$P28+$R28+$T28+$V28+$X28+$Z28)),$AA28,IF((SUM(выдача!$O28:AG28)&lt;=($B28+$D28+$F28+$H28+$J28+$L28+$N28+$P28+$R28+$T28+$V28+$X28+$Z28+$AB28)),$AC28,0))))))))))))))</f>
        <v>86</v>
      </c>
      <c r="BB28" s="354">
        <f>IF(((SUM(выдача!$O28:AH28)&lt;=$B28)),$C28,IF((SUM(выдача!$O28:AH28)&lt;=($B28+$D28)),$E28,IF((SUM(выдача!$O28:AH28)&lt;=($B28+$D28+$F28)),$G28,IF((SUM(выдача!$O28:AH28)&lt;=($B28+$D28+$F28+$H28)),$I28,IF((SUM(выдача!$O28:AH28)&lt;=($B28+$D28+$F28+$H28+$J28)),$K28,IF((SUM(выдача!$O28:AH28)&lt;=($B28+$D28+$F28+$H28+$J28+$L28)),$M28,IF((SUM(выдача!$O28:AH28)&lt;=($B28+$D28+$F28+$H28+$J28+$L28+$N28)),$O28,IF((SUM(выдача!$O28:AH28)&lt;=($B28+$D28+$F28+$H28+$J28+$L28+$N28+$P28)),$Q28,IF((SUM(выдача!$O28:AH28)&lt;=($B28+$D28+$F28+$H28+$J28+$L28+$N28+$P28+$R28)),$S28,IF((SUM(выдача!$O28:AH28)&lt;=($B28+$D28+$F28+$H28+$J28+$L28+$N28+$P28+$R28+$T28)),$U28,IF((SUM(выдача!$O28:AH28)&lt;=($B28+$D28+$F28+$H28+$J28+$L28+$N28+$P28+$R28+$T28+$V28)),$W28,IF((SUM(выдача!$O28:AH28)&lt;=($B28+$D28+$F28+$H28+$J28+$L28+$N28+$P28+$R28+$T28+$V28+$X28)),$Y28,IF((SUM(выдача!$O28:AH28)&lt;=($B28+$D28+$F28+$H28+$J28+$L28+$N28+$P28+$R28+$T28+$V28+$X28+$Z28)),$AA28,IF((SUM(выдача!$O28:AH28)&lt;=($B28+$D28+$F28+$H28+$J28+$L28+$N28+$P28+$R28+$T28+$V28+$X28+$Z28+$AB28)),$AC28,0))))))))))))))</f>
        <v>86</v>
      </c>
      <c r="BC28" s="354">
        <f>IF(((SUM(выдача!$O28:AI28)&lt;=$B28)),$C28,IF((SUM(выдача!$O28:AI28)&lt;=($B28+$D28)),$E28,IF((SUM(выдача!$O28:AI28)&lt;=($B28+$D28+$F28)),$G28,IF((SUM(выдача!$O28:AI28)&lt;=($B28+$D28+$F28+$H28)),$I28,IF((SUM(выдача!$O28:AI28)&lt;=($B28+$D28+$F28+$H28+$J28)),$K28,IF((SUM(выдача!$O28:AI28)&lt;=($B28+$D28+$F28+$H28+$J28+$L28)),$M28,IF((SUM(выдача!$O28:AI28)&lt;=($B28+$D28+$F28+$H28+$J28+$L28+$N28)),$O28,IF((SUM(выдача!$O28:AI28)&lt;=($B28+$D28+$F28+$H28+$J28+$L28+$N28+$P28)),$Q28,IF((SUM(выдача!$O28:AI28)&lt;=($B28+$D28+$F28+$H28+$J28+$L28+$N28+$P28+$R28)),$S28,IF((SUM(выдача!$O28:AI28)&lt;=($B28+$D28+$F28+$H28+$J28+$L28+$N28+$P28+$R28+$T28)),$U28,IF((SUM(выдача!$O28:AI28)&lt;=($B28+$D28+$F28+$H28+$J28+$L28+$N28+$P28+$R28+$T28+$V28)),$W28,IF((SUM(выдача!$O28:AI28)&lt;=($B28+$D28+$F28+$H28+$J28+$L28+$N28+$P28+$R28+$T28+$V28+$X28)),$Y28,IF((SUM(выдача!$O28:AI28)&lt;=($B28+$D28+$F28+$H28+$J28+$L28+$N28+$P28+$R28+$T28+$V28+$X28+$Z28)),$AA28,IF((SUM(выдача!$O28:AI28)&lt;=($B28+$D28+$F28+$H28+$J28+$L28+$N28+$P28+$R28+$T28+$V28+$X28+$Z28+$AB28)),$AC28,0))))))))))))))</f>
        <v>86</v>
      </c>
      <c r="BD28" s="355">
        <f t="shared" si="1"/>
        <v>0</v>
      </c>
      <c r="BE28" s="356">
        <f t="shared" si="4"/>
        <v>0</v>
      </c>
    </row>
    <row r="29" spans="1:57" ht="15.75">
      <c r="A29" s="151" t="s">
        <v>184</v>
      </c>
      <c r="B29" s="276"/>
      <c r="C29" s="277"/>
      <c r="D29" s="276"/>
      <c r="E29" s="280"/>
      <c r="F29" s="276">
        <v>28</v>
      </c>
      <c r="G29" s="280">
        <v>20</v>
      </c>
      <c r="H29" s="276"/>
      <c r="I29" s="278"/>
      <c r="J29" s="279"/>
      <c r="K29" s="278"/>
      <c r="L29" s="279"/>
      <c r="M29" s="280"/>
      <c r="N29" s="279"/>
      <c r="O29" s="280"/>
      <c r="P29" s="279"/>
      <c r="Q29" s="280"/>
      <c r="R29" s="279"/>
      <c r="S29" s="280"/>
      <c r="T29" s="279"/>
      <c r="U29" s="280"/>
      <c r="V29" s="279"/>
      <c r="W29" s="280"/>
      <c r="X29" s="279"/>
      <c r="Y29" s="280"/>
      <c r="Z29" s="279"/>
      <c r="AA29" s="280"/>
      <c r="AB29" s="279"/>
      <c r="AC29" s="280"/>
      <c r="AD29" s="351">
        <f t="shared" si="2"/>
        <v>560</v>
      </c>
      <c r="AE29" s="351">
        <f>AD29-(SUM(Всего!D29:'Всего'!X29))</f>
        <v>0</v>
      </c>
      <c r="AF29" s="352">
        <f t="shared" si="3"/>
        <v>28</v>
      </c>
      <c r="AG29" s="353" t="str">
        <f t="shared" si="0"/>
        <v>шоколад 15 гр</v>
      </c>
      <c r="AH29" s="353">
        <f>выдача!B29</f>
        <v>0</v>
      </c>
      <c r="AI29" s="354">
        <f>IF(((SUM(выдача!$O29:O29)&lt;=$B29)),$C29,IF((SUM(выдача!$O29:O29)&lt;=($B29+$D29)),$E29,IF((SUM(выдача!$O29:O29)&lt;=($B29+$D29+$F29)),$G29,IF((SUM(выдача!$O29:O29)&lt;=($B29+$D29+$F29+$H29)),$I29,IF((SUM(выдача!$O29:O29)&lt;=($B29+$D29+$F29+$H29+$J29)),$K29,IF((SUM(выдача!$O29:O29)&lt;=($B29+$D29+$F29+$H29+$J29+$L29)),$M29,IF((SUM(выдача!$O29:O29)&lt;=($B29+$D29+$F29+$H29+$J29+$L29+$N29)),$O29,IF((SUM(выдача!$O29:O29)&lt;=($B29+$D29+$F29+$H29+$J29+$L29+$N29+$P29)),$Q29,IF((SUM(выдача!$O29:O29)&lt;=($B29+$D29+$F29+$H29+$J29+$L29+$N29+$P29+$R29)),$S29,IF((SUM(выдача!$O29:O29)&lt;=($B29+$D29+$F29+$H29+$J29+$L29+$N29+$P29+$R29+$T29)),$U29,IF((SUM(выдача!$O29:O29)&lt;=($B29+$D29+$F29+$H29+$J29+$L29+$N29+$P29+$R29+$T29+$V29)),$W29,IF((SUM(выдача!$O29:O29)&lt;=($B29+$D29+$F29+$H29+$J29+$L29+$N29+$P29+$R29+$T29+$V29+$X29)),$Y29,IF((SUM(выдача!$O29:O29)&lt;=($B29+$D29+$F29+$H29+$J29+$L29+$N29+$P29+$R29+$T29+$V29+$X29+$Z29)),$AA29,IF((SUM(выдача!$O29:O29)&lt;=($B29+$D29+$F29+$H29+$J29+$L29+$N29+$P29+$R29+$T29+$V29+$X29+$Z29+$AB29)),$AC29,0))))))))))))))</f>
        <v>0</v>
      </c>
      <c r="AJ29" s="354">
        <f>IF(((SUM(выдача!$O29:P29)&lt;=$B29)),$C29,IF((SUM(выдача!$O29:P29)&lt;=($B29+$D29)),$E29,IF((SUM(выдача!$O29:P29)&lt;=($B29+$D29+$F29)),$G29,IF((SUM(выдача!$O29:P29)&lt;=($B29+$D29+$F29+$H29)),$I29,IF((SUM(выдача!$O29:P29)&lt;=($B29+$D29+$F29+$H29+$J29)),$K29,IF((SUM(выдача!$O29:P29)&lt;=($B29+$D29+$F29+$H29+$J29+$L29)),$M29,IF((SUM(выдача!$O29:P29)&lt;=($B29+$D29+$F29+$H29+$J29+$L29+$N29)),$O29,IF((SUM(выдача!$O29:P29)&lt;=($B29+$D29+$F29+$H29+$J29+$L29+$N29+$P29)),$Q29,IF((SUM(выдача!$O29:P29)&lt;=($B29+$D29+$F29+$H29+$J29+$L29+$N29+$P29+$R29)),$S29,IF((SUM(выдача!$O29:P29)&lt;=($B29+$D29+$F29+$H29+$J29+$L29+$N29+$P29+$R29+$T29)),$U29,IF((SUM(выдача!$O29:P29)&lt;=($B29+$D29+$F29+$H29+$J29+$L29+$N29+$P29+$R29+$T29+$V29)),$W29,IF((SUM(выдача!$O29:P29)&lt;=($B29+$D29+$F29+$H29+$J29+$L29+$N29+$P29+$R29+$T29+$V29+$X29)),$Y29,IF((SUM(выдача!$O29:P29)&lt;=($B29+$D29+$F29+$H29+$J29+$L29+$N29+$P29+$R29+$T29+$V29+$X29+$Z29)),$AA29,IF((SUM(выдача!$O29:P29)&lt;=($B29+$D29+$F29+$H29+$J29+$L29+$N29+$P29+$R29+$T29+$V29+$X29+$Z29+$AB29)),$AC29,0))))))))))))))</f>
        <v>0</v>
      </c>
      <c r="AK29" s="354">
        <f>IF(((SUM(выдача!$O29:Q29)&lt;=$B29)),$C29,IF((SUM(выдача!$O29:Q29)&lt;=($B29+$D29)),$E29,IF((SUM(выдача!$O29:Q29)&lt;=($B29+$D29+$F29)),$G29,IF((SUM(выдача!$O29:Q29)&lt;=($B29+$D29+$F29+$H29)),$I29,IF((SUM(выдача!$O29:Q29)&lt;=($B29+$D29+$F29+$H29+$J29)),$K29,IF((SUM(выдача!$O29:Q29)&lt;=($B29+$D29+$F29+$H29+$J29+$L29)),$M29,IF((SUM(выдача!$O29:Q29)&lt;=($B29+$D29+$F29+$H29+$J29+$L29+$N29)),$O29,IF((SUM(выдача!$O29:Q29)&lt;=($B29+$D29+$F29+$H29+$J29+$L29+$N29+$P29)),$Q29,IF((SUM(выдача!$O29:Q29)&lt;=($B29+$D29+$F29+$H29+$J29+$L29+$N29+$P29+$R29)),$S29,IF((SUM(выдача!$O29:Q29)&lt;=($B29+$D29+$F29+$H29+$J29+$L29+$N29+$P29+$R29+$T29)),$U29,IF((SUM(выдача!$O29:Q29)&lt;=($B29+$D29+$F29+$H29+$J29+$L29+$N29+$P29+$R29+$T29+$V29)),$W29,IF((SUM(выдача!$O29:Q29)&lt;=($B29+$D29+$F29+$H29+$J29+$L29+$N29+$P29+$R29+$T29+$V29+$X29)),$Y29,IF((SUM(выдача!$O29:Q29)&lt;=($B29+$D29+$F29+$H29+$J29+$L29+$N29+$P29+$R29+$T29+$V29+$X29+$Z29)),$AA29,IF((SUM(выдача!$O29:Q29)&lt;=($B29+$D29+$F29+$H29+$J29+$L29+$N29+$P29+$R29+$T29+$V29+$X29+$Z29+$AB29)),$AC29,0))))))))))))))</f>
        <v>0</v>
      </c>
      <c r="AL29" s="354">
        <f>IF(((SUM(выдача!$O29:R29)&lt;=$B29)),$C29,IF((SUM(выдача!$O29:R29)&lt;=($B29+$D29)),$E29,IF((SUM(выдача!$O29:R29)&lt;=($B29+$D29+$F29)),$G29,IF((SUM(выдача!$O29:R29)&lt;=($B29+$D29+$F29+$H29)),$I29,IF((SUM(выдача!$O29:R29)&lt;=($B29+$D29+$F29+$H29+$J29)),$K29,IF((SUM(выдача!$O29:R29)&lt;=($B29+$D29+$F29+$H29+$J29+$L29)),$M29,IF((SUM(выдача!$O29:R29)&lt;=($B29+$D29+$F29+$H29+$J29+$L29+$N29)),$O29,IF((SUM(выдача!$O29:R29)&lt;=($B29+$D29+$F29+$H29+$J29+$L29+$N29+$P29)),$Q29,IF((SUM(выдача!$O29:R29)&lt;=($B29+$D29+$F29+$H29+$J29+$L29+$N29+$P29+$R29)),$S29,IF((SUM(выдача!$O29:R29)&lt;=($B29+$D29+$F29+$H29+$J29+$L29+$N29+$P29+$R29+$T29)),$U29,IF((SUM(выдача!$O29:R29)&lt;=($B29+$D29+$F29+$H29+$J29+$L29+$N29+$P29+$R29+$T29+$V29)),$W29,IF((SUM(выдача!$O29:R29)&lt;=($B29+$D29+$F29+$H29+$J29+$L29+$N29+$P29+$R29+$T29+$V29+$X29)),$Y29,IF((SUM(выдача!$O29:R29)&lt;=($B29+$D29+$F29+$H29+$J29+$L29+$N29+$P29+$R29+$T29+$V29+$X29+$Z29)),$AA29,IF((SUM(выдача!$O29:R29)&lt;=($B29+$D29+$F29+$H29+$J29+$L29+$N29+$P29+$R29+$T29+$V29+$X29+$Z29+$AB29)),$AC29,0))))))))))))))</f>
        <v>0</v>
      </c>
      <c r="AM29" s="354">
        <f>IF(((SUM(выдача!$O29:S29)&lt;=$B29)),$C29,IF((SUM(выдача!$O29:S29)&lt;=($B29+$D29)),$E29,IF((SUM(выдача!$O29:S29)&lt;=($B29+$D29+$F29)),$G29,IF((SUM(выдача!$O29:S29)&lt;=($B29+$D29+$F29+$H29)),$I29,IF((SUM(выдача!$O29:S29)&lt;=($B29+$D29+$F29+$H29+$J29)),$K29,IF((SUM(выдача!$O29:S29)&lt;=($B29+$D29+$F29+$H29+$J29+$L29)),$M29,IF((SUM(выдача!$O29:S29)&lt;=($B29+$D29+$F29+$H29+$J29+$L29+$N29)),$O29,IF((SUM(выдача!$O29:S29)&lt;=($B29+$D29+$F29+$H29+$J29+$L29+$N29+$P29)),$Q29,IF((SUM(выдача!$O29:S29)&lt;=($B29+$D29+$F29+$H29+$J29+$L29+$N29+$P29+$R29)),$S29,IF((SUM(выдача!$O29:S29)&lt;=($B29+$D29+$F29+$H29+$J29+$L29+$N29+$P29+$R29+$T29)),$U29,IF((SUM(выдача!$O29:S29)&lt;=($B29+$D29+$F29+$H29+$J29+$L29+$N29+$P29+$R29+$T29+$V29)),$W29,IF((SUM(выдача!$O29:S29)&lt;=($B29+$D29+$F29+$H29+$J29+$L29+$N29+$P29+$R29+$T29+$V29+$X29)),$Y29,IF((SUM(выдача!$O29:S29)&lt;=($B29+$D29+$F29+$H29+$J29+$L29+$N29+$P29+$R29+$T29+$V29+$X29+$Z29)),$AA29,IF((SUM(выдача!$O29:S29)&lt;=($B29+$D29+$F29+$H29+$J29+$L29+$N29+$P29+$R29+$T29+$V29+$X29+$Z29+$AB29)),$AC29,0))))))))))))))</f>
        <v>0</v>
      </c>
      <c r="AN29" s="354">
        <f>IF(((SUM(выдача!$O29:T29)&lt;=$B29)),$C29,IF((SUM(выдача!$O29:T29)&lt;=($B29+$D29)),$E29,IF((SUM(выдача!$O29:T29)&lt;=($B29+$D29+$F29)),$G29,IF((SUM(выдача!$O29:T29)&lt;=($B29+$D29+$F29+$H29)),$I29,IF((SUM(выдача!$O29:T29)&lt;=($B29+$D29+$F29+$H29+$J29)),$K29,IF((SUM(выдача!$O29:T29)&lt;=($B29+$D29+$F29+$H29+$J29+$L29)),$M29,IF((SUM(выдача!$O29:T29)&lt;=($B29+$D29+$F29+$H29+$J29+$L29+$N29)),$O29,IF((SUM(выдача!$O29:T29)&lt;=($B29+$D29+$F29+$H29+$J29+$L29+$N29+$P29)),$Q29,IF((SUM(выдача!$O29:T29)&lt;=($B29+$D29+$F29+$H29+$J29+$L29+$N29+$P29+$R29)),$S29,IF((SUM(выдача!$O29:T29)&lt;=($B29+$D29+$F29+$H29+$J29+$L29+$N29+$P29+$R29+$T29)),$U29,IF((SUM(выдача!$O29:T29)&lt;=($B29+$D29+$F29+$H29+$J29+$L29+$N29+$P29+$R29+$T29+$V29)),$W29,IF((SUM(выдача!$O29:T29)&lt;=($B29+$D29+$F29+$H29+$J29+$L29+$N29+$P29+$R29+$T29+$V29+$X29)),$Y29,IF((SUM(выдача!$O29:T29)&lt;=($B29+$D29+$F29+$H29+$J29+$L29+$N29+$P29+$R29+$T29+$V29+$X29+$Z29)),$AA29,IF((SUM(выдача!$O29:T29)&lt;=($B29+$D29+$F29+$H29+$J29+$L29+$N29+$P29+$R29+$T29+$V29+$X29+$Z29+$AB29)),$AC29,0))))))))))))))</f>
        <v>0</v>
      </c>
      <c r="AO29" s="354">
        <f>IF(((SUM(выдача!$O29:U29)&lt;=$B29)),$C29,IF((SUM(выдача!$O29:U29)&lt;=($B29+$D29)),$E29,IF((SUM(выдача!$O29:U29)&lt;=($B29+$D29+$F29)),$G29,IF((SUM(выдача!$O29:U29)&lt;=($B29+$D29+$F29+$H29)),$I29,IF((SUM(выдача!$O29:U29)&lt;=($B29+$D29+$F29+$H29+$J29)),$K29,IF((SUM(выдача!$O29:U29)&lt;=($B29+$D29+$F29+$H29+$J29+$L29)),$M29,IF((SUM(выдача!$O29:U29)&lt;=($B29+$D29+$F29+$H29+$J29+$L29+$N29)),$O29,IF((SUM(выдача!$O29:U29)&lt;=($B29+$D29+$F29+$H29+$J29+$L29+$N29+$P29)),$Q29,IF((SUM(выдача!$O29:U29)&lt;=($B29+$D29+$F29+$H29+$J29+$L29+$N29+$P29+$R29)),$S29,IF((SUM(выдача!$O29:U29)&lt;=($B29+$D29+$F29+$H29+$J29+$L29+$N29+$P29+$R29+$T29)),$U29,IF((SUM(выдача!$O29:U29)&lt;=($B29+$D29+$F29+$H29+$J29+$L29+$N29+$P29+$R29+$T29+$V29)),$W29,IF((SUM(выдача!$O29:U29)&lt;=($B29+$D29+$F29+$H29+$J29+$L29+$N29+$P29+$R29+$T29+$V29+$X29)),$Y29,IF((SUM(выдача!$O29:U29)&lt;=($B29+$D29+$F29+$H29+$J29+$L29+$N29+$P29+$R29+$T29+$V29+$X29+$Z29)),$AA29,IF((SUM(выдача!$O29:U29)&lt;=($B29+$D29+$F29+$H29+$J29+$L29+$N29+$P29+$R29+$T29+$V29+$X29+$Z29+$AB29)),$AC29,0))))))))))))))</f>
        <v>0</v>
      </c>
      <c r="AP29" s="354">
        <f>IF(((SUM(выдача!$O29:V29)&lt;=$B29)),$C29,IF((SUM(выдача!$O29:V29)&lt;=($B29+$D29)),$E29,IF((SUM(выдача!$O29:V29)&lt;=($B29+$D29+$F29)),$G29,IF((SUM(выдача!$O29:V29)&lt;=($B29+$D29+$F29+$H29)),$I29,IF((SUM(выдача!$O29:V29)&lt;=($B29+$D29+$F29+$H29+$J29)),$K29,IF((SUM(выдача!$O29:V29)&lt;=($B29+$D29+$F29+$H29+$J29+$L29)),$M29,IF((SUM(выдача!$O29:V29)&lt;=($B29+$D29+$F29+$H29+$J29+$L29+$N29)),$O29,IF((SUM(выдача!$O29:V29)&lt;=($B29+$D29+$F29+$H29+$J29+$L29+$N29+$P29)),$Q29,IF((SUM(выдача!$O29:V29)&lt;=($B29+$D29+$F29+$H29+$J29+$L29+$N29+$P29+$R29)),$S29,IF((SUM(выдача!$O29:V29)&lt;=($B29+$D29+$F29+$H29+$J29+$L29+$N29+$P29+$R29+$T29)),$U29,IF((SUM(выдача!$O29:V29)&lt;=($B29+$D29+$F29+$H29+$J29+$L29+$N29+$P29+$R29+$T29+$V29)),$W29,IF((SUM(выдача!$O29:V29)&lt;=($B29+$D29+$F29+$H29+$J29+$L29+$N29+$P29+$R29+$T29+$V29+$X29)),$Y29,IF((SUM(выдача!$O29:V29)&lt;=($B29+$D29+$F29+$H29+$J29+$L29+$N29+$P29+$R29+$T29+$V29+$X29+$Z29)),$AA29,IF((SUM(выдача!$O29:V29)&lt;=($B29+$D29+$F29+$H29+$J29+$L29+$N29+$P29+$R29+$T29+$V29+$X29+$Z29+$AB29)),$AC29,0))))))))))))))</f>
        <v>0</v>
      </c>
      <c r="AQ29" s="354">
        <f>IF(((SUM(выдача!$O29:W29)&lt;=$B29)),$C29,IF((SUM(выдача!$O29:W29)&lt;=($B29+$D29)),$E29,IF((SUM(выдача!$O29:W29)&lt;=($B29+$D29+$F29)),$G29,IF((SUM(выдача!$O29:W29)&lt;=($B29+$D29+$F29+$H29)),$I29,IF((SUM(выдача!$O29:W29)&lt;=($B29+$D29+$F29+$H29+$J29)),$K29,IF((SUM(выдача!$O29:W29)&lt;=($B29+$D29+$F29+$H29+$J29+$L29)),$M29,IF((SUM(выдача!$O29:W29)&lt;=($B29+$D29+$F29+$H29+$J29+$L29+$N29)),$O29,IF((SUM(выдача!$O29:W29)&lt;=($B29+$D29+$F29+$H29+$J29+$L29+$N29+$P29)),$Q29,IF((SUM(выдача!$O29:W29)&lt;=($B29+$D29+$F29+$H29+$J29+$L29+$N29+$P29+$R29)),$S29,IF((SUM(выдача!$O29:W29)&lt;=($B29+$D29+$F29+$H29+$J29+$L29+$N29+$P29+$R29+$T29)),$U29,IF((SUM(выдача!$O29:W29)&lt;=($B29+$D29+$F29+$H29+$J29+$L29+$N29+$P29+$R29+$T29+$V29)),$W29,IF((SUM(выдача!$O29:W29)&lt;=($B29+$D29+$F29+$H29+$J29+$L29+$N29+$P29+$R29+$T29+$V29+$X29)),$Y29,IF((SUM(выдача!$O29:W29)&lt;=($B29+$D29+$F29+$H29+$J29+$L29+$N29+$P29+$R29+$T29+$V29+$X29+$Z29)),$AA29,IF((SUM(выдача!$O29:W29)&lt;=($B29+$D29+$F29+$H29+$J29+$L29+$N29+$P29+$R29+$T29+$V29+$X29+$Z29+$AB29)),$AC29,0))))))))))))))</f>
        <v>0</v>
      </c>
      <c r="AR29" s="354">
        <f>IF(((SUM(выдача!$O29:X29)&lt;=$B29)),$C29,IF((SUM(выдача!$O29:X29)&lt;=($B29+$D29)),$E29,IF((SUM(выдача!$O29:X29)&lt;=($B29+$D29+$F29)),$G29,IF((SUM(выдача!$O29:X29)&lt;=($B29+$D29+$F29+$H29)),$I29,IF((SUM(выдача!$O29:X29)&lt;=($B29+$D29+$F29+$H29+$J29)),$K29,IF((SUM(выдача!$O29:X29)&lt;=($B29+$D29+$F29+$H29+$J29+$L29)),$M29,IF((SUM(выдача!$O29:X29)&lt;=($B29+$D29+$F29+$H29+$J29+$L29+$N29)),$O29,IF((SUM(выдача!$O29:X29)&lt;=($B29+$D29+$F29+$H29+$J29+$L29+$N29+$P29)),$Q29,IF((SUM(выдача!$O29:X29)&lt;=($B29+$D29+$F29+$H29+$J29+$L29+$N29+$P29+$R29)),$S29,IF((SUM(выдача!$O29:X29)&lt;=($B29+$D29+$F29+$H29+$J29+$L29+$N29+$P29+$R29+$T29)),$U29,IF((SUM(выдача!$O29:X29)&lt;=($B29+$D29+$F29+$H29+$J29+$L29+$N29+$P29+$R29+$T29+$V29)),$W29,IF((SUM(выдача!$O29:X29)&lt;=($B29+$D29+$F29+$H29+$J29+$L29+$N29+$P29+$R29+$T29+$V29+$X29)),$Y29,IF((SUM(выдача!$O29:X29)&lt;=($B29+$D29+$F29+$H29+$J29+$L29+$N29+$P29+$R29+$T29+$V29+$X29+$Z29)),$AA29,IF((SUM(выдача!$O29:X29)&lt;=($B29+$D29+$F29+$H29+$J29+$L29+$N29+$P29+$R29+$T29+$V29+$X29+$Z29+$AB29)),$AC29,0))))))))))))))</f>
        <v>0</v>
      </c>
      <c r="AS29" s="354">
        <f>IF(((SUM(выдача!$O29:Y29)&lt;=$B29)),$C29,IF((SUM(выдача!$O29:Y29)&lt;=($B29+$D29)),$E29,IF((SUM(выдача!$O29:Y29)&lt;=($B29+$D29+$F29)),$G29,IF((SUM(выдача!$O29:Y29)&lt;=($B29+$D29+$F29+$H29)),$I29,IF((SUM(выдача!$O29:Y29)&lt;=($B29+$D29+$F29+$H29+$J29)),$K29,IF((SUM(выдача!$O29:Y29)&lt;=($B29+$D29+$F29+$H29+$J29+$L29)),$M29,IF((SUM(выдача!$O29:Y29)&lt;=($B29+$D29+$F29+$H29+$J29+$L29+$N29)),$O29,IF((SUM(выдача!$O29:Y29)&lt;=($B29+$D29+$F29+$H29+$J29+$L29+$N29+$P29)),$Q29,IF((SUM(выдача!$O29:Y29)&lt;=($B29+$D29+$F29+$H29+$J29+$L29+$N29+$P29+$R29)),$S29,IF((SUM(выдача!$O29:Y29)&lt;=($B29+$D29+$F29+$H29+$J29+$L29+$N29+$P29+$R29+$T29)),$U29,IF((SUM(выдача!$O29:Y29)&lt;=($B29+$D29+$F29+$H29+$J29+$L29+$N29+$P29+$R29+$T29+$V29)),$W29,IF((SUM(выдача!$O29:Y29)&lt;=($B29+$D29+$F29+$H29+$J29+$L29+$N29+$P29+$R29+$T29+$V29+$X29)),$Y29,IF((SUM(выдача!$O29:Y29)&lt;=($B29+$D29+$F29+$H29+$J29+$L29+$N29+$P29+$R29+$T29+$V29+$X29+$Z29)),$AA29,IF((SUM(выдача!$O29:Y29)&lt;=($B29+$D29+$F29+$H29+$J29+$L29+$N29+$P29+$R29+$T29+$V29+$X29+$Z29+$AB29)),$AC29,0))))))))))))))</f>
        <v>20</v>
      </c>
      <c r="AT29" s="354">
        <f>IF(((SUM(выдача!$O29:Z29)&lt;=$B29)),$C29,IF((SUM(выдача!$O29:Z29)&lt;=($B29+$D29)),$E29,IF((SUM(выдача!$O29:Z29)&lt;=($B29+$D29+$F29)),$G29,IF((SUM(выдача!$O29:Z29)&lt;=($B29+$D29+$F29+$H29)),$I29,IF((SUM(выдача!$O29:Z29)&lt;=($B29+$D29+$F29+$H29+$J29)),$K29,IF((SUM(выдача!$O29:Z29)&lt;=($B29+$D29+$F29+$H29+$J29+$L29)),$M29,IF((SUM(выдача!$O29:Z29)&lt;=($B29+$D29+$F29+$H29+$J29+$L29+$N29)),$O29,IF((SUM(выдача!$O29:Z29)&lt;=($B29+$D29+$F29+$H29+$J29+$L29+$N29+$P29)),$Q29,IF((SUM(выдача!$O29:Z29)&lt;=($B29+$D29+$F29+$H29+$J29+$L29+$N29+$P29+$R29)),$S29,IF((SUM(выдача!$O29:Z29)&lt;=($B29+$D29+$F29+$H29+$J29+$L29+$N29+$P29+$R29+$T29)),$U29,IF((SUM(выдача!$O29:Z29)&lt;=($B29+$D29+$F29+$H29+$J29+$L29+$N29+$P29+$R29+$T29+$V29)),$W29,IF((SUM(выдача!$O29:Z29)&lt;=($B29+$D29+$F29+$H29+$J29+$L29+$N29+$P29+$R29+$T29+$V29+$X29)),$Y29,IF((SUM(выдача!$O29:Z29)&lt;=($B29+$D29+$F29+$H29+$J29+$L29+$N29+$P29+$R29+$T29+$V29+$X29+$Z29)),$AA29,IF((SUM(выдача!$O29:Z29)&lt;=($B29+$D29+$F29+$H29+$J29+$L29+$N29+$P29+$R29+$T29+$V29+$X29+$Z29+$AB29)),$AC29,0))))))))))))))</f>
        <v>20</v>
      </c>
      <c r="AU29" s="354">
        <f>IF(((SUM(выдача!$O29:AA29)&lt;=$B29)),$C29,IF((SUM(выдача!$O29:AA29)&lt;=($B29+$D29)),$E29,IF((SUM(выдача!$O29:AA29)&lt;=($B29+$D29+$F29)),$G29,IF((SUM(выдача!$O29:AA29)&lt;=($B29+$D29+$F29+$H29)),$I29,IF((SUM(выдача!$O29:AA29)&lt;=($B29+$D29+$F29+$H29+$J29)),$K29,IF((SUM(выдача!$O29:AA29)&lt;=($B29+$D29+$F29+$H29+$J29+$L29)),$M29,IF((SUM(выдача!$O29:AA29)&lt;=($B29+$D29+$F29+$H29+$J29+$L29+$N29)),$O29,IF((SUM(выдача!$O29:AA29)&lt;=($B29+$D29+$F29+$H29+$J29+$L29+$N29+$P29)),$Q29,IF((SUM(выдача!$O29:AA29)&lt;=($B29+$D29+$F29+$H29+$J29+$L29+$N29+$P29+$R29)),$S29,IF((SUM(выдача!$O29:AA29)&lt;=($B29+$D29+$F29+$H29+$J29+$L29+$N29+$P29+$R29+$T29)),$U29,IF((SUM(выдача!$O29:AA29)&lt;=($B29+$D29+$F29+$H29+$J29+$L29+$N29+$P29+$R29+$T29+$V29)),$W29,IF((SUM(выдача!$O29:AA29)&lt;=($B29+$D29+$F29+$H29+$J29+$L29+$N29+$P29+$R29+$T29+$V29+$X29)),$Y29,IF((SUM(выдача!$O29:AA29)&lt;=($B29+$D29+$F29+$H29+$J29+$L29+$N29+$P29+$R29+$T29+$V29+$X29+$Z29)),$AA29,IF((SUM(выдача!$O29:AA29)&lt;=($B29+$D29+$F29+$H29+$J29+$L29+$N29+$P29+$R29+$T29+$V29+$X29+$Z29+$AB29)),$AC29,0))))))))))))))</f>
        <v>20</v>
      </c>
      <c r="AV29" s="354">
        <f>IF(((SUM(выдача!$O29:AB29)&lt;=$B29)),$C29,IF((SUM(выдача!$O29:AB29)&lt;=($B29+$D29)),$E29,IF((SUM(выдача!$O29:AB29)&lt;=($B29+$D29+$F29)),$G29,IF((SUM(выдача!$O29:AB29)&lt;=($B29+$D29+$F29+$H29)),$I29,IF((SUM(выдача!$O29:AB29)&lt;=($B29+$D29+$F29+$H29+$J29)),$K29,IF((SUM(выдача!$O29:AB29)&lt;=($B29+$D29+$F29+$H29+$J29+$L29)),$M29,IF((SUM(выдача!$O29:AB29)&lt;=($B29+$D29+$F29+$H29+$J29+$L29+$N29)),$O29,IF((SUM(выдача!$O29:AB29)&lt;=($B29+$D29+$F29+$H29+$J29+$L29+$N29+$P29)),$Q29,IF((SUM(выдача!$O29:AB29)&lt;=($B29+$D29+$F29+$H29+$J29+$L29+$N29+$P29+$R29)),$S29,IF((SUM(выдача!$O29:AB29)&lt;=($B29+$D29+$F29+$H29+$J29+$L29+$N29+$P29+$R29+$T29)),$U29,IF((SUM(выдача!$O29:AB29)&lt;=($B29+$D29+$F29+$H29+$J29+$L29+$N29+$P29+$R29+$T29+$V29)),$W29,IF((SUM(выдача!$O29:AB29)&lt;=($B29+$D29+$F29+$H29+$J29+$L29+$N29+$P29+$R29+$T29+$V29+$X29)),$Y29,IF((SUM(выдача!$O29:AB29)&lt;=($B29+$D29+$F29+$H29+$J29+$L29+$N29+$P29+$R29+$T29+$V29+$X29+$Z29)),$AA29,IF((SUM(выдача!$O29:AB29)&lt;=($B29+$D29+$F29+$H29+$J29+$L29+$N29+$P29+$R29+$T29+$V29+$X29+$Z29+$AB29)),$AC29,0))))))))))))))</f>
        <v>20</v>
      </c>
      <c r="AW29" s="354">
        <f>IF(((SUM(выдача!$O29:AC29)&lt;=$B29)),$C29,IF((SUM(выдача!$O29:AC29)&lt;=($B29+$D29)),$E29,IF((SUM(выдача!$O29:AC29)&lt;=($B29+$D29+$F29)),$G29,IF((SUM(выдача!$O29:AC29)&lt;=($B29+$D29+$F29+$H29)),$I29,IF((SUM(выдача!$O29:AC29)&lt;=($B29+$D29+$F29+$H29+$J29)),$K29,IF((SUM(выдача!$O29:AC29)&lt;=($B29+$D29+$F29+$H29+$J29+$L29)),$M29,IF((SUM(выдача!$O29:AC29)&lt;=($B29+$D29+$F29+$H29+$J29+$L29+$N29)),$O29,IF((SUM(выдача!$O29:AC29)&lt;=($B29+$D29+$F29+$H29+$J29+$L29+$N29+$P29)),$Q29,IF((SUM(выдача!$O29:AC29)&lt;=($B29+$D29+$F29+$H29+$J29+$L29+$N29+$P29+$R29)),$S29,IF((SUM(выдача!$O29:AC29)&lt;=($B29+$D29+$F29+$H29+$J29+$L29+$N29+$P29+$R29+$T29)),$U29,IF((SUM(выдача!$O29:AC29)&lt;=($B29+$D29+$F29+$H29+$J29+$L29+$N29+$P29+$R29+$T29+$V29)),$W29,IF((SUM(выдача!$O29:AC29)&lt;=($B29+$D29+$F29+$H29+$J29+$L29+$N29+$P29+$R29+$T29+$V29+$X29)),$Y29,IF((SUM(выдача!$O29:AC29)&lt;=($B29+$D29+$F29+$H29+$J29+$L29+$N29+$P29+$R29+$T29+$V29+$X29+$Z29)),$AA29,IF((SUM(выдача!$O29:AC29)&lt;=($B29+$D29+$F29+$H29+$J29+$L29+$N29+$P29+$R29+$T29+$V29+$X29+$Z29+$AB29)),$AC29,0))))))))))))))</f>
        <v>20</v>
      </c>
      <c r="AX29" s="354">
        <f>IF(((SUM(выдача!$O29:AD29)&lt;=$B29)),$C29,IF((SUM(выдача!$O29:AD29)&lt;=($B29+$D29)),$E29,IF((SUM(выдача!$O29:AD29)&lt;=($B29+$D29+$F29)),$G29,IF((SUM(выдача!$O29:AD29)&lt;=($B29+$D29+$F29+$H29)),$I29,IF((SUM(выдача!$O29:AD29)&lt;=($B29+$D29+$F29+$H29+$J29)),$K29,IF((SUM(выдача!$O29:AD29)&lt;=($B29+$D29+$F29+$H29+$J29+$L29)),$M29,IF((SUM(выдача!$O29:AD29)&lt;=($B29+$D29+$F29+$H29+$J29+$L29+$N29)),$O29,IF((SUM(выдача!$O29:AD29)&lt;=($B29+$D29+$F29+$H29+$J29+$L29+$N29+$P29)),$Q29,IF((SUM(выдача!$O29:AD29)&lt;=($B29+$D29+$F29+$H29+$J29+$L29+$N29+$P29+$R29)),$S29,IF((SUM(выдача!$O29:AD29)&lt;=($B29+$D29+$F29+$H29+$J29+$L29+$N29+$P29+$R29+$T29)),$U29,IF((SUM(выдача!$O29:AD29)&lt;=($B29+$D29+$F29+$H29+$J29+$L29+$N29+$P29+$R29+$T29+$V29)),$W29,IF((SUM(выдача!$O29:AD29)&lt;=($B29+$D29+$F29+$H29+$J29+$L29+$N29+$P29+$R29+$T29+$V29+$X29)),$Y29,IF((SUM(выдача!$O29:AD29)&lt;=($B29+$D29+$F29+$H29+$J29+$L29+$N29+$P29+$R29+$T29+$V29+$X29+$Z29)),$AA29,IF((SUM(выдача!$O29:AD29)&lt;=($B29+$D29+$F29+$H29+$J29+$L29+$N29+$P29+$R29+$T29+$V29+$X29+$Z29+$AB29)),$AC29,0))))))))))))))</f>
        <v>20</v>
      </c>
      <c r="AY29" s="354">
        <f>IF(((SUM(выдача!$O29:AE29)&lt;=$B29)),$C29,IF((SUM(выдача!$O29:AE29)&lt;=($B29+$D29)),$E29,IF((SUM(выдача!$O29:AE29)&lt;=($B29+$D29+$F29)),$G29,IF((SUM(выдача!$O29:AE29)&lt;=($B29+$D29+$F29+$H29)),$I29,IF((SUM(выдача!$O29:AE29)&lt;=($B29+$D29+$F29+$H29+$J29)),$K29,IF((SUM(выдача!$O29:AE29)&lt;=($B29+$D29+$F29+$H29+$J29+$L29)),$M29,IF((SUM(выдача!$O29:AE29)&lt;=($B29+$D29+$F29+$H29+$J29+$L29+$N29)),$O29,IF((SUM(выдача!$O29:AE29)&lt;=($B29+$D29+$F29+$H29+$J29+$L29+$N29+$P29)),$Q29,IF((SUM(выдача!$O29:AE29)&lt;=($B29+$D29+$F29+$H29+$J29+$L29+$N29+$P29+$R29)),$S29,IF((SUM(выдача!$O29:AE29)&lt;=($B29+$D29+$F29+$H29+$J29+$L29+$N29+$P29+$R29+$T29)),$U29,IF((SUM(выдача!$O29:AE29)&lt;=($B29+$D29+$F29+$H29+$J29+$L29+$N29+$P29+$R29+$T29+$V29)),$W29,IF((SUM(выдача!$O29:AE29)&lt;=($B29+$D29+$F29+$H29+$J29+$L29+$N29+$P29+$R29+$T29+$V29+$X29)),$Y29,IF((SUM(выдача!$O29:AE29)&lt;=($B29+$D29+$F29+$H29+$J29+$L29+$N29+$P29+$R29+$T29+$V29+$X29+$Z29)),$AA29,IF((SUM(выдача!$O29:AE29)&lt;=($B29+$D29+$F29+$H29+$J29+$L29+$N29+$P29+$R29+$T29+$V29+$X29+$Z29+$AB29)),$AC29,0))))))))))))))</f>
        <v>20</v>
      </c>
      <c r="AZ29" s="354">
        <f>IF(((SUM(выдача!$O29:AF29)&lt;=$B29)),$C29,IF((SUM(выдача!$O29:AF29)&lt;=($B29+$D29)),$E29,IF((SUM(выдача!$O29:AF29)&lt;=($B29+$D29+$F29)),$G29,IF((SUM(выдача!$O29:AF29)&lt;=($B29+$D29+$F29+$H29)),$I29,IF((SUM(выдача!$O29:AF29)&lt;=($B29+$D29+$F29+$H29+$J29)),$K29,IF((SUM(выдача!$O29:AF29)&lt;=($B29+$D29+$F29+$H29+$J29+$L29)),$M29,IF((SUM(выдача!$O29:AF29)&lt;=($B29+$D29+$F29+$H29+$J29+$L29+$N29)),$O29,IF((SUM(выдача!$O29:AF29)&lt;=($B29+$D29+$F29+$H29+$J29+$L29+$N29+$P29)),$Q29,IF((SUM(выдача!$O29:AF29)&lt;=($B29+$D29+$F29+$H29+$J29+$L29+$N29+$P29+$R29)),$S29,IF((SUM(выдача!$O29:AF29)&lt;=($B29+$D29+$F29+$H29+$J29+$L29+$N29+$P29+$R29+$T29)),$U29,IF((SUM(выдача!$O29:AF29)&lt;=($B29+$D29+$F29+$H29+$J29+$L29+$N29+$P29+$R29+$T29+$V29)),$W29,IF((SUM(выдача!$O29:AF29)&lt;=($B29+$D29+$F29+$H29+$J29+$L29+$N29+$P29+$R29+$T29+$V29+$X29)),$Y29,IF((SUM(выдача!$O29:AF29)&lt;=($B29+$D29+$F29+$H29+$J29+$L29+$N29+$P29+$R29+$T29+$V29+$X29+$Z29)),$AA29,IF((SUM(выдача!$O29:AF29)&lt;=($B29+$D29+$F29+$H29+$J29+$L29+$N29+$P29+$R29+$T29+$V29+$X29+$Z29+$AB29)),$AC29,0))))))))))))))</f>
        <v>20</v>
      </c>
      <c r="BA29" s="354">
        <f>IF(((SUM(выдача!$O29:AG29)&lt;=$B29)),$C29,IF((SUM(выдача!$O29:AG29)&lt;=($B29+$D29)),$E29,IF((SUM(выдача!$O29:AG29)&lt;=($B29+$D29+$F29)),$G29,IF((SUM(выдача!$O29:AG29)&lt;=($B29+$D29+$F29+$H29)),$I29,IF((SUM(выдача!$O29:AG29)&lt;=($B29+$D29+$F29+$H29+$J29)),$K29,IF((SUM(выдача!$O29:AG29)&lt;=($B29+$D29+$F29+$H29+$J29+$L29)),$M29,IF((SUM(выдача!$O29:AG29)&lt;=($B29+$D29+$F29+$H29+$J29+$L29+$N29)),$O29,IF((SUM(выдача!$O29:AG29)&lt;=($B29+$D29+$F29+$H29+$J29+$L29+$N29+$P29)),$Q29,IF((SUM(выдача!$O29:AG29)&lt;=($B29+$D29+$F29+$H29+$J29+$L29+$N29+$P29+$R29)),$S29,IF((SUM(выдача!$O29:AG29)&lt;=($B29+$D29+$F29+$H29+$J29+$L29+$N29+$P29+$R29+$T29)),$U29,IF((SUM(выдача!$O29:AG29)&lt;=($B29+$D29+$F29+$H29+$J29+$L29+$N29+$P29+$R29+$T29+$V29)),$W29,IF((SUM(выдача!$O29:AG29)&lt;=($B29+$D29+$F29+$H29+$J29+$L29+$N29+$P29+$R29+$T29+$V29+$X29)),$Y29,IF((SUM(выдача!$O29:AG29)&lt;=($B29+$D29+$F29+$H29+$J29+$L29+$N29+$P29+$R29+$T29+$V29+$X29+$Z29)),$AA29,IF((SUM(выдача!$O29:AG29)&lt;=($B29+$D29+$F29+$H29+$J29+$L29+$N29+$P29+$R29+$T29+$V29+$X29+$Z29+$AB29)),$AC29,0))))))))))))))</f>
        <v>20</v>
      </c>
      <c r="BB29" s="354">
        <f>IF(((SUM(выдача!$O29:AH29)&lt;=$B29)),$C29,IF((SUM(выдача!$O29:AH29)&lt;=($B29+$D29)),$E29,IF((SUM(выдача!$O29:AH29)&lt;=($B29+$D29+$F29)),$G29,IF((SUM(выдача!$O29:AH29)&lt;=($B29+$D29+$F29+$H29)),$I29,IF((SUM(выдача!$O29:AH29)&lt;=($B29+$D29+$F29+$H29+$J29)),$K29,IF((SUM(выдача!$O29:AH29)&lt;=($B29+$D29+$F29+$H29+$J29+$L29)),$M29,IF((SUM(выдача!$O29:AH29)&lt;=($B29+$D29+$F29+$H29+$J29+$L29+$N29)),$O29,IF((SUM(выдача!$O29:AH29)&lt;=($B29+$D29+$F29+$H29+$J29+$L29+$N29+$P29)),$Q29,IF((SUM(выдача!$O29:AH29)&lt;=($B29+$D29+$F29+$H29+$J29+$L29+$N29+$P29+$R29)),$S29,IF((SUM(выдача!$O29:AH29)&lt;=($B29+$D29+$F29+$H29+$J29+$L29+$N29+$P29+$R29+$T29)),$U29,IF((SUM(выдача!$O29:AH29)&lt;=($B29+$D29+$F29+$H29+$J29+$L29+$N29+$P29+$R29+$T29+$V29)),$W29,IF((SUM(выдача!$O29:AH29)&lt;=($B29+$D29+$F29+$H29+$J29+$L29+$N29+$P29+$R29+$T29+$V29+$X29)),$Y29,IF((SUM(выдача!$O29:AH29)&lt;=($B29+$D29+$F29+$H29+$J29+$L29+$N29+$P29+$R29+$T29+$V29+$X29+$Z29)),$AA29,IF((SUM(выдача!$O29:AH29)&lt;=($B29+$D29+$F29+$H29+$J29+$L29+$N29+$P29+$R29+$T29+$V29+$X29+$Z29+$AB29)),$AC29,0))))))))))))))</f>
        <v>20</v>
      </c>
      <c r="BC29" s="354">
        <f>IF(((SUM(выдача!$O29:AI29)&lt;=$B29)),$C29,IF((SUM(выдача!$O29:AI29)&lt;=($B29+$D29)),$E29,IF((SUM(выдача!$O29:AI29)&lt;=($B29+$D29+$F29)),$G29,IF((SUM(выдача!$O29:AI29)&lt;=($B29+$D29+$F29+$H29)),$I29,IF((SUM(выдача!$O29:AI29)&lt;=($B29+$D29+$F29+$H29+$J29)),$K29,IF((SUM(выдача!$O29:AI29)&lt;=($B29+$D29+$F29+$H29+$J29+$L29)),$M29,IF((SUM(выдача!$O29:AI29)&lt;=($B29+$D29+$F29+$H29+$J29+$L29+$N29)),$O29,IF((SUM(выдача!$O29:AI29)&lt;=($B29+$D29+$F29+$H29+$J29+$L29+$N29+$P29)),$Q29,IF((SUM(выдача!$O29:AI29)&lt;=($B29+$D29+$F29+$H29+$J29+$L29+$N29+$P29+$R29)),$S29,IF((SUM(выдача!$O29:AI29)&lt;=($B29+$D29+$F29+$H29+$J29+$L29+$N29+$P29+$R29+$T29)),$U29,IF((SUM(выдача!$O29:AI29)&lt;=($B29+$D29+$F29+$H29+$J29+$L29+$N29+$P29+$R29+$T29+$V29)),$W29,IF((SUM(выдача!$O29:AI29)&lt;=($B29+$D29+$F29+$H29+$J29+$L29+$N29+$P29+$R29+$T29+$V29+$X29)),$Y29,IF((SUM(выдача!$O29:AI29)&lt;=($B29+$D29+$F29+$H29+$J29+$L29+$N29+$P29+$R29+$T29+$V29+$X29+$Z29)),$AA29,IF((SUM(выдача!$O29:AI29)&lt;=($B29+$D29+$F29+$H29+$J29+$L29+$N29+$P29+$R29+$T29+$V29+$X29+$Z29+$AB29)),$AC29,0))))))))))))))</f>
        <v>20</v>
      </c>
      <c r="BD29" s="355">
        <f t="shared" si="1"/>
        <v>0</v>
      </c>
      <c r="BE29" s="356">
        <f t="shared" si="4"/>
        <v>0</v>
      </c>
    </row>
    <row r="30" spans="1:57" ht="15.75">
      <c r="A30" s="151" t="s">
        <v>186</v>
      </c>
      <c r="B30" s="276"/>
      <c r="C30" s="277"/>
      <c r="D30" s="276"/>
      <c r="E30" s="280"/>
      <c r="F30" s="276"/>
      <c r="G30" s="280"/>
      <c r="H30" s="276"/>
      <c r="I30" s="278"/>
      <c r="J30" s="279">
        <v>15</v>
      </c>
      <c r="K30" s="278">
        <v>20</v>
      </c>
      <c r="L30" s="279"/>
      <c r="M30" s="280"/>
      <c r="N30" s="279"/>
      <c r="O30" s="280"/>
      <c r="P30" s="279"/>
      <c r="Q30" s="280"/>
      <c r="R30" s="279"/>
      <c r="S30" s="280"/>
      <c r="T30" s="279"/>
      <c r="U30" s="280"/>
      <c r="V30" s="279"/>
      <c r="W30" s="280"/>
      <c r="X30" s="279"/>
      <c r="Y30" s="280"/>
      <c r="Z30" s="279"/>
      <c r="AA30" s="280"/>
      <c r="AB30" s="279"/>
      <c r="AC30" s="280"/>
      <c r="AD30" s="351">
        <f>B30*C30+D30*E30+F30*G30+H30*I30+J30*K30+L30*M30+N30*O30+P30*Q30+R30*S30+T30*U30+V30*W30+X30*Y30+Z30*AA30+AB30*AC30</f>
        <v>300</v>
      </c>
      <c r="AE30" s="351">
        <f>AD30-(SUM(Всего!D30:'Всего'!X30))</f>
        <v>0</v>
      </c>
      <c r="AF30" s="352">
        <f>B30+D30+F30+H30+J30+L30+N30+P30+R30+T30+V30+X30+Z30+AB30</f>
        <v>15</v>
      </c>
      <c r="AG30" s="353" t="str">
        <f t="shared" si="0"/>
        <v>шоколад</v>
      </c>
      <c r="AH30" s="353">
        <f>выдача!B30</f>
        <v>0</v>
      </c>
      <c r="AI30" s="354">
        <f>IF(((SUM(выдача!$O30:O30)&lt;=$B30)),$C30,IF((SUM(выдача!$O30:O30)&lt;=($B30+$D30)),$E30,IF((SUM(выдача!$O30:O30)&lt;=($B30+$D30+$F30)),$G30,IF((SUM(выдача!$O30:O30)&lt;=($B30+$D30+$F30+$H30)),$I30,IF((SUM(выдача!$O30:O30)&lt;=($B30+$D30+$F30+$H30+$J30)),$K30,IF((SUM(выдача!$O30:O30)&lt;=($B30+$D30+$F30+$H30+$J30+$L30)),$M30,IF((SUM(выдача!$O30:O30)&lt;=($B30+$D30+$F30+$H30+$J30+$L30+$N30)),$O30,IF((SUM(выдача!$O30:O30)&lt;=($B30+$D30+$F30+$H30+$J30+$L30+$N30+$P30)),$Q30,IF((SUM(выдача!$O30:O30)&lt;=($B30+$D30+$F30+$H30+$J30+$L30+$N30+$P30+$R30)),$S30,IF((SUM(выдача!$O30:O30)&lt;=($B30+$D30+$F30+$H30+$J30+$L30+$N30+$P30+$R30+$T30)),$U30,IF((SUM(выдача!$O30:O30)&lt;=($B30+$D30+$F30+$H30+$J30+$L30+$N30+$P30+$R30+$T30+$V30)),$W30,IF((SUM(выдача!$O30:O30)&lt;=($B30+$D30+$F30+$H30+$J30+$L30+$N30+$P30+$R30+$T30+$V30+$X30)),$Y30,IF((SUM(выдача!$O30:O30)&lt;=($B30+$D30+$F30+$H30+$J30+$L30+$N30+$P30+$R30+$T30+$V30+$X30+$Z30)),$AA30,IF((SUM(выдача!$O30:O30)&lt;=($B30+$D30+$F30+$H30+$J30+$L30+$N30+$P30+$R30+$T30+$V30+$X30+$Z30+$AB30)),$AC30,0))))))))))))))</f>
        <v>0</v>
      </c>
      <c r="AJ30" s="354">
        <f>IF(((SUM(выдача!$O30:P30)&lt;=$B30)),$C30,IF((SUM(выдача!$O30:P30)&lt;=($B30+$D30)),$E30,IF((SUM(выдача!$O30:P30)&lt;=($B30+$D30+$F30)),$G30,IF((SUM(выдача!$O30:P30)&lt;=($B30+$D30+$F30+$H30)),$I30,IF((SUM(выдача!$O30:P30)&lt;=($B30+$D30+$F30+$H30+$J30)),$K30,IF((SUM(выдача!$O30:P30)&lt;=($B30+$D30+$F30+$H30+$J30+$L30)),$M30,IF((SUM(выдача!$O30:P30)&lt;=($B30+$D30+$F30+$H30+$J30+$L30+$N30)),$O30,IF((SUM(выдача!$O30:P30)&lt;=($B30+$D30+$F30+$H30+$J30+$L30+$N30+$P30)),$Q30,IF((SUM(выдача!$O30:P30)&lt;=($B30+$D30+$F30+$H30+$J30+$L30+$N30+$P30+$R30)),$S30,IF((SUM(выдача!$O30:P30)&lt;=($B30+$D30+$F30+$H30+$J30+$L30+$N30+$P30+$R30+$T30)),$U30,IF((SUM(выдача!$O30:P30)&lt;=($B30+$D30+$F30+$H30+$J30+$L30+$N30+$P30+$R30+$T30+$V30)),$W30,IF((SUM(выдача!$O30:P30)&lt;=($B30+$D30+$F30+$H30+$J30+$L30+$N30+$P30+$R30+$T30+$V30+$X30)),$Y30,IF((SUM(выдача!$O30:P30)&lt;=($B30+$D30+$F30+$H30+$J30+$L30+$N30+$P30+$R30+$T30+$V30+$X30+$Z30)),$AA30,IF((SUM(выдача!$O30:P30)&lt;=($B30+$D30+$F30+$H30+$J30+$L30+$N30+$P30+$R30+$T30+$V30+$X30+$Z30+$AB30)),$AC30,0))))))))))))))</f>
        <v>0</v>
      </c>
      <c r="AK30" s="354">
        <f>IF(((SUM(выдача!$O30:Q30)&lt;=$B30)),$C30,IF((SUM(выдача!$O30:Q30)&lt;=($B30+$D30)),$E30,IF((SUM(выдача!$O30:Q30)&lt;=($B30+$D30+$F30)),$G30,IF((SUM(выдача!$O30:Q30)&lt;=($B30+$D30+$F30+$H30)),$I30,IF((SUM(выдача!$O30:Q30)&lt;=($B30+$D30+$F30+$H30+$J30)),$K30,IF((SUM(выдача!$O30:Q30)&lt;=($B30+$D30+$F30+$H30+$J30+$L30)),$M30,IF((SUM(выдача!$O30:Q30)&lt;=($B30+$D30+$F30+$H30+$J30+$L30+$N30)),$O30,IF((SUM(выдача!$O30:Q30)&lt;=($B30+$D30+$F30+$H30+$J30+$L30+$N30+$P30)),$Q30,IF((SUM(выдача!$O30:Q30)&lt;=($B30+$D30+$F30+$H30+$J30+$L30+$N30+$P30+$R30)),$S30,IF((SUM(выдача!$O30:Q30)&lt;=($B30+$D30+$F30+$H30+$J30+$L30+$N30+$P30+$R30+$T30)),$U30,IF((SUM(выдача!$O30:Q30)&lt;=($B30+$D30+$F30+$H30+$J30+$L30+$N30+$P30+$R30+$T30+$V30)),$W30,IF((SUM(выдача!$O30:Q30)&lt;=($B30+$D30+$F30+$H30+$J30+$L30+$N30+$P30+$R30+$T30+$V30+$X30)),$Y30,IF((SUM(выдача!$O30:Q30)&lt;=($B30+$D30+$F30+$H30+$J30+$L30+$N30+$P30+$R30+$T30+$V30+$X30+$Z30)),$AA30,IF((SUM(выдача!$O30:Q30)&lt;=($B30+$D30+$F30+$H30+$J30+$L30+$N30+$P30+$R30+$T30+$V30+$X30+$Z30+$AB30)),$AC30,0))))))))))))))</f>
        <v>0</v>
      </c>
      <c r="AL30" s="354">
        <f>IF(((SUM(выдача!$O30:R30)&lt;=$B30)),$C30,IF((SUM(выдача!$O30:R30)&lt;=($B30+$D30)),$E30,IF((SUM(выдача!$O30:R30)&lt;=($B30+$D30+$F30)),$G30,IF((SUM(выдача!$O30:R30)&lt;=($B30+$D30+$F30+$H30)),$I30,IF((SUM(выдача!$O30:R30)&lt;=($B30+$D30+$F30+$H30+$J30)),$K30,IF((SUM(выдача!$O30:R30)&lt;=($B30+$D30+$F30+$H30+$J30+$L30)),$M30,IF((SUM(выдача!$O30:R30)&lt;=($B30+$D30+$F30+$H30+$J30+$L30+$N30)),$O30,IF((SUM(выдача!$O30:R30)&lt;=($B30+$D30+$F30+$H30+$J30+$L30+$N30+$P30)),$Q30,IF((SUM(выдача!$O30:R30)&lt;=($B30+$D30+$F30+$H30+$J30+$L30+$N30+$P30+$R30)),$S30,IF((SUM(выдача!$O30:R30)&lt;=($B30+$D30+$F30+$H30+$J30+$L30+$N30+$P30+$R30+$T30)),$U30,IF((SUM(выдача!$O30:R30)&lt;=($B30+$D30+$F30+$H30+$J30+$L30+$N30+$P30+$R30+$T30+$V30)),$W30,IF((SUM(выдача!$O30:R30)&lt;=($B30+$D30+$F30+$H30+$J30+$L30+$N30+$P30+$R30+$T30+$V30+$X30)),$Y30,IF((SUM(выдача!$O30:R30)&lt;=($B30+$D30+$F30+$H30+$J30+$L30+$N30+$P30+$R30+$T30+$V30+$X30+$Z30)),$AA30,IF((SUM(выдача!$O30:R30)&lt;=($B30+$D30+$F30+$H30+$J30+$L30+$N30+$P30+$R30+$T30+$V30+$X30+$Z30+$AB30)),$AC30,0))))))))))))))</f>
        <v>0</v>
      </c>
      <c r="AM30" s="354">
        <f>IF(((SUM(выдача!$O30:S30)&lt;=$B30)),$C30,IF((SUM(выдача!$O30:S30)&lt;=($B30+$D30)),$E30,IF((SUM(выдача!$O30:S30)&lt;=($B30+$D30+$F30)),$G30,IF((SUM(выдача!$O30:S30)&lt;=($B30+$D30+$F30+$H30)),$I30,IF((SUM(выдача!$O30:S30)&lt;=($B30+$D30+$F30+$H30+$J30)),$K30,IF((SUM(выдача!$O30:S30)&lt;=($B30+$D30+$F30+$H30+$J30+$L30)),$M30,IF((SUM(выдача!$O30:S30)&lt;=($B30+$D30+$F30+$H30+$J30+$L30+$N30)),$O30,IF((SUM(выдача!$O30:S30)&lt;=($B30+$D30+$F30+$H30+$J30+$L30+$N30+$P30)),$Q30,IF((SUM(выдача!$O30:S30)&lt;=($B30+$D30+$F30+$H30+$J30+$L30+$N30+$P30+$R30)),$S30,IF((SUM(выдача!$O30:S30)&lt;=($B30+$D30+$F30+$H30+$J30+$L30+$N30+$P30+$R30+$T30)),$U30,IF((SUM(выдача!$O30:S30)&lt;=($B30+$D30+$F30+$H30+$J30+$L30+$N30+$P30+$R30+$T30+$V30)),$W30,IF((SUM(выдача!$O30:S30)&lt;=($B30+$D30+$F30+$H30+$J30+$L30+$N30+$P30+$R30+$T30+$V30+$X30)),$Y30,IF((SUM(выдача!$O30:S30)&lt;=($B30+$D30+$F30+$H30+$J30+$L30+$N30+$P30+$R30+$T30+$V30+$X30+$Z30)),$AA30,IF((SUM(выдача!$O30:S30)&lt;=($B30+$D30+$F30+$H30+$J30+$L30+$N30+$P30+$R30+$T30+$V30+$X30+$Z30+$AB30)),$AC30,0))))))))))))))</f>
        <v>0</v>
      </c>
      <c r="AN30" s="354">
        <f>IF(((SUM(выдача!$O30:T30)&lt;=$B30)),$C30,IF((SUM(выдача!$O30:T30)&lt;=($B30+$D30)),$E30,IF((SUM(выдача!$O30:T30)&lt;=($B30+$D30+$F30)),$G30,IF((SUM(выдача!$O30:T30)&lt;=($B30+$D30+$F30+$H30)),$I30,IF((SUM(выдача!$O30:T30)&lt;=($B30+$D30+$F30+$H30+$J30)),$K30,IF((SUM(выдача!$O30:T30)&lt;=($B30+$D30+$F30+$H30+$J30+$L30)),$M30,IF((SUM(выдача!$O30:T30)&lt;=($B30+$D30+$F30+$H30+$J30+$L30+$N30)),$O30,IF((SUM(выдача!$O30:T30)&lt;=($B30+$D30+$F30+$H30+$J30+$L30+$N30+$P30)),$Q30,IF((SUM(выдача!$O30:T30)&lt;=($B30+$D30+$F30+$H30+$J30+$L30+$N30+$P30+$R30)),$S30,IF((SUM(выдача!$O30:T30)&lt;=($B30+$D30+$F30+$H30+$J30+$L30+$N30+$P30+$R30+$T30)),$U30,IF((SUM(выдача!$O30:T30)&lt;=($B30+$D30+$F30+$H30+$J30+$L30+$N30+$P30+$R30+$T30+$V30)),$W30,IF((SUM(выдача!$O30:T30)&lt;=($B30+$D30+$F30+$H30+$J30+$L30+$N30+$P30+$R30+$T30+$V30+$X30)),$Y30,IF((SUM(выдача!$O30:T30)&lt;=($B30+$D30+$F30+$H30+$J30+$L30+$N30+$P30+$R30+$T30+$V30+$X30+$Z30)),$AA30,IF((SUM(выдача!$O30:T30)&lt;=($B30+$D30+$F30+$H30+$J30+$L30+$N30+$P30+$R30+$T30+$V30+$X30+$Z30+$AB30)),$AC30,0))))))))))))))</f>
        <v>0</v>
      </c>
      <c r="AO30" s="354">
        <f>IF(((SUM(выдача!$O30:U30)&lt;=$B30)),$C30,IF((SUM(выдача!$O30:U30)&lt;=($B30+$D30)),$E30,IF((SUM(выдача!$O30:U30)&lt;=($B30+$D30+$F30)),$G30,IF((SUM(выдача!$O30:U30)&lt;=($B30+$D30+$F30+$H30)),$I30,IF((SUM(выдача!$O30:U30)&lt;=($B30+$D30+$F30+$H30+$J30)),$K30,IF((SUM(выдача!$O30:U30)&lt;=($B30+$D30+$F30+$H30+$J30+$L30)),$M30,IF((SUM(выдача!$O30:U30)&lt;=($B30+$D30+$F30+$H30+$J30+$L30+$N30)),$O30,IF((SUM(выдача!$O30:U30)&lt;=($B30+$D30+$F30+$H30+$J30+$L30+$N30+$P30)),$Q30,IF((SUM(выдача!$O30:U30)&lt;=($B30+$D30+$F30+$H30+$J30+$L30+$N30+$P30+$R30)),$S30,IF((SUM(выдача!$O30:U30)&lt;=($B30+$D30+$F30+$H30+$J30+$L30+$N30+$P30+$R30+$T30)),$U30,IF((SUM(выдача!$O30:U30)&lt;=($B30+$D30+$F30+$H30+$J30+$L30+$N30+$P30+$R30+$T30+$V30)),$W30,IF((SUM(выдача!$O30:U30)&lt;=($B30+$D30+$F30+$H30+$J30+$L30+$N30+$P30+$R30+$T30+$V30+$X30)),$Y30,IF((SUM(выдача!$O30:U30)&lt;=($B30+$D30+$F30+$H30+$J30+$L30+$N30+$P30+$R30+$T30+$V30+$X30+$Z30)),$AA30,IF((SUM(выдача!$O30:U30)&lt;=($B30+$D30+$F30+$H30+$J30+$L30+$N30+$P30+$R30+$T30+$V30+$X30+$Z30+$AB30)),$AC30,0))))))))))))))</f>
        <v>0</v>
      </c>
      <c r="AP30" s="354">
        <f>IF(((SUM(выдача!$O30:V30)&lt;=$B30)),$C30,IF((SUM(выдача!$O30:V30)&lt;=($B30+$D30)),$E30,IF((SUM(выдача!$O30:V30)&lt;=($B30+$D30+$F30)),$G30,IF((SUM(выдача!$O30:V30)&lt;=($B30+$D30+$F30+$H30)),$I30,IF((SUM(выдача!$O30:V30)&lt;=($B30+$D30+$F30+$H30+$J30)),$K30,IF((SUM(выдача!$O30:V30)&lt;=($B30+$D30+$F30+$H30+$J30+$L30)),$M30,IF((SUM(выдача!$O30:V30)&lt;=($B30+$D30+$F30+$H30+$J30+$L30+$N30)),$O30,IF((SUM(выдача!$O30:V30)&lt;=($B30+$D30+$F30+$H30+$J30+$L30+$N30+$P30)),$Q30,IF((SUM(выдача!$O30:V30)&lt;=($B30+$D30+$F30+$H30+$J30+$L30+$N30+$P30+$R30)),$S30,IF((SUM(выдача!$O30:V30)&lt;=($B30+$D30+$F30+$H30+$J30+$L30+$N30+$P30+$R30+$T30)),$U30,IF((SUM(выдача!$O30:V30)&lt;=($B30+$D30+$F30+$H30+$J30+$L30+$N30+$P30+$R30+$T30+$V30)),$W30,IF((SUM(выдача!$O30:V30)&lt;=($B30+$D30+$F30+$H30+$J30+$L30+$N30+$P30+$R30+$T30+$V30+$X30)),$Y30,IF((SUM(выдача!$O30:V30)&lt;=($B30+$D30+$F30+$H30+$J30+$L30+$N30+$P30+$R30+$T30+$V30+$X30+$Z30)),$AA30,IF((SUM(выдача!$O30:V30)&lt;=($B30+$D30+$F30+$H30+$J30+$L30+$N30+$P30+$R30+$T30+$V30+$X30+$Z30+$AB30)),$AC30,0))))))))))))))</f>
        <v>0</v>
      </c>
      <c r="AQ30" s="354">
        <f>IF(((SUM(выдача!$O30:W30)&lt;=$B30)),$C30,IF((SUM(выдача!$O30:W30)&lt;=($B30+$D30)),$E30,IF((SUM(выдача!$O30:W30)&lt;=($B30+$D30+$F30)),$G30,IF((SUM(выдача!$O30:W30)&lt;=($B30+$D30+$F30+$H30)),$I30,IF((SUM(выдача!$O30:W30)&lt;=($B30+$D30+$F30+$H30+$J30)),$K30,IF((SUM(выдача!$O30:W30)&lt;=($B30+$D30+$F30+$H30+$J30+$L30)),$M30,IF((SUM(выдача!$O30:W30)&lt;=($B30+$D30+$F30+$H30+$J30+$L30+$N30)),$O30,IF((SUM(выдача!$O30:W30)&lt;=($B30+$D30+$F30+$H30+$J30+$L30+$N30+$P30)),$Q30,IF((SUM(выдача!$O30:W30)&lt;=($B30+$D30+$F30+$H30+$J30+$L30+$N30+$P30+$R30)),$S30,IF((SUM(выдача!$O30:W30)&lt;=($B30+$D30+$F30+$H30+$J30+$L30+$N30+$P30+$R30+$T30)),$U30,IF((SUM(выдача!$O30:W30)&lt;=($B30+$D30+$F30+$H30+$J30+$L30+$N30+$P30+$R30+$T30+$V30)),$W30,IF((SUM(выдача!$O30:W30)&lt;=($B30+$D30+$F30+$H30+$J30+$L30+$N30+$P30+$R30+$T30+$V30+$X30)),$Y30,IF((SUM(выдача!$O30:W30)&lt;=($B30+$D30+$F30+$H30+$J30+$L30+$N30+$P30+$R30+$T30+$V30+$X30+$Z30)),$AA30,IF((SUM(выдача!$O30:W30)&lt;=($B30+$D30+$F30+$H30+$J30+$L30+$N30+$P30+$R30+$T30+$V30+$X30+$Z30+$AB30)),$AC30,0))))))))))))))</f>
        <v>0</v>
      </c>
      <c r="AR30" s="354">
        <f>IF(((SUM(выдача!$O30:X30)&lt;=$B30)),$C30,IF((SUM(выдача!$O30:X30)&lt;=($B30+$D30)),$E30,IF((SUM(выдача!$O30:X30)&lt;=($B30+$D30+$F30)),$G30,IF((SUM(выдача!$O30:X30)&lt;=($B30+$D30+$F30+$H30)),$I30,IF((SUM(выдача!$O30:X30)&lt;=($B30+$D30+$F30+$H30+$J30)),$K30,IF((SUM(выдача!$O30:X30)&lt;=($B30+$D30+$F30+$H30+$J30+$L30)),$M30,IF((SUM(выдача!$O30:X30)&lt;=($B30+$D30+$F30+$H30+$J30+$L30+$N30)),$O30,IF((SUM(выдача!$O30:X30)&lt;=($B30+$D30+$F30+$H30+$J30+$L30+$N30+$P30)),$Q30,IF((SUM(выдача!$O30:X30)&lt;=($B30+$D30+$F30+$H30+$J30+$L30+$N30+$P30+$R30)),$S30,IF((SUM(выдача!$O30:X30)&lt;=($B30+$D30+$F30+$H30+$J30+$L30+$N30+$P30+$R30+$T30)),$U30,IF((SUM(выдача!$O30:X30)&lt;=($B30+$D30+$F30+$H30+$J30+$L30+$N30+$P30+$R30+$T30+$V30)),$W30,IF((SUM(выдача!$O30:X30)&lt;=($B30+$D30+$F30+$H30+$J30+$L30+$N30+$P30+$R30+$T30+$V30+$X30)),$Y30,IF((SUM(выдача!$O30:X30)&lt;=($B30+$D30+$F30+$H30+$J30+$L30+$N30+$P30+$R30+$T30+$V30+$X30+$Z30)),$AA30,IF((SUM(выдача!$O30:X30)&lt;=($B30+$D30+$F30+$H30+$J30+$L30+$N30+$P30+$R30+$T30+$V30+$X30+$Z30+$AB30)),$AC30,0))))))))))))))</f>
        <v>0</v>
      </c>
      <c r="AS30" s="354">
        <f>IF(((SUM(выдача!$O30:Y30)&lt;=$B30)),$C30,IF((SUM(выдача!$O30:Y30)&lt;=($B30+$D30)),$E30,IF((SUM(выдача!$O30:Y30)&lt;=($B30+$D30+$F30)),$G30,IF((SUM(выдача!$O30:Y30)&lt;=($B30+$D30+$F30+$H30)),$I30,IF((SUM(выдача!$O30:Y30)&lt;=($B30+$D30+$F30+$H30+$J30)),$K30,IF((SUM(выдача!$O30:Y30)&lt;=($B30+$D30+$F30+$H30+$J30+$L30)),$M30,IF((SUM(выдача!$O30:Y30)&lt;=($B30+$D30+$F30+$H30+$J30+$L30+$N30)),$O30,IF((SUM(выдача!$O30:Y30)&lt;=($B30+$D30+$F30+$H30+$J30+$L30+$N30+$P30)),$Q30,IF((SUM(выдача!$O30:Y30)&lt;=($B30+$D30+$F30+$H30+$J30+$L30+$N30+$P30+$R30)),$S30,IF((SUM(выдача!$O30:Y30)&lt;=($B30+$D30+$F30+$H30+$J30+$L30+$N30+$P30+$R30+$T30)),$U30,IF((SUM(выдача!$O30:Y30)&lt;=($B30+$D30+$F30+$H30+$J30+$L30+$N30+$P30+$R30+$T30+$V30)),$W30,IF((SUM(выдача!$O30:Y30)&lt;=($B30+$D30+$F30+$H30+$J30+$L30+$N30+$P30+$R30+$T30+$V30+$X30)),$Y30,IF((SUM(выдача!$O30:Y30)&lt;=($B30+$D30+$F30+$H30+$J30+$L30+$N30+$P30+$R30+$T30+$V30+$X30+$Z30)),$AA30,IF((SUM(выдача!$O30:Y30)&lt;=($B30+$D30+$F30+$H30+$J30+$L30+$N30+$P30+$R30+$T30+$V30+$X30+$Z30+$AB30)),$AC30,0))))))))))))))</f>
        <v>0</v>
      </c>
      <c r="AT30" s="354">
        <f>IF(((SUM(выдача!$O30:Z30)&lt;=$B30)),$C30,IF((SUM(выдача!$O30:Z30)&lt;=($B30+$D30)),$E30,IF((SUM(выдача!$O30:Z30)&lt;=($B30+$D30+$F30)),$G30,IF((SUM(выдача!$O30:Z30)&lt;=($B30+$D30+$F30+$H30)),$I30,IF((SUM(выдача!$O30:Z30)&lt;=($B30+$D30+$F30+$H30+$J30)),$K30,IF((SUM(выдача!$O30:Z30)&lt;=($B30+$D30+$F30+$H30+$J30+$L30)),$M30,IF((SUM(выдача!$O30:Z30)&lt;=($B30+$D30+$F30+$H30+$J30+$L30+$N30)),$O30,IF((SUM(выдача!$O30:Z30)&lt;=($B30+$D30+$F30+$H30+$J30+$L30+$N30+$P30)),$Q30,IF((SUM(выдача!$O30:Z30)&lt;=($B30+$D30+$F30+$H30+$J30+$L30+$N30+$P30+$R30)),$S30,IF((SUM(выдача!$O30:Z30)&lt;=($B30+$D30+$F30+$H30+$J30+$L30+$N30+$P30+$R30+$T30)),$U30,IF((SUM(выдача!$O30:Z30)&lt;=($B30+$D30+$F30+$H30+$J30+$L30+$N30+$P30+$R30+$T30+$V30)),$W30,IF((SUM(выдача!$O30:Z30)&lt;=($B30+$D30+$F30+$H30+$J30+$L30+$N30+$P30+$R30+$T30+$V30+$X30)),$Y30,IF((SUM(выдача!$O30:Z30)&lt;=($B30+$D30+$F30+$H30+$J30+$L30+$N30+$P30+$R30+$T30+$V30+$X30+$Z30)),$AA30,IF((SUM(выдача!$O30:Z30)&lt;=($B30+$D30+$F30+$H30+$J30+$L30+$N30+$P30+$R30+$T30+$V30+$X30+$Z30+$AB30)),$AC30,0))))))))))))))</f>
        <v>0</v>
      </c>
      <c r="AU30" s="354">
        <f>IF(((SUM(выдача!$O30:AA30)&lt;=$B30)),$C30,IF((SUM(выдача!$O30:AA30)&lt;=($B30+$D30)),$E30,IF((SUM(выдача!$O30:AA30)&lt;=($B30+$D30+$F30)),$G30,IF((SUM(выдача!$O30:AA30)&lt;=($B30+$D30+$F30+$H30)),$I30,IF((SUM(выдача!$O30:AA30)&lt;=($B30+$D30+$F30+$H30+$J30)),$K30,IF((SUM(выдача!$O30:AA30)&lt;=($B30+$D30+$F30+$H30+$J30+$L30)),$M30,IF((SUM(выдача!$O30:AA30)&lt;=($B30+$D30+$F30+$H30+$J30+$L30+$N30)),$O30,IF((SUM(выдача!$O30:AA30)&lt;=($B30+$D30+$F30+$H30+$J30+$L30+$N30+$P30)),$Q30,IF((SUM(выдача!$O30:AA30)&lt;=($B30+$D30+$F30+$H30+$J30+$L30+$N30+$P30+$R30)),$S30,IF((SUM(выдача!$O30:AA30)&lt;=($B30+$D30+$F30+$H30+$J30+$L30+$N30+$P30+$R30+$T30)),$U30,IF((SUM(выдача!$O30:AA30)&lt;=($B30+$D30+$F30+$H30+$J30+$L30+$N30+$P30+$R30+$T30+$V30)),$W30,IF((SUM(выдача!$O30:AA30)&lt;=($B30+$D30+$F30+$H30+$J30+$L30+$N30+$P30+$R30+$T30+$V30+$X30)),$Y30,IF((SUM(выдача!$O30:AA30)&lt;=($B30+$D30+$F30+$H30+$J30+$L30+$N30+$P30+$R30+$T30+$V30+$X30+$Z30)),$AA30,IF((SUM(выдача!$O30:AA30)&lt;=($B30+$D30+$F30+$H30+$J30+$L30+$N30+$P30+$R30+$T30+$V30+$X30+$Z30+$AB30)),$AC30,0))))))))))))))</f>
        <v>0</v>
      </c>
      <c r="AV30" s="354">
        <f>IF(((SUM(выдача!$O30:AB30)&lt;=$B30)),$C30,IF((SUM(выдача!$O30:AB30)&lt;=($B30+$D30)),$E30,IF((SUM(выдача!$O30:AB30)&lt;=($B30+$D30+$F30)),$G30,IF((SUM(выдача!$O30:AB30)&lt;=($B30+$D30+$F30+$H30)),$I30,IF((SUM(выдача!$O30:AB30)&lt;=($B30+$D30+$F30+$H30+$J30)),$K30,IF((SUM(выдача!$O30:AB30)&lt;=($B30+$D30+$F30+$H30+$J30+$L30)),$M30,IF((SUM(выдача!$O30:AB30)&lt;=($B30+$D30+$F30+$H30+$J30+$L30+$N30)),$O30,IF((SUM(выдача!$O30:AB30)&lt;=($B30+$D30+$F30+$H30+$J30+$L30+$N30+$P30)),$Q30,IF((SUM(выдача!$O30:AB30)&lt;=($B30+$D30+$F30+$H30+$J30+$L30+$N30+$P30+$R30)),$S30,IF((SUM(выдача!$O30:AB30)&lt;=($B30+$D30+$F30+$H30+$J30+$L30+$N30+$P30+$R30+$T30)),$U30,IF((SUM(выдача!$O30:AB30)&lt;=($B30+$D30+$F30+$H30+$J30+$L30+$N30+$P30+$R30+$T30+$V30)),$W30,IF((SUM(выдача!$O30:AB30)&lt;=($B30+$D30+$F30+$H30+$J30+$L30+$N30+$P30+$R30+$T30+$V30+$X30)),$Y30,IF((SUM(выдача!$O30:AB30)&lt;=($B30+$D30+$F30+$H30+$J30+$L30+$N30+$P30+$R30+$T30+$V30+$X30+$Z30)),$AA30,IF((SUM(выдача!$O30:AB30)&lt;=($B30+$D30+$F30+$H30+$J30+$L30+$N30+$P30+$R30+$T30+$V30+$X30+$Z30+$AB30)),$AC30,0))))))))))))))</f>
        <v>0</v>
      </c>
      <c r="AW30" s="354">
        <f>IF(((SUM(выдача!$O30:AC30)&lt;=$B30)),$C30,IF((SUM(выдача!$O30:AC30)&lt;=($B30+$D30)),$E30,IF((SUM(выдача!$O30:AC30)&lt;=($B30+$D30+$F30)),$G30,IF((SUM(выдача!$O30:AC30)&lt;=($B30+$D30+$F30+$H30)),$I30,IF((SUM(выдача!$O30:AC30)&lt;=($B30+$D30+$F30+$H30+$J30)),$K30,IF((SUM(выдача!$O30:AC30)&lt;=($B30+$D30+$F30+$H30+$J30+$L30)),$M30,IF((SUM(выдача!$O30:AC30)&lt;=($B30+$D30+$F30+$H30+$J30+$L30+$N30)),$O30,IF((SUM(выдача!$O30:AC30)&lt;=($B30+$D30+$F30+$H30+$J30+$L30+$N30+$P30)),$Q30,IF((SUM(выдача!$O30:AC30)&lt;=($B30+$D30+$F30+$H30+$J30+$L30+$N30+$P30+$R30)),$S30,IF((SUM(выдача!$O30:AC30)&lt;=($B30+$D30+$F30+$H30+$J30+$L30+$N30+$P30+$R30+$T30)),$U30,IF((SUM(выдача!$O30:AC30)&lt;=($B30+$D30+$F30+$H30+$J30+$L30+$N30+$P30+$R30+$T30+$V30)),$W30,IF((SUM(выдача!$O30:AC30)&lt;=($B30+$D30+$F30+$H30+$J30+$L30+$N30+$P30+$R30+$T30+$V30+$X30)),$Y30,IF((SUM(выдача!$O30:AC30)&lt;=($B30+$D30+$F30+$H30+$J30+$L30+$N30+$P30+$R30+$T30+$V30+$X30+$Z30)),$AA30,IF((SUM(выдача!$O30:AC30)&lt;=($B30+$D30+$F30+$H30+$J30+$L30+$N30+$P30+$R30+$T30+$V30+$X30+$Z30+$AB30)),$AC30,0))))))))))))))</f>
        <v>0</v>
      </c>
      <c r="AX30" s="354">
        <f>IF(((SUM(выдача!$O30:AD30)&lt;=$B30)),$C30,IF((SUM(выдача!$O30:AD30)&lt;=($B30+$D30)),$E30,IF((SUM(выдача!$O30:AD30)&lt;=($B30+$D30+$F30)),$G30,IF((SUM(выдача!$O30:AD30)&lt;=($B30+$D30+$F30+$H30)),$I30,IF((SUM(выдача!$O30:AD30)&lt;=($B30+$D30+$F30+$H30+$J30)),$K30,IF((SUM(выдача!$O30:AD30)&lt;=($B30+$D30+$F30+$H30+$J30+$L30)),$M30,IF((SUM(выдача!$O30:AD30)&lt;=($B30+$D30+$F30+$H30+$J30+$L30+$N30)),$O30,IF((SUM(выдача!$O30:AD30)&lt;=($B30+$D30+$F30+$H30+$J30+$L30+$N30+$P30)),$Q30,IF((SUM(выдача!$O30:AD30)&lt;=($B30+$D30+$F30+$H30+$J30+$L30+$N30+$P30+$R30)),$S30,IF((SUM(выдача!$O30:AD30)&lt;=($B30+$D30+$F30+$H30+$J30+$L30+$N30+$P30+$R30+$T30)),$U30,IF((SUM(выдача!$O30:AD30)&lt;=($B30+$D30+$F30+$H30+$J30+$L30+$N30+$P30+$R30+$T30+$V30)),$W30,IF((SUM(выдача!$O30:AD30)&lt;=($B30+$D30+$F30+$H30+$J30+$L30+$N30+$P30+$R30+$T30+$V30+$X30)),$Y30,IF((SUM(выдача!$O30:AD30)&lt;=($B30+$D30+$F30+$H30+$J30+$L30+$N30+$P30+$R30+$T30+$V30+$X30+$Z30)),$AA30,IF((SUM(выдача!$O30:AD30)&lt;=($B30+$D30+$F30+$H30+$J30+$L30+$N30+$P30+$R30+$T30+$V30+$X30+$Z30+$AB30)),$AC30,0))))))))))))))</f>
        <v>0</v>
      </c>
      <c r="AY30" s="354">
        <f>IF(((SUM(выдача!$O30:AE30)&lt;=$B30)),$C30,IF((SUM(выдача!$O30:AE30)&lt;=($B30+$D30)),$E30,IF((SUM(выдача!$O30:AE30)&lt;=($B30+$D30+$F30)),$G30,IF((SUM(выдача!$O30:AE30)&lt;=($B30+$D30+$F30+$H30)),$I30,IF((SUM(выдача!$O30:AE30)&lt;=($B30+$D30+$F30+$H30+$J30)),$K30,IF((SUM(выдача!$O30:AE30)&lt;=($B30+$D30+$F30+$H30+$J30+$L30)),$M30,IF((SUM(выдача!$O30:AE30)&lt;=($B30+$D30+$F30+$H30+$J30+$L30+$N30)),$O30,IF((SUM(выдача!$O30:AE30)&lt;=($B30+$D30+$F30+$H30+$J30+$L30+$N30+$P30)),$Q30,IF((SUM(выдача!$O30:AE30)&lt;=($B30+$D30+$F30+$H30+$J30+$L30+$N30+$P30+$R30)),$S30,IF((SUM(выдача!$O30:AE30)&lt;=($B30+$D30+$F30+$H30+$J30+$L30+$N30+$P30+$R30+$T30)),$U30,IF((SUM(выдача!$O30:AE30)&lt;=($B30+$D30+$F30+$H30+$J30+$L30+$N30+$P30+$R30+$T30+$V30)),$W30,IF((SUM(выдача!$O30:AE30)&lt;=($B30+$D30+$F30+$H30+$J30+$L30+$N30+$P30+$R30+$T30+$V30+$X30)),$Y30,IF((SUM(выдача!$O30:AE30)&lt;=($B30+$D30+$F30+$H30+$J30+$L30+$N30+$P30+$R30+$T30+$V30+$X30+$Z30)),$AA30,IF((SUM(выдача!$O30:AE30)&lt;=($B30+$D30+$F30+$H30+$J30+$L30+$N30+$P30+$R30+$T30+$V30+$X30+$Z30+$AB30)),$AC30,0))))))))))))))</f>
        <v>0</v>
      </c>
      <c r="AZ30" s="354">
        <f>IF(((SUM(выдача!$O30:AF30)&lt;=$B30)),$C30,IF((SUM(выдача!$O30:AF30)&lt;=($B30+$D30)),$E30,IF((SUM(выдача!$O30:AF30)&lt;=($B30+$D30+$F30)),$G30,IF((SUM(выдача!$O30:AF30)&lt;=($B30+$D30+$F30+$H30)),$I30,IF((SUM(выдача!$O30:AF30)&lt;=($B30+$D30+$F30+$H30+$J30)),$K30,IF((SUM(выдача!$O30:AF30)&lt;=($B30+$D30+$F30+$H30+$J30+$L30)),$M30,IF((SUM(выдача!$O30:AF30)&lt;=($B30+$D30+$F30+$H30+$J30+$L30+$N30)),$O30,IF((SUM(выдача!$O30:AF30)&lt;=($B30+$D30+$F30+$H30+$J30+$L30+$N30+$P30)),$Q30,IF((SUM(выдача!$O30:AF30)&lt;=($B30+$D30+$F30+$H30+$J30+$L30+$N30+$P30+$R30)),$S30,IF((SUM(выдача!$O30:AF30)&lt;=($B30+$D30+$F30+$H30+$J30+$L30+$N30+$P30+$R30+$T30)),$U30,IF((SUM(выдача!$O30:AF30)&lt;=($B30+$D30+$F30+$H30+$J30+$L30+$N30+$P30+$R30+$T30+$V30)),$W30,IF((SUM(выдача!$O30:AF30)&lt;=($B30+$D30+$F30+$H30+$J30+$L30+$N30+$P30+$R30+$T30+$V30+$X30)),$Y30,IF((SUM(выдача!$O30:AF30)&lt;=($B30+$D30+$F30+$H30+$J30+$L30+$N30+$P30+$R30+$T30+$V30+$X30+$Z30)),$AA30,IF((SUM(выдача!$O30:AF30)&lt;=($B30+$D30+$F30+$H30+$J30+$L30+$N30+$P30+$R30+$T30+$V30+$X30+$Z30+$AB30)),$AC30,0))))))))))))))</f>
        <v>0</v>
      </c>
      <c r="BA30" s="354">
        <f>IF(((SUM(выдача!$O30:AG30)&lt;=$B30)),$C30,IF((SUM(выдача!$O30:AG30)&lt;=($B30+$D30)),$E30,IF((SUM(выдача!$O30:AG30)&lt;=($B30+$D30+$F30)),$G30,IF((SUM(выдача!$O30:AG30)&lt;=($B30+$D30+$F30+$H30)),$I30,IF((SUM(выдача!$O30:AG30)&lt;=($B30+$D30+$F30+$H30+$J30)),$K30,IF((SUM(выдача!$O30:AG30)&lt;=($B30+$D30+$F30+$H30+$J30+$L30)),$M30,IF((SUM(выдача!$O30:AG30)&lt;=($B30+$D30+$F30+$H30+$J30+$L30+$N30)),$O30,IF((SUM(выдача!$O30:AG30)&lt;=($B30+$D30+$F30+$H30+$J30+$L30+$N30+$P30)),$Q30,IF((SUM(выдача!$O30:AG30)&lt;=($B30+$D30+$F30+$H30+$J30+$L30+$N30+$P30+$R30)),$S30,IF((SUM(выдача!$O30:AG30)&lt;=($B30+$D30+$F30+$H30+$J30+$L30+$N30+$P30+$R30+$T30)),$U30,IF((SUM(выдача!$O30:AG30)&lt;=($B30+$D30+$F30+$H30+$J30+$L30+$N30+$P30+$R30+$T30+$V30)),$W30,IF((SUM(выдача!$O30:AG30)&lt;=($B30+$D30+$F30+$H30+$J30+$L30+$N30+$P30+$R30+$T30+$V30+$X30)),$Y30,IF((SUM(выдача!$O30:AG30)&lt;=($B30+$D30+$F30+$H30+$J30+$L30+$N30+$P30+$R30+$T30+$V30+$X30+$Z30)),$AA30,IF((SUM(выдача!$O30:AG30)&lt;=($B30+$D30+$F30+$H30+$J30+$L30+$N30+$P30+$R30+$T30+$V30+$X30+$Z30+$AB30)),$AC30,0))))))))))))))</f>
        <v>0</v>
      </c>
      <c r="BB30" s="354">
        <f>IF(((SUM(выдача!$O30:AH30)&lt;=$B30)),$C30,IF((SUM(выдача!$O30:AH30)&lt;=($B30+$D30)),$E30,IF((SUM(выдача!$O30:AH30)&lt;=($B30+$D30+$F30)),$G30,IF((SUM(выдача!$O30:AH30)&lt;=($B30+$D30+$F30+$H30)),$I30,IF((SUM(выдача!$O30:AH30)&lt;=($B30+$D30+$F30+$H30+$J30)),$K30,IF((SUM(выдача!$O30:AH30)&lt;=($B30+$D30+$F30+$H30+$J30+$L30)),$M30,IF((SUM(выдача!$O30:AH30)&lt;=($B30+$D30+$F30+$H30+$J30+$L30+$N30)),$O30,IF((SUM(выдача!$O30:AH30)&lt;=($B30+$D30+$F30+$H30+$J30+$L30+$N30+$P30)),$Q30,IF((SUM(выдача!$O30:AH30)&lt;=($B30+$D30+$F30+$H30+$J30+$L30+$N30+$P30+$R30)),$S30,IF((SUM(выдача!$O30:AH30)&lt;=($B30+$D30+$F30+$H30+$J30+$L30+$N30+$P30+$R30+$T30)),$U30,IF((SUM(выдача!$O30:AH30)&lt;=($B30+$D30+$F30+$H30+$J30+$L30+$N30+$P30+$R30+$T30+$V30)),$W30,IF((SUM(выдача!$O30:AH30)&lt;=($B30+$D30+$F30+$H30+$J30+$L30+$N30+$P30+$R30+$T30+$V30+$X30)),$Y30,IF((SUM(выдача!$O30:AH30)&lt;=($B30+$D30+$F30+$H30+$J30+$L30+$N30+$P30+$R30+$T30+$V30+$X30+$Z30)),$AA30,IF((SUM(выдача!$O30:AH30)&lt;=($B30+$D30+$F30+$H30+$J30+$L30+$N30+$P30+$R30+$T30+$V30+$X30+$Z30+$AB30)),$AC30,0))))))))))))))</f>
        <v>20</v>
      </c>
      <c r="BC30" s="354">
        <f>IF(((SUM(выдача!$O30:AI30)&lt;=$B30)),$C30,IF((SUM(выдача!$O30:AI30)&lt;=($B30+$D30)),$E30,IF((SUM(выдача!$O30:AI30)&lt;=($B30+$D30+$F30)),$G30,IF((SUM(выдача!$O30:AI30)&lt;=($B30+$D30+$F30+$H30)),$I30,IF((SUM(выдача!$O30:AI30)&lt;=($B30+$D30+$F30+$H30+$J30)),$K30,IF((SUM(выдача!$O30:AI30)&lt;=($B30+$D30+$F30+$H30+$J30+$L30)),$M30,IF((SUM(выдача!$O30:AI30)&lt;=($B30+$D30+$F30+$H30+$J30+$L30+$N30)),$O30,IF((SUM(выдача!$O30:AI30)&lt;=($B30+$D30+$F30+$H30+$J30+$L30+$N30+$P30)),$Q30,IF((SUM(выдача!$O30:AI30)&lt;=($B30+$D30+$F30+$H30+$J30+$L30+$N30+$P30+$R30)),$S30,IF((SUM(выдача!$O30:AI30)&lt;=($B30+$D30+$F30+$H30+$J30+$L30+$N30+$P30+$R30+$T30)),$U30,IF((SUM(выдача!$O30:AI30)&lt;=($B30+$D30+$F30+$H30+$J30+$L30+$N30+$P30+$R30+$T30+$V30)),$W30,IF((SUM(выдача!$O30:AI30)&lt;=($B30+$D30+$F30+$H30+$J30+$L30+$N30+$P30+$R30+$T30+$V30+$X30)),$Y30,IF((SUM(выдача!$O30:AI30)&lt;=($B30+$D30+$F30+$H30+$J30+$L30+$N30+$P30+$R30+$T30+$V30+$X30+$Z30)),$AA30,IF((SUM(выдача!$O30:AI30)&lt;=($B30+$D30+$F30+$H30+$J30+$L30+$N30+$P30+$R30+$T30+$V30+$X30+$Z30+$AB30)),$AC30,0))))))))))))))</f>
        <v>20</v>
      </c>
      <c r="BD30" s="355">
        <f t="shared" si="1"/>
        <v>0</v>
      </c>
      <c r="BE30" s="356">
        <f t="shared" si="4"/>
        <v>0</v>
      </c>
    </row>
    <row r="31" spans="1:57" ht="15.75">
      <c r="A31" s="151" t="s">
        <v>187</v>
      </c>
      <c r="B31" s="276"/>
      <c r="C31" s="277"/>
      <c r="D31" s="276"/>
      <c r="E31" s="280"/>
      <c r="F31" s="276"/>
      <c r="G31" s="280"/>
      <c r="H31" s="276"/>
      <c r="I31" s="278"/>
      <c r="J31" s="279">
        <v>15</v>
      </c>
      <c r="K31" s="278">
        <v>22</v>
      </c>
      <c r="L31" s="279"/>
      <c r="M31" s="280"/>
      <c r="N31" s="279"/>
      <c r="O31" s="280"/>
      <c r="P31" s="279"/>
      <c r="Q31" s="280"/>
      <c r="R31" s="279"/>
      <c r="S31" s="280"/>
      <c r="T31" s="279"/>
      <c r="U31" s="280"/>
      <c r="V31" s="279"/>
      <c r="W31" s="280"/>
      <c r="X31" s="279"/>
      <c r="Y31" s="280"/>
      <c r="Z31" s="279"/>
      <c r="AA31" s="280"/>
      <c r="AB31" s="279"/>
      <c r="AC31" s="280"/>
      <c r="AD31" s="351">
        <f>B31*C31+D31*E31+F31*G31+H31*I31+J31*K31+L31*M31+N31*O31+P31*Q31+R31*S31+T31*U31+V31*W31+X31*Y31+Z31*AA31+AB31*AC31</f>
        <v>330</v>
      </c>
      <c r="AE31" s="351">
        <f>AD31-(SUM(Всего!D31:'Всего'!X31))</f>
        <v>0</v>
      </c>
      <c r="AF31" s="352">
        <f>B31+D31+F31+H31+J31+L31+N31+P31+R31+T31+V31+X31+Z31+AB31</f>
        <v>15</v>
      </c>
      <c r="AG31" s="353" t="str">
        <f t="shared" si="0"/>
        <v>тортик Боярушка</v>
      </c>
      <c r="AH31" s="353">
        <f>выдача!B31</f>
        <v>0</v>
      </c>
      <c r="AI31" s="354">
        <f>IF(((SUM(выдача!$O31:O31)&lt;=$B31)),$C31,IF((SUM(выдача!$O31:O31)&lt;=($B31+$D31)),$E31,IF((SUM(выдача!$O31:O31)&lt;=($B31+$D31+$F31)),$G31,IF((SUM(выдача!$O31:O31)&lt;=($B31+$D31+$F31+$H31)),$I31,IF((SUM(выдача!$O31:O31)&lt;=($B31+$D31+$F31+$H31+$J31)),$K31,IF((SUM(выдача!$O31:O31)&lt;=($B31+$D31+$F31+$H31+$J31+$L31)),$M31,IF((SUM(выдача!$O31:O31)&lt;=($B31+$D31+$F31+$H31+$J31+$L31+$N31)),$O31,IF((SUM(выдача!$O31:O31)&lt;=($B31+$D31+$F31+$H31+$J31+$L31+$N31+$P31)),$Q31,IF((SUM(выдача!$O31:O31)&lt;=($B31+$D31+$F31+$H31+$J31+$L31+$N31+$P31+$R31)),$S31,IF((SUM(выдача!$O31:O31)&lt;=($B31+$D31+$F31+$H31+$J31+$L31+$N31+$P31+$R31+$T31)),$U31,IF((SUM(выдача!$O31:O31)&lt;=($B31+$D31+$F31+$H31+$J31+$L31+$N31+$P31+$R31+$T31+$V31)),$W31,IF((SUM(выдача!$O31:O31)&lt;=($B31+$D31+$F31+$H31+$J31+$L31+$N31+$P31+$R31+$T31+$V31+$X31)),$Y31,IF((SUM(выдача!$O31:O31)&lt;=($B31+$D31+$F31+$H31+$J31+$L31+$N31+$P31+$R31+$T31+$V31+$X31+$Z31)),$AA31,IF((SUM(выдача!$O31:O31)&lt;=($B31+$D31+$F31+$H31+$J31+$L31+$N31+$P31+$R31+$T31+$V31+$X31+$Z31+$AB31)),$AC31,0))))))))))))))</f>
        <v>0</v>
      </c>
      <c r="AJ31" s="354">
        <f>IF(((SUM(выдача!$O31:P31)&lt;=$B31)),$C31,IF((SUM(выдача!$O31:P31)&lt;=($B31+$D31)),$E31,IF((SUM(выдача!$O31:P31)&lt;=($B31+$D31+$F31)),$G31,IF((SUM(выдача!$O31:P31)&lt;=($B31+$D31+$F31+$H31)),$I31,IF((SUM(выдача!$O31:P31)&lt;=($B31+$D31+$F31+$H31+$J31)),$K31,IF((SUM(выдача!$O31:P31)&lt;=($B31+$D31+$F31+$H31+$J31+$L31)),$M31,IF((SUM(выдача!$O31:P31)&lt;=($B31+$D31+$F31+$H31+$J31+$L31+$N31)),$O31,IF((SUM(выдача!$O31:P31)&lt;=($B31+$D31+$F31+$H31+$J31+$L31+$N31+$P31)),$Q31,IF((SUM(выдача!$O31:P31)&lt;=($B31+$D31+$F31+$H31+$J31+$L31+$N31+$P31+$R31)),$S31,IF((SUM(выдача!$O31:P31)&lt;=($B31+$D31+$F31+$H31+$J31+$L31+$N31+$P31+$R31+$T31)),$U31,IF((SUM(выдача!$O31:P31)&lt;=($B31+$D31+$F31+$H31+$J31+$L31+$N31+$P31+$R31+$T31+$V31)),$W31,IF((SUM(выдача!$O31:P31)&lt;=($B31+$D31+$F31+$H31+$J31+$L31+$N31+$P31+$R31+$T31+$V31+$X31)),$Y31,IF((SUM(выдача!$O31:P31)&lt;=($B31+$D31+$F31+$H31+$J31+$L31+$N31+$P31+$R31+$T31+$V31+$X31+$Z31)),$AA31,IF((SUM(выдача!$O31:P31)&lt;=($B31+$D31+$F31+$H31+$J31+$L31+$N31+$P31+$R31+$T31+$V31+$X31+$Z31+$AB31)),$AC31,0))))))))))))))</f>
        <v>0</v>
      </c>
      <c r="AK31" s="354">
        <f>IF(((SUM(выдача!$O31:Q31)&lt;=$B31)),$C31,IF((SUM(выдача!$O31:Q31)&lt;=($B31+$D31)),$E31,IF((SUM(выдача!$O31:Q31)&lt;=($B31+$D31+$F31)),$G31,IF((SUM(выдача!$O31:Q31)&lt;=($B31+$D31+$F31+$H31)),$I31,IF((SUM(выдача!$O31:Q31)&lt;=($B31+$D31+$F31+$H31+$J31)),$K31,IF((SUM(выдача!$O31:Q31)&lt;=($B31+$D31+$F31+$H31+$J31+$L31)),$M31,IF((SUM(выдача!$O31:Q31)&lt;=($B31+$D31+$F31+$H31+$J31+$L31+$N31)),$O31,IF((SUM(выдача!$O31:Q31)&lt;=($B31+$D31+$F31+$H31+$J31+$L31+$N31+$P31)),$Q31,IF((SUM(выдача!$O31:Q31)&lt;=($B31+$D31+$F31+$H31+$J31+$L31+$N31+$P31+$R31)),$S31,IF((SUM(выдача!$O31:Q31)&lt;=($B31+$D31+$F31+$H31+$J31+$L31+$N31+$P31+$R31+$T31)),$U31,IF((SUM(выдача!$O31:Q31)&lt;=($B31+$D31+$F31+$H31+$J31+$L31+$N31+$P31+$R31+$T31+$V31)),$W31,IF((SUM(выдача!$O31:Q31)&lt;=($B31+$D31+$F31+$H31+$J31+$L31+$N31+$P31+$R31+$T31+$V31+$X31)),$Y31,IF((SUM(выдача!$O31:Q31)&lt;=($B31+$D31+$F31+$H31+$J31+$L31+$N31+$P31+$R31+$T31+$V31+$X31+$Z31)),$AA31,IF((SUM(выдача!$O31:Q31)&lt;=($B31+$D31+$F31+$H31+$J31+$L31+$N31+$P31+$R31+$T31+$V31+$X31+$Z31+$AB31)),$AC31,0))))))))))))))</f>
        <v>0</v>
      </c>
      <c r="AL31" s="354">
        <f>IF(((SUM(выдача!$O31:R31)&lt;=$B31)),$C31,IF((SUM(выдача!$O31:R31)&lt;=($B31+$D31)),$E31,IF((SUM(выдача!$O31:R31)&lt;=($B31+$D31+$F31)),$G31,IF((SUM(выдача!$O31:R31)&lt;=($B31+$D31+$F31+$H31)),$I31,IF((SUM(выдача!$O31:R31)&lt;=($B31+$D31+$F31+$H31+$J31)),$K31,IF((SUM(выдача!$O31:R31)&lt;=($B31+$D31+$F31+$H31+$J31+$L31)),$M31,IF((SUM(выдача!$O31:R31)&lt;=($B31+$D31+$F31+$H31+$J31+$L31+$N31)),$O31,IF((SUM(выдача!$O31:R31)&lt;=($B31+$D31+$F31+$H31+$J31+$L31+$N31+$P31)),$Q31,IF((SUM(выдача!$O31:R31)&lt;=($B31+$D31+$F31+$H31+$J31+$L31+$N31+$P31+$R31)),$S31,IF((SUM(выдача!$O31:R31)&lt;=($B31+$D31+$F31+$H31+$J31+$L31+$N31+$P31+$R31+$T31)),$U31,IF((SUM(выдача!$O31:R31)&lt;=($B31+$D31+$F31+$H31+$J31+$L31+$N31+$P31+$R31+$T31+$V31)),$W31,IF((SUM(выдача!$O31:R31)&lt;=($B31+$D31+$F31+$H31+$J31+$L31+$N31+$P31+$R31+$T31+$V31+$X31)),$Y31,IF((SUM(выдача!$O31:R31)&lt;=($B31+$D31+$F31+$H31+$J31+$L31+$N31+$P31+$R31+$T31+$V31+$X31+$Z31)),$AA31,IF((SUM(выдача!$O31:R31)&lt;=($B31+$D31+$F31+$H31+$J31+$L31+$N31+$P31+$R31+$T31+$V31+$X31+$Z31+$AB31)),$AC31,0))))))))))))))</f>
        <v>0</v>
      </c>
      <c r="AM31" s="354">
        <f>IF(((SUM(выдача!$O31:S31)&lt;=$B31)),$C31,IF((SUM(выдача!$O31:S31)&lt;=($B31+$D31)),$E31,IF((SUM(выдача!$O31:S31)&lt;=($B31+$D31+$F31)),$G31,IF((SUM(выдача!$O31:S31)&lt;=($B31+$D31+$F31+$H31)),$I31,IF((SUM(выдача!$O31:S31)&lt;=($B31+$D31+$F31+$H31+$J31)),$K31,IF((SUM(выдача!$O31:S31)&lt;=($B31+$D31+$F31+$H31+$J31+$L31)),$M31,IF((SUM(выдача!$O31:S31)&lt;=($B31+$D31+$F31+$H31+$J31+$L31+$N31)),$O31,IF((SUM(выдача!$O31:S31)&lt;=($B31+$D31+$F31+$H31+$J31+$L31+$N31+$P31)),$Q31,IF((SUM(выдача!$O31:S31)&lt;=($B31+$D31+$F31+$H31+$J31+$L31+$N31+$P31+$R31)),$S31,IF((SUM(выдача!$O31:S31)&lt;=($B31+$D31+$F31+$H31+$J31+$L31+$N31+$P31+$R31+$T31)),$U31,IF((SUM(выдача!$O31:S31)&lt;=($B31+$D31+$F31+$H31+$J31+$L31+$N31+$P31+$R31+$T31+$V31)),$W31,IF((SUM(выдача!$O31:S31)&lt;=($B31+$D31+$F31+$H31+$J31+$L31+$N31+$P31+$R31+$T31+$V31+$X31)),$Y31,IF((SUM(выдача!$O31:S31)&lt;=($B31+$D31+$F31+$H31+$J31+$L31+$N31+$P31+$R31+$T31+$V31+$X31+$Z31)),$AA31,IF((SUM(выдача!$O31:S31)&lt;=($B31+$D31+$F31+$H31+$J31+$L31+$N31+$P31+$R31+$T31+$V31+$X31+$Z31+$AB31)),$AC31,0))))))))))))))</f>
        <v>0</v>
      </c>
      <c r="AN31" s="354">
        <f>IF(((SUM(выдача!$O31:T31)&lt;=$B31)),$C31,IF((SUM(выдача!$O31:T31)&lt;=($B31+$D31)),$E31,IF((SUM(выдача!$O31:T31)&lt;=($B31+$D31+$F31)),$G31,IF((SUM(выдача!$O31:T31)&lt;=($B31+$D31+$F31+$H31)),$I31,IF((SUM(выдача!$O31:T31)&lt;=($B31+$D31+$F31+$H31+$J31)),$K31,IF((SUM(выдача!$O31:T31)&lt;=($B31+$D31+$F31+$H31+$J31+$L31)),$M31,IF((SUM(выдача!$O31:T31)&lt;=($B31+$D31+$F31+$H31+$J31+$L31+$N31)),$O31,IF((SUM(выдача!$O31:T31)&lt;=($B31+$D31+$F31+$H31+$J31+$L31+$N31+$P31)),$Q31,IF((SUM(выдача!$O31:T31)&lt;=($B31+$D31+$F31+$H31+$J31+$L31+$N31+$P31+$R31)),$S31,IF((SUM(выдача!$O31:T31)&lt;=($B31+$D31+$F31+$H31+$J31+$L31+$N31+$P31+$R31+$T31)),$U31,IF((SUM(выдача!$O31:T31)&lt;=($B31+$D31+$F31+$H31+$J31+$L31+$N31+$P31+$R31+$T31+$V31)),$W31,IF((SUM(выдача!$O31:T31)&lt;=($B31+$D31+$F31+$H31+$J31+$L31+$N31+$P31+$R31+$T31+$V31+$X31)),$Y31,IF((SUM(выдача!$O31:T31)&lt;=($B31+$D31+$F31+$H31+$J31+$L31+$N31+$P31+$R31+$T31+$V31+$X31+$Z31)),$AA31,IF((SUM(выдача!$O31:T31)&lt;=($B31+$D31+$F31+$H31+$J31+$L31+$N31+$P31+$R31+$T31+$V31+$X31+$Z31+$AB31)),$AC31,0))))))))))))))</f>
        <v>0</v>
      </c>
      <c r="AO31" s="354">
        <f>IF(((SUM(выдача!$O31:U31)&lt;=$B31)),$C31,IF((SUM(выдача!$O31:U31)&lt;=($B31+$D31)),$E31,IF((SUM(выдача!$O31:U31)&lt;=($B31+$D31+$F31)),$G31,IF((SUM(выдача!$O31:U31)&lt;=($B31+$D31+$F31+$H31)),$I31,IF((SUM(выдача!$O31:U31)&lt;=($B31+$D31+$F31+$H31+$J31)),$K31,IF((SUM(выдача!$O31:U31)&lt;=($B31+$D31+$F31+$H31+$J31+$L31)),$M31,IF((SUM(выдача!$O31:U31)&lt;=($B31+$D31+$F31+$H31+$J31+$L31+$N31)),$O31,IF((SUM(выдача!$O31:U31)&lt;=($B31+$D31+$F31+$H31+$J31+$L31+$N31+$P31)),$Q31,IF((SUM(выдача!$O31:U31)&lt;=($B31+$D31+$F31+$H31+$J31+$L31+$N31+$P31+$R31)),$S31,IF((SUM(выдача!$O31:U31)&lt;=($B31+$D31+$F31+$H31+$J31+$L31+$N31+$P31+$R31+$T31)),$U31,IF((SUM(выдача!$O31:U31)&lt;=($B31+$D31+$F31+$H31+$J31+$L31+$N31+$P31+$R31+$T31+$V31)),$W31,IF((SUM(выдача!$O31:U31)&lt;=($B31+$D31+$F31+$H31+$J31+$L31+$N31+$P31+$R31+$T31+$V31+$X31)),$Y31,IF((SUM(выдача!$O31:U31)&lt;=($B31+$D31+$F31+$H31+$J31+$L31+$N31+$P31+$R31+$T31+$V31+$X31+$Z31)),$AA31,IF((SUM(выдача!$O31:U31)&lt;=($B31+$D31+$F31+$H31+$J31+$L31+$N31+$P31+$R31+$T31+$V31+$X31+$Z31+$AB31)),$AC31,0))))))))))))))</f>
        <v>0</v>
      </c>
      <c r="AP31" s="354">
        <f>IF(((SUM(выдача!$O31:V31)&lt;=$B31)),$C31,IF((SUM(выдача!$O31:V31)&lt;=($B31+$D31)),$E31,IF((SUM(выдача!$O31:V31)&lt;=($B31+$D31+$F31)),$G31,IF((SUM(выдача!$O31:V31)&lt;=($B31+$D31+$F31+$H31)),$I31,IF((SUM(выдача!$O31:V31)&lt;=($B31+$D31+$F31+$H31+$J31)),$K31,IF((SUM(выдача!$O31:V31)&lt;=($B31+$D31+$F31+$H31+$J31+$L31)),$M31,IF((SUM(выдача!$O31:V31)&lt;=($B31+$D31+$F31+$H31+$J31+$L31+$N31)),$O31,IF((SUM(выдача!$O31:V31)&lt;=($B31+$D31+$F31+$H31+$J31+$L31+$N31+$P31)),$Q31,IF((SUM(выдача!$O31:V31)&lt;=($B31+$D31+$F31+$H31+$J31+$L31+$N31+$P31+$R31)),$S31,IF((SUM(выдача!$O31:V31)&lt;=($B31+$D31+$F31+$H31+$J31+$L31+$N31+$P31+$R31+$T31)),$U31,IF((SUM(выдача!$O31:V31)&lt;=($B31+$D31+$F31+$H31+$J31+$L31+$N31+$P31+$R31+$T31+$V31)),$W31,IF((SUM(выдача!$O31:V31)&lt;=($B31+$D31+$F31+$H31+$J31+$L31+$N31+$P31+$R31+$T31+$V31+$X31)),$Y31,IF((SUM(выдача!$O31:V31)&lt;=($B31+$D31+$F31+$H31+$J31+$L31+$N31+$P31+$R31+$T31+$V31+$X31+$Z31)),$AA31,IF((SUM(выдача!$O31:V31)&lt;=($B31+$D31+$F31+$H31+$J31+$L31+$N31+$P31+$R31+$T31+$V31+$X31+$Z31+$AB31)),$AC31,0))))))))))))))</f>
        <v>0</v>
      </c>
      <c r="AQ31" s="354">
        <f>IF(((SUM(выдача!$O31:W31)&lt;=$B31)),$C31,IF((SUM(выдача!$O31:W31)&lt;=($B31+$D31)),$E31,IF((SUM(выдача!$O31:W31)&lt;=($B31+$D31+$F31)),$G31,IF((SUM(выдача!$O31:W31)&lt;=($B31+$D31+$F31+$H31)),$I31,IF((SUM(выдача!$O31:W31)&lt;=($B31+$D31+$F31+$H31+$J31)),$K31,IF((SUM(выдача!$O31:W31)&lt;=($B31+$D31+$F31+$H31+$J31+$L31)),$M31,IF((SUM(выдача!$O31:W31)&lt;=($B31+$D31+$F31+$H31+$J31+$L31+$N31)),$O31,IF((SUM(выдача!$O31:W31)&lt;=($B31+$D31+$F31+$H31+$J31+$L31+$N31+$P31)),$Q31,IF((SUM(выдача!$O31:W31)&lt;=($B31+$D31+$F31+$H31+$J31+$L31+$N31+$P31+$R31)),$S31,IF((SUM(выдача!$O31:W31)&lt;=($B31+$D31+$F31+$H31+$J31+$L31+$N31+$P31+$R31+$T31)),$U31,IF((SUM(выдача!$O31:W31)&lt;=($B31+$D31+$F31+$H31+$J31+$L31+$N31+$P31+$R31+$T31+$V31)),$W31,IF((SUM(выдача!$O31:W31)&lt;=($B31+$D31+$F31+$H31+$J31+$L31+$N31+$P31+$R31+$T31+$V31+$X31)),$Y31,IF((SUM(выдача!$O31:W31)&lt;=($B31+$D31+$F31+$H31+$J31+$L31+$N31+$P31+$R31+$T31+$V31+$X31+$Z31)),$AA31,IF((SUM(выдача!$O31:W31)&lt;=($B31+$D31+$F31+$H31+$J31+$L31+$N31+$P31+$R31+$T31+$V31+$X31+$Z31+$AB31)),$AC31,0))))))))))))))</f>
        <v>0</v>
      </c>
      <c r="AR31" s="354">
        <f>IF(((SUM(выдача!$O31:X31)&lt;=$B31)),$C31,IF((SUM(выдача!$O31:X31)&lt;=($B31+$D31)),$E31,IF((SUM(выдача!$O31:X31)&lt;=($B31+$D31+$F31)),$G31,IF((SUM(выдача!$O31:X31)&lt;=($B31+$D31+$F31+$H31)),$I31,IF((SUM(выдача!$O31:X31)&lt;=($B31+$D31+$F31+$H31+$J31)),$K31,IF((SUM(выдача!$O31:X31)&lt;=($B31+$D31+$F31+$H31+$J31+$L31)),$M31,IF((SUM(выдача!$O31:X31)&lt;=($B31+$D31+$F31+$H31+$J31+$L31+$N31)),$O31,IF((SUM(выдача!$O31:X31)&lt;=($B31+$D31+$F31+$H31+$J31+$L31+$N31+$P31)),$Q31,IF((SUM(выдача!$O31:X31)&lt;=($B31+$D31+$F31+$H31+$J31+$L31+$N31+$P31+$R31)),$S31,IF((SUM(выдача!$O31:X31)&lt;=($B31+$D31+$F31+$H31+$J31+$L31+$N31+$P31+$R31+$T31)),$U31,IF((SUM(выдача!$O31:X31)&lt;=($B31+$D31+$F31+$H31+$J31+$L31+$N31+$P31+$R31+$T31+$V31)),$W31,IF((SUM(выдача!$O31:X31)&lt;=($B31+$D31+$F31+$H31+$J31+$L31+$N31+$P31+$R31+$T31+$V31+$X31)),$Y31,IF((SUM(выдача!$O31:X31)&lt;=($B31+$D31+$F31+$H31+$J31+$L31+$N31+$P31+$R31+$T31+$V31+$X31+$Z31)),$AA31,IF((SUM(выдача!$O31:X31)&lt;=($B31+$D31+$F31+$H31+$J31+$L31+$N31+$P31+$R31+$T31+$V31+$X31+$Z31+$AB31)),$AC31,0))))))))))))))</f>
        <v>0</v>
      </c>
      <c r="AS31" s="354">
        <f>IF(((SUM(выдача!$O31:Y31)&lt;=$B31)),$C31,IF((SUM(выдача!$O31:Y31)&lt;=($B31+$D31)),$E31,IF((SUM(выдача!$O31:Y31)&lt;=($B31+$D31+$F31)),$G31,IF((SUM(выдача!$O31:Y31)&lt;=($B31+$D31+$F31+$H31)),$I31,IF((SUM(выдача!$O31:Y31)&lt;=($B31+$D31+$F31+$H31+$J31)),$K31,IF((SUM(выдача!$O31:Y31)&lt;=($B31+$D31+$F31+$H31+$J31+$L31)),$M31,IF((SUM(выдача!$O31:Y31)&lt;=($B31+$D31+$F31+$H31+$J31+$L31+$N31)),$O31,IF((SUM(выдача!$O31:Y31)&lt;=($B31+$D31+$F31+$H31+$J31+$L31+$N31+$P31)),$Q31,IF((SUM(выдача!$O31:Y31)&lt;=($B31+$D31+$F31+$H31+$J31+$L31+$N31+$P31+$R31)),$S31,IF((SUM(выдача!$O31:Y31)&lt;=($B31+$D31+$F31+$H31+$J31+$L31+$N31+$P31+$R31+$T31)),$U31,IF((SUM(выдача!$O31:Y31)&lt;=($B31+$D31+$F31+$H31+$J31+$L31+$N31+$P31+$R31+$T31+$V31)),$W31,IF((SUM(выдача!$O31:Y31)&lt;=($B31+$D31+$F31+$H31+$J31+$L31+$N31+$P31+$R31+$T31+$V31+$X31)),$Y31,IF((SUM(выдача!$O31:Y31)&lt;=($B31+$D31+$F31+$H31+$J31+$L31+$N31+$P31+$R31+$T31+$V31+$X31+$Z31)),$AA31,IF((SUM(выдача!$O31:Y31)&lt;=($B31+$D31+$F31+$H31+$J31+$L31+$N31+$P31+$R31+$T31+$V31+$X31+$Z31+$AB31)),$AC31,0))))))))))))))</f>
        <v>0</v>
      </c>
      <c r="AT31" s="354">
        <f>IF(((SUM(выдача!$O31:Z31)&lt;=$B31)),$C31,IF((SUM(выдача!$O31:Z31)&lt;=($B31+$D31)),$E31,IF((SUM(выдача!$O31:Z31)&lt;=($B31+$D31+$F31)),$G31,IF((SUM(выдача!$O31:Z31)&lt;=($B31+$D31+$F31+$H31)),$I31,IF((SUM(выдача!$O31:Z31)&lt;=($B31+$D31+$F31+$H31+$J31)),$K31,IF((SUM(выдача!$O31:Z31)&lt;=($B31+$D31+$F31+$H31+$J31+$L31)),$M31,IF((SUM(выдача!$O31:Z31)&lt;=($B31+$D31+$F31+$H31+$J31+$L31+$N31)),$O31,IF((SUM(выдача!$O31:Z31)&lt;=($B31+$D31+$F31+$H31+$J31+$L31+$N31+$P31)),$Q31,IF((SUM(выдача!$O31:Z31)&lt;=($B31+$D31+$F31+$H31+$J31+$L31+$N31+$P31+$R31)),$S31,IF((SUM(выдача!$O31:Z31)&lt;=($B31+$D31+$F31+$H31+$J31+$L31+$N31+$P31+$R31+$T31)),$U31,IF((SUM(выдача!$O31:Z31)&lt;=($B31+$D31+$F31+$H31+$J31+$L31+$N31+$P31+$R31+$T31+$V31)),$W31,IF((SUM(выдача!$O31:Z31)&lt;=($B31+$D31+$F31+$H31+$J31+$L31+$N31+$P31+$R31+$T31+$V31+$X31)),$Y31,IF((SUM(выдача!$O31:Z31)&lt;=($B31+$D31+$F31+$H31+$J31+$L31+$N31+$P31+$R31+$T31+$V31+$X31+$Z31)),$AA31,IF((SUM(выдача!$O31:Z31)&lt;=($B31+$D31+$F31+$H31+$J31+$L31+$N31+$P31+$R31+$T31+$V31+$X31+$Z31+$AB31)),$AC31,0))))))))))))))</f>
        <v>0</v>
      </c>
      <c r="AU31" s="354">
        <f>IF(((SUM(выдача!$O31:AA31)&lt;=$B31)),$C31,IF((SUM(выдача!$O31:AA31)&lt;=($B31+$D31)),$E31,IF((SUM(выдача!$O31:AA31)&lt;=($B31+$D31+$F31)),$G31,IF((SUM(выдача!$O31:AA31)&lt;=($B31+$D31+$F31+$H31)),$I31,IF((SUM(выдача!$O31:AA31)&lt;=($B31+$D31+$F31+$H31+$J31)),$K31,IF((SUM(выдача!$O31:AA31)&lt;=($B31+$D31+$F31+$H31+$J31+$L31)),$M31,IF((SUM(выдача!$O31:AA31)&lt;=($B31+$D31+$F31+$H31+$J31+$L31+$N31)),$O31,IF((SUM(выдача!$O31:AA31)&lt;=($B31+$D31+$F31+$H31+$J31+$L31+$N31+$P31)),$Q31,IF((SUM(выдача!$O31:AA31)&lt;=($B31+$D31+$F31+$H31+$J31+$L31+$N31+$P31+$R31)),$S31,IF((SUM(выдача!$O31:AA31)&lt;=($B31+$D31+$F31+$H31+$J31+$L31+$N31+$P31+$R31+$T31)),$U31,IF((SUM(выдача!$O31:AA31)&lt;=($B31+$D31+$F31+$H31+$J31+$L31+$N31+$P31+$R31+$T31+$V31)),$W31,IF((SUM(выдача!$O31:AA31)&lt;=($B31+$D31+$F31+$H31+$J31+$L31+$N31+$P31+$R31+$T31+$V31+$X31)),$Y31,IF((SUM(выдача!$O31:AA31)&lt;=($B31+$D31+$F31+$H31+$J31+$L31+$N31+$P31+$R31+$T31+$V31+$X31+$Z31)),$AA31,IF((SUM(выдача!$O31:AA31)&lt;=($B31+$D31+$F31+$H31+$J31+$L31+$N31+$P31+$R31+$T31+$V31+$X31+$Z31+$AB31)),$AC31,0))))))))))))))</f>
        <v>0</v>
      </c>
      <c r="AV31" s="354">
        <f>IF(((SUM(выдача!$O31:AB31)&lt;=$B31)),$C31,IF((SUM(выдача!$O31:AB31)&lt;=($B31+$D31)),$E31,IF((SUM(выдача!$O31:AB31)&lt;=($B31+$D31+$F31)),$G31,IF((SUM(выдача!$O31:AB31)&lt;=($B31+$D31+$F31+$H31)),$I31,IF((SUM(выдача!$O31:AB31)&lt;=($B31+$D31+$F31+$H31+$J31)),$K31,IF((SUM(выдача!$O31:AB31)&lt;=($B31+$D31+$F31+$H31+$J31+$L31)),$M31,IF((SUM(выдача!$O31:AB31)&lt;=($B31+$D31+$F31+$H31+$J31+$L31+$N31)),$O31,IF((SUM(выдача!$O31:AB31)&lt;=($B31+$D31+$F31+$H31+$J31+$L31+$N31+$P31)),$Q31,IF((SUM(выдача!$O31:AB31)&lt;=($B31+$D31+$F31+$H31+$J31+$L31+$N31+$P31+$R31)),$S31,IF((SUM(выдача!$O31:AB31)&lt;=($B31+$D31+$F31+$H31+$J31+$L31+$N31+$P31+$R31+$T31)),$U31,IF((SUM(выдача!$O31:AB31)&lt;=($B31+$D31+$F31+$H31+$J31+$L31+$N31+$P31+$R31+$T31+$V31)),$W31,IF((SUM(выдача!$O31:AB31)&lt;=($B31+$D31+$F31+$H31+$J31+$L31+$N31+$P31+$R31+$T31+$V31+$X31)),$Y31,IF((SUM(выдача!$O31:AB31)&lt;=($B31+$D31+$F31+$H31+$J31+$L31+$N31+$P31+$R31+$T31+$V31+$X31+$Z31)),$AA31,IF((SUM(выдача!$O31:AB31)&lt;=($B31+$D31+$F31+$H31+$J31+$L31+$N31+$P31+$R31+$T31+$V31+$X31+$Z31+$AB31)),$AC31,0))))))))))))))</f>
        <v>0</v>
      </c>
      <c r="AW31" s="354">
        <f>IF(((SUM(выдача!$O31:AC31)&lt;=$B31)),$C31,IF((SUM(выдача!$O31:AC31)&lt;=($B31+$D31)),$E31,IF((SUM(выдача!$O31:AC31)&lt;=($B31+$D31+$F31)),$G31,IF((SUM(выдача!$O31:AC31)&lt;=($B31+$D31+$F31+$H31)),$I31,IF((SUM(выдача!$O31:AC31)&lt;=($B31+$D31+$F31+$H31+$J31)),$K31,IF((SUM(выдача!$O31:AC31)&lt;=($B31+$D31+$F31+$H31+$J31+$L31)),$M31,IF((SUM(выдача!$O31:AC31)&lt;=($B31+$D31+$F31+$H31+$J31+$L31+$N31)),$O31,IF((SUM(выдача!$O31:AC31)&lt;=($B31+$D31+$F31+$H31+$J31+$L31+$N31+$P31)),$Q31,IF((SUM(выдача!$O31:AC31)&lt;=($B31+$D31+$F31+$H31+$J31+$L31+$N31+$P31+$R31)),$S31,IF((SUM(выдача!$O31:AC31)&lt;=($B31+$D31+$F31+$H31+$J31+$L31+$N31+$P31+$R31+$T31)),$U31,IF((SUM(выдача!$O31:AC31)&lt;=($B31+$D31+$F31+$H31+$J31+$L31+$N31+$P31+$R31+$T31+$V31)),$W31,IF((SUM(выдача!$O31:AC31)&lt;=($B31+$D31+$F31+$H31+$J31+$L31+$N31+$P31+$R31+$T31+$V31+$X31)),$Y31,IF((SUM(выдача!$O31:AC31)&lt;=($B31+$D31+$F31+$H31+$J31+$L31+$N31+$P31+$R31+$T31+$V31+$X31+$Z31)),$AA31,IF((SUM(выдача!$O31:AC31)&lt;=($B31+$D31+$F31+$H31+$J31+$L31+$N31+$P31+$R31+$T31+$V31+$X31+$Z31+$AB31)),$AC31,0))))))))))))))</f>
        <v>0</v>
      </c>
      <c r="AX31" s="354">
        <f>IF(((SUM(выдача!$O31:AD31)&lt;=$B31)),$C31,IF((SUM(выдача!$O31:AD31)&lt;=($B31+$D31)),$E31,IF((SUM(выдача!$O31:AD31)&lt;=($B31+$D31+$F31)),$G31,IF((SUM(выдача!$O31:AD31)&lt;=($B31+$D31+$F31+$H31)),$I31,IF((SUM(выдача!$O31:AD31)&lt;=($B31+$D31+$F31+$H31+$J31)),$K31,IF((SUM(выдача!$O31:AD31)&lt;=($B31+$D31+$F31+$H31+$J31+$L31)),$M31,IF((SUM(выдача!$O31:AD31)&lt;=($B31+$D31+$F31+$H31+$J31+$L31+$N31)),$O31,IF((SUM(выдача!$O31:AD31)&lt;=($B31+$D31+$F31+$H31+$J31+$L31+$N31+$P31)),$Q31,IF((SUM(выдача!$O31:AD31)&lt;=($B31+$D31+$F31+$H31+$J31+$L31+$N31+$P31+$R31)),$S31,IF((SUM(выдача!$O31:AD31)&lt;=($B31+$D31+$F31+$H31+$J31+$L31+$N31+$P31+$R31+$T31)),$U31,IF((SUM(выдача!$O31:AD31)&lt;=($B31+$D31+$F31+$H31+$J31+$L31+$N31+$P31+$R31+$T31+$V31)),$W31,IF((SUM(выдача!$O31:AD31)&lt;=($B31+$D31+$F31+$H31+$J31+$L31+$N31+$P31+$R31+$T31+$V31+$X31)),$Y31,IF((SUM(выдача!$O31:AD31)&lt;=($B31+$D31+$F31+$H31+$J31+$L31+$N31+$P31+$R31+$T31+$V31+$X31+$Z31)),$AA31,IF((SUM(выдача!$O31:AD31)&lt;=($B31+$D31+$F31+$H31+$J31+$L31+$N31+$P31+$R31+$T31+$V31+$X31+$Z31+$AB31)),$AC31,0))))))))))))))</f>
        <v>0</v>
      </c>
      <c r="AY31" s="354">
        <f>IF(((SUM(выдача!$O31:AE31)&lt;=$B31)),$C31,IF((SUM(выдача!$O31:AE31)&lt;=($B31+$D31)),$E31,IF((SUM(выдача!$O31:AE31)&lt;=($B31+$D31+$F31)),$G31,IF((SUM(выдача!$O31:AE31)&lt;=($B31+$D31+$F31+$H31)),$I31,IF((SUM(выдача!$O31:AE31)&lt;=($B31+$D31+$F31+$H31+$J31)),$K31,IF((SUM(выдача!$O31:AE31)&lt;=($B31+$D31+$F31+$H31+$J31+$L31)),$M31,IF((SUM(выдача!$O31:AE31)&lt;=($B31+$D31+$F31+$H31+$J31+$L31+$N31)),$O31,IF((SUM(выдача!$O31:AE31)&lt;=($B31+$D31+$F31+$H31+$J31+$L31+$N31+$P31)),$Q31,IF((SUM(выдача!$O31:AE31)&lt;=($B31+$D31+$F31+$H31+$J31+$L31+$N31+$P31+$R31)),$S31,IF((SUM(выдача!$O31:AE31)&lt;=($B31+$D31+$F31+$H31+$J31+$L31+$N31+$P31+$R31+$T31)),$U31,IF((SUM(выдача!$O31:AE31)&lt;=($B31+$D31+$F31+$H31+$J31+$L31+$N31+$P31+$R31+$T31+$V31)),$W31,IF((SUM(выдача!$O31:AE31)&lt;=($B31+$D31+$F31+$H31+$J31+$L31+$N31+$P31+$R31+$T31+$V31+$X31)),$Y31,IF((SUM(выдача!$O31:AE31)&lt;=($B31+$D31+$F31+$H31+$J31+$L31+$N31+$P31+$R31+$T31+$V31+$X31+$Z31)),$AA31,IF((SUM(выдача!$O31:AE31)&lt;=($B31+$D31+$F31+$H31+$J31+$L31+$N31+$P31+$R31+$T31+$V31+$X31+$Z31+$AB31)),$AC31,0))))))))))))))</f>
        <v>0</v>
      </c>
      <c r="AZ31" s="354">
        <f>IF(((SUM(выдача!$O31:AF31)&lt;=$B31)),$C31,IF((SUM(выдача!$O31:AF31)&lt;=($B31+$D31)),$E31,IF((SUM(выдача!$O31:AF31)&lt;=($B31+$D31+$F31)),$G31,IF((SUM(выдача!$O31:AF31)&lt;=($B31+$D31+$F31+$H31)),$I31,IF((SUM(выдача!$O31:AF31)&lt;=($B31+$D31+$F31+$H31+$J31)),$K31,IF((SUM(выдача!$O31:AF31)&lt;=($B31+$D31+$F31+$H31+$J31+$L31)),$M31,IF((SUM(выдача!$O31:AF31)&lt;=($B31+$D31+$F31+$H31+$J31+$L31+$N31)),$O31,IF((SUM(выдача!$O31:AF31)&lt;=($B31+$D31+$F31+$H31+$J31+$L31+$N31+$P31)),$Q31,IF((SUM(выдача!$O31:AF31)&lt;=($B31+$D31+$F31+$H31+$J31+$L31+$N31+$P31+$R31)),$S31,IF((SUM(выдача!$O31:AF31)&lt;=($B31+$D31+$F31+$H31+$J31+$L31+$N31+$P31+$R31+$T31)),$U31,IF((SUM(выдача!$O31:AF31)&lt;=($B31+$D31+$F31+$H31+$J31+$L31+$N31+$P31+$R31+$T31+$V31)),$W31,IF((SUM(выдача!$O31:AF31)&lt;=($B31+$D31+$F31+$H31+$J31+$L31+$N31+$P31+$R31+$T31+$V31+$X31)),$Y31,IF((SUM(выдача!$O31:AF31)&lt;=($B31+$D31+$F31+$H31+$J31+$L31+$N31+$P31+$R31+$T31+$V31+$X31+$Z31)),$AA31,IF((SUM(выдача!$O31:AF31)&lt;=($B31+$D31+$F31+$H31+$J31+$L31+$N31+$P31+$R31+$T31+$V31+$X31+$Z31+$AB31)),$AC31,0))))))))))))))</f>
        <v>0</v>
      </c>
      <c r="BA31" s="354">
        <f>IF(((SUM(выдача!$O31:AG31)&lt;=$B31)),$C31,IF((SUM(выдача!$O31:AG31)&lt;=($B31+$D31)),$E31,IF((SUM(выдача!$O31:AG31)&lt;=($B31+$D31+$F31)),$G31,IF((SUM(выдача!$O31:AG31)&lt;=($B31+$D31+$F31+$H31)),$I31,IF((SUM(выдача!$O31:AG31)&lt;=($B31+$D31+$F31+$H31+$J31)),$K31,IF((SUM(выдача!$O31:AG31)&lt;=($B31+$D31+$F31+$H31+$J31+$L31)),$M31,IF((SUM(выдача!$O31:AG31)&lt;=($B31+$D31+$F31+$H31+$J31+$L31+$N31)),$O31,IF((SUM(выдача!$O31:AG31)&lt;=($B31+$D31+$F31+$H31+$J31+$L31+$N31+$P31)),$Q31,IF((SUM(выдача!$O31:AG31)&lt;=($B31+$D31+$F31+$H31+$J31+$L31+$N31+$P31+$R31)),$S31,IF((SUM(выдача!$O31:AG31)&lt;=($B31+$D31+$F31+$H31+$J31+$L31+$N31+$P31+$R31+$T31)),$U31,IF((SUM(выдача!$O31:AG31)&lt;=($B31+$D31+$F31+$H31+$J31+$L31+$N31+$P31+$R31+$T31+$V31)),$W31,IF((SUM(выдача!$O31:AG31)&lt;=($B31+$D31+$F31+$H31+$J31+$L31+$N31+$P31+$R31+$T31+$V31+$X31)),$Y31,IF((SUM(выдача!$O31:AG31)&lt;=($B31+$D31+$F31+$H31+$J31+$L31+$N31+$P31+$R31+$T31+$V31+$X31+$Z31)),$AA31,IF((SUM(выдача!$O31:AG31)&lt;=($B31+$D31+$F31+$H31+$J31+$L31+$N31+$P31+$R31+$T31+$V31+$X31+$Z31+$AB31)),$AC31,0))))))))))))))</f>
        <v>0</v>
      </c>
      <c r="BB31" s="354">
        <f>IF(((SUM(выдача!$O31:AH31)&lt;=$B31)),$C31,IF((SUM(выдача!$O31:AH31)&lt;=($B31+$D31)),$E31,IF((SUM(выдача!$O31:AH31)&lt;=($B31+$D31+$F31)),$G31,IF((SUM(выдача!$O31:AH31)&lt;=($B31+$D31+$F31+$H31)),$I31,IF((SUM(выдача!$O31:AH31)&lt;=($B31+$D31+$F31+$H31+$J31)),$K31,IF((SUM(выдача!$O31:AH31)&lt;=($B31+$D31+$F31+$H31+$J31+$L31)),$M31,IF((SUM(выдача!$O31:AH31)&lt;=($B31+$D31+$F31+$H31+$J31+$L31+$N31)),$O31,IF((SUM(выдача!$O31:AH31)&lt;=($B31+$D31+$F31+$H31+$J31+$L31+$N31+$P31)),$Q31,IF((SUM(выдача!$O31:AH31)&lt;=($B31+$D31+$F31+$H31+$J31+$L31+$N31+$P31+$R31)),$S31,IF((SUM(выдача!$O31:AH31)&lt;=($B31+$D31+$F31+$H31+$J31+$L31+$N31+$P31+$R31+$T31)),$U31,IF((SUM(выдача!$O31:AH31)&lt;=($B31+$D31+$F31+$H31+$J31+$L31+$N31+$P31+$R31+$T31+$V31)),$W31,IF((SUM(выдача!$O31:AH31)&lt;=($B31+$D31+$F31+$H31+$J31+$L31+$N31+$P31+$R31+$T31+$V31+$X31)),$Y31,IF((SUM(выдача!$O31:AH31)&lt;=($B31+$D31+$F31+$H31+$J31+$L31+$N31+$P31+$R31+$T31+$V31+$X31+$Z31)),$AA31,IF((SUM(выдача!$O31:AH31)&lt;=($B31+$D31+$F31+$H31+$J31+$L31+$N31+$P31+$R31+$T31+$V31+$X31+$Z31+$AB31)),$AC31,0))))))))))))))</f>
        <v>0</v>
      </c>
      <c r="BC31" s="354">
        <f>IF(((SUM(выдача!$O31:AI31)&lt;=$B31)),$C31,IF((SUM(выдача!$O31:AI31)&lt;=($B31+$D31)),$E31,IF((SUM(выдача!$O31:AI31)&lt;=($B31+$D31+$F31)),$G31,IF((SUM(выдача!$O31:AI31)&lt;=($B31+$D31+$F31+$H31)),$I31,IF((SUM(выдача!$O31:AI31)&lt;=($B31+$D31+$F31+$H31+$J31)),$K31,IF((SUM(выдача!$O31:AI31)&lt;=($B31+$D31+$F31+$H31+$J31+$L31)),$M31,IF((SUM(выдача!$O31:AI31)&lt;=($B31+$D31+$F31+$H31+$J31+$L31+$N31)),$O31,IF((SUM(выдача!$O31:AI31)&lt;=($B31+$D31+$F31+$H31+$J31+$L31+$N31+$P31)),$Q31,IF((SUM(выдача!$O31:AI31)&lt;=($B31+$D31+$F31+$H31+$J31+$L31+$N31+$P31+$R31)),$S31,IF((SUM(выдача!$O31:AI31)&lt;=($B31+$D31+$F31+$H31+$J31+$L31+$N31+$P31+$R31+$T31)),$U31,IF((SUM(выдача!$O31:AI31)&lt;=($B31+$D31+$F31+$H31+$J31+$L31+$N31+$P31+$R31+$T31+$V31)),$W31,IF((SUM(выдача!$O31:AI31)&lt;=($B31+$D31+$F31+$H31+$J31+$L31+$N31+$P31+$R31+$T31+$V31+$X31)),$Y31,IF((SUM(выдача!$O31:AI31)&lt;=($B31+$D31+$F31+$H31+$J31+$L31+$N31+$P31+$R31+$T31+$V31+$X31+$Z31)),$AA31,IF((SUM(выдача!$O31:AI31)&lt;=($B31+$D31+$F31+$H31+$J31+$L31+$N31+$P31+$R31+$T31+$V31+$X31+$Z31+$AB31)),$AC31,0))))))))))))))</f>
        <v>22</v>
      </c>
      <c r="BD31" s="355">
        <f t="shared" si="1"/>
        <v>0</v>
      </c>
      <c r="BE31" s="356">
        <f t="shared" si="4"/>
        <v>0</v>
      </c>
    </row>
    <row r="32" spans="1:57" ht="15.75">
      <c r="A32" s="151"/>
      <c r="B32" s="276"/>
      <c r="C32" s="277"/>
      <c r="D32" s="276"/>
      <c r="E32" s="277"/>
      <c r="F32" s="276"/>
      <c r="G32" s="280"/>
      <c r="H32" s="276"/>
      <c r="I32" s="278"/>
      <c r="J32" s="279"/>
      <c r="K32" s="278"/>
      <c r="L32" s="279"/>
      <c r="M32" s="280"/>
      <c r="N32" s="279"/>
      <c r="O32" s="280"/>
      <c r="P32" s="279"/>
      <c r="Q32" s="280"/>
      <c r="R32" s="279"/>
      <c r="S32" s="280"/>
      <c r="T32" s="279"/>
      <c r="U32" s="280"/>
      <c r="V32" s="279"/>
      <c r="W32" s="280"/>
      <c r="X32" s="279"/>
      <c r="Y32" s="280"/>
      <c r="Z32" s="279"/>
      <c r="AA32" s="280"/>
      <c r="AB32" s="279"/>
      <c r="AC32" s="280"/>
      <c r="AD32" s="351">
        <f>B32*C32+D32*E32+F32*G32+H32*I32+J32*K32+L32*M32+N32*O32+P32*Q32+R32*S32+T32*U32+V32*W32+X32*Y32+Z32*AA32+AB32*AC32</f>
        <v>0</v>
      </c>
      <c r="AE32" s="351">
        <f>AD32-(SUM(Всего!D32:'Всего'!X32))</f>
        <v>0</v>
      </c>
      <c r="AF32" s="352">
        <f>B32+D32+F32+H32+J32+L32+N32+P32+R32+T32+V32+X32+Z32+AB32</f>
        <v>0</v>
      </c>
      <c r="AG32" s="353">
        <f t="shared" si="0"/>
        <v>0</v>
      </c>
      <c r="AH32" s="353">
        <f>выдача!B32</f>
        <v>0</v>
      </c>
      <c r="AI32" s="354">
        <f>IF(((SUM(выдача!$O32:O32)&lt;=$B32)),$C32,IF((SUM(выдача!$O32:O32)&lt;=($B32+$D32)),$E32,IF((SUM(выдача!$O32:O32)&lt;=($B32+$D32+$F32)),$G32,IF((SUM(выдача!$O32:O32)&lt;=($B32+$D32+$F32+$H32)),$I32,IF((SUM(выдача!$O32:O32)&lt;=($B32+$D32+$F32+$H32+$J32)),$K32,IF((SUM(выдача!$O32:O32)&lt;=($B32+$D32+$F32+$H32+$J32+$L32)),$M32,IF((SUM(выдача!$O32:O32)&lt;=($B32+$D32+$F32+$H32+$J32+$L32+$N32)),$O32,IF((SUM(выдача!$O32:O32)&lt;=($B32+$D32+$F32+$H32+$J32+$L32+$N32+$P32)),$Q32,IF((SUM(выдача!$O32:O32)&lt;=($B32+$D32+$F32+$H32+$J32+$L32+$N32+$P32+$R32)),$S32,IF((SUM(выдача!$O32:O32)&lt;=($B32+$D32+$F32+$H32+$J32+$L32+$N32+$P32+$R32+$T32)),$U32,IF((SUM(выдача!$O32:O32)&lt;=($B32+$D32+$F32+$H32+$J32+$L32+$N32+$P32+$R32+$T32+$V32)),$W32,IF((SUM(выдача!$O32:O32)&lt;=($B32+$D32+$F32+$H32+$J32+$L32+$N32+$P32+$R32+$T32+$V32+$X32)),$Y32,IF((SUM(выдача!$O32:O32)&lt;=($B32+$D32+$F32+$H32+$J32+$L32+$N32+$P32+$R32+$T32+$V32+$X32+$Z32)),$AA32,IF((SUM(выдача!$O32:O32)&lt;=($B32+$D32+$F32+$H32+$J32+$L32+$N32+$P32+$R32+$T32+$V32+$X32+$Z32+$AB32)),$AC32,0))))))))))))))</f>
        <v>0</v>
      </c>
      <c r="AJ32" s="354">
        <f>IF(((SUM(выдача!$O32:P32)&lt;=$B32)),$C32,IF((SUM(выдача!$O32:P32)&lt;=($B32+$D32)),$E32,IF((SUM(выдача!$O32:P32)&lt;=($B32+$D32+$F32)),$G32,IF((SUM(выдача!$O32:P32)&lt;=($B32+$D32+$F32+$H32)),$I32,IF((SUM(выдача!$O32:P32)&lt;=($B32+$D32+$F32+$H32+$J32)),$K32,IF((SUM(выдача!$O32:P32)&lt;=($B32+$D32+$F32+$H32+$J32+$L32)),$M32,IF((SUM(выдача!$O32:P32)&lt;=($B32+$D32+$F32+$H32+$J32+$L32+$N32)),$O32,IF((SUM(выдача!$O32:P32)&lt;=($B32+$D32+$F32+$H32+$J32+$L32+$N32+$P32)),$Q32,IF((SUM(выдача!$O32:P32)&lt;=($B32+$D32+$F32+$H32+$J32+$L32+$N32+$P32+$R32)),$S32,IF((SUM(выдача!$O32:P32)&lt;=($B32+$D32+$F32+$H32+$J32+$L32+$N32+$P32+$R32+$T32)),$U32,IF((SUM(выдача!$O32:P32)&lt;=($B32+$D32+$F32+$H32+$J32+$L32+$N32+$P32+$R32+$T32+$V32)),$W32,IF((SUM(выдача!$O32:P32)&lt;=($B32+$D32+$F32+$H32+$J32+$L32+$N32+$P32+$R32+$T32+$V32+$X32)),$Y32,IF((SUM(выдача!$O32:P32)&lt;=($B32+$D32+$F32+$H32+$J32+$L32+$N32+$P32+$R32+$T32+$V32+$X32+$Z32)),$AA32,IF((SUM(выдача!$O32:P32)&lt;=($B32+$D32+$F32+$H32+$J32+$L32+$N32+$P32+$R32+$T32+$V32+$X32+$Z32+$AB32)),$AC32,0))))))))))))))</f>
        <v>0</v>
      </c>
      <c r="AK32" s="354">
        <f>IF(((SUM(выдача!$O32:Q32)&lt;=$B32)),$C32,IF((SUM(выдача!$O32:Q32)&lt;=($B32+$D32)),$E32,IF((SUM(выдача!$O32:Q32)&lt;=($B32+$D32+$F32)),$G32,IF((SUM(выдача!$O32:Q32)&lt;=($B32+$D32+$F32+$H32)),$I32,IF((SUM(выдача!$O32:Q32)&lt;=($B32+$D32+$F32+$H32+$J32)),$K32,IF((SUM(выдача!$O32:Q32)&lt;=($B32+$D32+$F32+$H32+$J32+$L32)),$M32,IF((SUM(выдача!$O32:Q32)&lt;=($B32+$D32+$F32+$H32+$J32+$L32+$N32)),$O32,IF((SUM(выдача!$O32:Q32)&lt;=($B32+$D32+$F32+$H32+$J32+$L32+$N32+$P32)),$Q32,IF((SUM(выдача!$O32:Q32)&lt;=($B32+$D32+$F32+$H32+$J32+$L32+$N32+$P32+$R32)),$S32,IF((SUM(выдача!$O32:Q32)&lt;=($B32+$D32+$F32+$H32+$J32+$L32+$N32+$P32+$R32+$T32)),$U32,IF((SUM(выдача!$O32:Q32)&lt;=($B32+$D32+$F32+$H32+$J32+$L32+$N32+$P32+$R32+$T32+$V32)),$W32,IF((SUM(выдача!$O32:Q32)&lt;=($B32+$D32+$F32+$H32+$J32+$L32+$N32+$P32+$R32+$T32+$V32+$X32)),$Y32,IF((SUM(выдача!$O32:Q32)&lt;=($B32+$D32+$F32+$H32+$J32+$L32+$N32+$P32+$R32+$T32+$V32+$X32+$Z32)),$AA32,IF((SUM(выдача!$O32:Q32)&lt;=($B32+$D32+$F32+$H32+$J32+$L32+$N32+$P32+$R32+$T32+$V32+$X32+$Z32+$AB32)),$AC32,0))))))))))))))</f>
        <v>0</v>
      </c>
      <c r="AL32" s="354">
        <f>IF(((SUM(выдача!$O32:R32)&lt;=$B32)),$C32,IF((SUM(выдача!$O32:R32)&lt;=($B32+$D32)),$E32,IF((SUM(выдача!$O32:R32)&lt;=($B32+$D32+$F32)),$G32,IF((SUM(выдача!$O32:R32)&lt;=($B32+$D32+$F32+$H32)),$I32,IF((SUM(выдача!$O32:R32)&lt;=($B32+$D32+$F32+$H32+$J32)),$K32,IF((SUM(выдача!$O32:R32)&lt;=($B32+$D32+$F32+$H32+$J32+$L32)),$M32,IF((SUM(выдача!$O32:R32)&lt;=($B32+$D32+$F32+$H32+$J32+$L32+$N32)),$O32,IF((SUM(выдача!$O32:R32)&lt;=($B32+$D32+$F32+$H32+$J32+$L32+$N32+$P32)),$Q32,IF((SUM(выдача!$O32:R32)&lt;=($B32+$D32+$F32+$H32+$J32+$L32+$N32+$P32+$R32)),$S32,IF((SUM(выдача!$O32:R32)&lt;=($B32+$D32+$F32+$H32+$J32+$L32+$N32+$P32+$R32+$T32)),$U32,IF((SUM(выдача!$O32:R32)&lt;=($B32+$D32+$F32+$H32+$J32+$L32+$N32+$P32+$R32+$T32+$V32)),$W32,IF((SUM(выдача!$O32:R32)&lt;=($B32+$D32+$F32+$H32+$J32+$L32+$N32+$P32+$R32+$T32+$V32+$X32)),$Y32,IF((SUM(выдача!$O32:R32)&lt;=($B32+$D32+$F32+$H32+$J32+$L32+$N32+$P32+$R32+$T32+$V32+$X32+$Z32)),$AA32,IF((SUM(выдача!$O32:R32)&lt;=($B32+$D32+$F32+$H32+$J32+$L32+$N32+$P32+$R32+$T32+$V32+$X32+$Z32+$AB32)),$AC32,0))))))))))))))</f>
        <v>0</v>
      </c>
      <c r="AM32" s="354">
        <f>IF(((SUM(выдача!$O32:S32)&lt;=$B32)),$C32,IF((SUM(выдача!$O32:S32)&lt;=($B32+$D32)),$E32,IF((SUM(выдача!$O32:S32)&lt;=($B32+$D32+$F32)),$G32,IF((SUM(выдача!$O32:S32)&lt;=($B32+$D32+$F32+$H32)),$I32,IF((SUM(выдача!$O32:S32)&lt;=($B32+$D32+$F32+$H32+$J32)),$K32,IF((SUM(выдача!$O32:S32)&lt;=($B32+$D32+$F32+$H32+$J32+$L32)),$M32,IF((SUM(выдача!$O32:S32)&lt;=($B32+$D32+$F32+$H32+$J32+$L32+$N32)),$O32,IF((SUM(выдача!$O32:S32)&lt;=($B32+$D32+$F32+$H32+$J32+$L32+$N32+$P32)),$Q32,IF((SUM(выдача!$O32:S32)&lt;=($B32+$D32+$F32+$H32+$J32+$L32+$N32+$P32+$R32)),$S32,IF((SUM(выдача!$O32:S32)&lt;=($B32+$D32+$F32+$H32+$J32+$L32+$N32+$P32+$R32+$T32)),$U32,IF((SUM(выдача!$O32:S32)&lt;=($B32+$D32+$F32+$H32+$J32+$L32+$N32+$P32+$R32+$T32+$V32)),$W32,IF((SUM(выдача!$O32:S32)&lt;=($B32+$D32+$F32+$H32+$J32+$L32+$N32+$P32+$R32+$T32+$V32+$X32)),$Y32,IF((SUM(выдача!$O32:S32)&lt;=($B32+$D32+$F32+$H32+$J32+$L32+$N32+$P32+$R32+$T32+$V32+$X32+$Z32)),$AA32,IF((SUM(выдача!$O32:S32)&lt;=($B32+$D32+$F32+$H32+$J32+$L32+$N32+$P32+$R32+$T32+$V32+$X32+$Z32+$AB32)),$AC32,0))))))))))))))</f>
        <v>0</v>
      </c>
      <c r="AN32" s="354">
        <f>IF(((SUM(выдача!$O32:T32)&lt;=$B32)),$C32,IF((SUM(выдача!$O32:T32)&lt;=($B32+$D32)),$E32,IF((SUM(выдача!$O32:T32)&lt;=($B32+$D32+$F32)),$G32,IF((SUM(выдача!$O32:T32)&lt;=($B32+$D32+$F32+$H32)),$I32,IF((SUM(выдача!$O32:T32)&lt;=($B32+$D32+$F32+$H32+$J32)),$K32,IF((SUM(выдача!$O32:T32)&lt;=($B32+$D32+$F32+$H32+$J32+$L32)),$M32,IF((SUM(выдача!$O32:T32)&lt;=($B32+$D32+$F32+$H32+$J32+$L32+$N32)),$O32,IF((SUM(выдача!$O32:T32)&lt;=($B32+$D32+$F32+$H32+$J32+$L32+$N32+$P32)),$Q32,IF((SUM(выдача!$O32:T32)&lt;=($B32+$D32+$F32+$H32+$J32+$L32+$N32+$P32+$R32)),$S32,IF((SUM(выдача!$O32:T32)&lt;=($B32+$D32+$F32+$H32+$J32+$L32+$N32+$P32+$R32+$T32)),$U32,IF((SUM(выдача!$O32:T32)&lt;=($B32+$D32+$F32+$H32+$J32+$L32+$N32+$P32+$R32+$T32+$V32)),$W32,IF((SUM(выдача!$O32:T32)&lt;=($B32+$D32+$F32+$H32+$J32+$L32+$N32+$P32+$R32+$T32+$V32+$X32)),$Y32,IF((SUM(выдача!$O32:T32)&lt;=($B32+$D32+$F32+$H32+$J32+$L32+$N32+$P32+$R32+$T32+$V32+$X32+$Z32)),$AA32,IF((SUM(выдача!$O32:T32)&lt;=($B32+$D32+$F32+$H32+$J32+$L32+$N32+$P32+$R32+$T32+$V32+$X32+$Z32+$AB32)),$AC32,0))))))))))))))</f>
        <v>0</v>
      </c>
      <c r="AO32" s="354">
        <f>IF(((SUM(выдача!$O32:U32)&lt;=$B32)),$C32,IF((SUM(выдача!$O32:U32)&lt;=($B32+$D32)),$E32,IF((SUM(выдача!$O32:U32)&lt;=($B32+$D32+$F32)),$G32,IF((SUM(выдача!$O32:U32)&lt;=($B32+$D32+$F32+$H32)),$I32,IF((SUM(выдача!$O32:U32)&lt;=($B32+$D32+$F32+$H32+$J32)),$K32,IF((SUM(выдача!$O32:U32)&lt;=($B32+$D32+$F32+$H32+$J32+$L32)),$M32,IF((SUM(выдача!$O32:U32)&lt;=($B32+$D32+$F32+$H32+$J32+$L32+$N32)),$O32,IF((SUM(выдача!$O32:U32)&lt;=($B32+$D32+$F32+$H32+$J32+$L32+$N32+$P32)),$Q32,IF((SUM(выдача!$O32:U32)&lt;=($B32+$D32+$F32+$H32+$J32+$L32+$N32+$P32+$R32)),$S32,IF((SUM(выдача!$O32:U32)&lt;=($B32+$D32+$F32+$H32+$J32+$L32+$N32+$P32+$R32+$T32)),$U32,IF((SUM(выдача!$O32:U32)&lt;=($B32+$D32+$F32+$H32+$J32+$L32+$N32+$P32+$R32+$T32+$V32)),$W32,IF((SUM(выдача!$O32:U32)&lt;=($B32+$D32+$F32+$H32+$J32+$L32+$N32+$P32+$R32+$T32+$V32+$X32)),$Y32,IF((SUM(выдача!$O32:U32)&lt;=($B32+$D32+$F32+$H32+$J32+$L32+$N32+$P32+$R32+$T32+$V32+$X32+$Z32)),$AA32,IF((SUM(выдача!$O32:U32)&lt;=($B32+$D32+$F32+$H32+$J32+$L32+$N32+$P32+$R32+$T32+$V32+$X32+$Z32+$AB32)),$AC32,0))))))))))))))</f>
        <v>0</v>
      </c>
      <c r="AP32" s="354">
        <f>IF(((SUM(выдача!$O32:V32)&lt;=$B32)),$C32,IF((SUM(выдача!$O32:V32)&lt;=($B32+$D32)),$E32,IF((SUM(выдача!$O32:V32)&lt;=($B32+$D32+$F32)),$G32,IF((SUM(выдача!$O32:V32)&lt;=($B32+$D32+$F32+$H32)),$I32,IF((SUM(выдача!$O32:V32)&lt;=($B32+$D32+$F32+$H32+$J32)),$K32,IF((SUM(выдача!$O32:V32)&lt;=($B32+$D32+$F32+$H32+$J32+$L32)),$M32,IF((SUM(выдача!$O32:V32)&lt;=($B32+$D32+$F32+$H32+$J32+$L32+$N32)),$O32,IF((SUM(выдача!$O32:V32)&lt;=($B32+$D32+$F32+$H32+$J32+$L32+$N32+$P32)),$Q32,IF((SUM(выдача!$O32:V32)&lt;=($B32+$D32+$F32+$H32+$J32+$L32+$N32+$P32+$R32)),$S32,IF((SUM(выдача!$O32:V32)&lt;=($B32+$D32+$F32+$H32+$J32+$L32+$N32+$P32+$R32+$T32)),$U32,IF((SUM(выдача!$O32:V32)&lt;=($B32+$D32+$F32+$H32+$J32+$L32+$N32+$P32+$R32+$T32+$V32)),$W32,IF((SUM(выдача!$O32:V32)&lt;=($B32+$D32+$F32+$H32+$J32+$L32+$N32+$P32+$R32+$T32+$V32+$X32)),$Y32,IF((SUM(выдача!$O32:V32)&lt;=($B32+$D32+$F32+$H32+$J32+$L32+$N32+$P32+$R32+$T32+$V32+$X32+$Z32)),$AA32,IF((SUM(выдача!$O32:V32)&lt;=($B32+$D32+$F32+$H32+$J32+$L32+$N32+$P32+$R32+$T32+$V32+$X32+$Z32+$AB32)),$AC32,0))))))))))))))</f>
        <v>0</v>
      </c>
      <c r="AQ32" s="354">
        <f>IF(((SUM(выдача!$O32:W32)&lt;=$B32)),$C32,IF((SUM(выдача!$O32:W32)&lt;=($B32+$D32)),$E32,IF((SUM(выдача!$O32:W32)&lt;=($B32+$D32+$F32)),$G32,IF((SUM(выдача!$O32:W32)&lt;=($B32+$D32+$F32+$H32)),$I32,IF((SUM(выдача!$O32:W32)&lt;=($B32+$D32+$F32+$H32+$J32)),$K32,IF((SUM(выдача!$O32:W32)&lt;=($B32+$D32+$F32+$H32+$J32+$L32)),$M32,IF((SUM(выдача!$O32:W32)&lt;=($B32+$D32+$F32+$H32+$J32+$L32+$N32)),$O32,IF((SUM(выдача!$O32:W32)&lt;=($B32+$D32+$F32+$H32+$J32+$L32+$N32+$P32)),$Q32,IF((SUM(выдача!$O32:W32)&lt;=($B32+$D32+$F32+$H32+$J32+$L32+$N32+$P32+$R32)),$S32,IF((SUM(выдача!$O32:W32)&lt;=($B32+$D32+$F32+$H32+$J32+$L32+$N32+$P32+$R32+$T32)),$U32,IF((SUM(выдача!$O32:W32)&lt;=($B32+$D32+$F32+$H32+$J32+$L32+$N32+$P32+$R32+$T32+$V32)),$W32,IF((SUM(выдача!$O32:W32)&lt;=($B32+$D32+$F32+$H32+$J32+$L32+$N32+$P32+$R32+$T32+$V32+$X32)),$Y32,IF((SUM(выдача!$O32:W32)&lt;=($B32+$D32+$F32+$H32+$J32+$L32+$N32+$P32+$R32+$T32+$V32+$X32+$Z32)),$AA32,IF((SUM(выдача!$O32:W32)&lt;=($B32+$D32+$F32+$H32+$J32+$L32+$N32+$P32+$R32+$T32+$V32+$X32+$Z32+$AB32)),$AC32,0))))))))))))))</f>
        <v>0</v>
      </c>
      <c r="AR32" s="354">
        <f>IF(((SUM(выдача!$O32:X32)&lt;=$B32)),$C32,IF((SUM(выдача!$O32:X32)&lt;=($B32+$D32)),$E32,IF((SUM(выдача!$O32:X32)&lt;=($B32+$D32+$F32)),$G32,IF((SUM(выдача!$O32:X32)&lt;=($B32+$D32+$F32+$H32)),$I32,IF((SUM(выдача!$O32:X32)&lt;=($B32+$D32+$F32+$H32+$J32)),$K32,IF((SUM(выдача!$O32:X32)&lt;=($B32+$D32+$F32+$H32+$J32+$L32)),$M32,IF((SUM(выдача!$O32:X32)&lt;=($B32+$D32+$F32+$H32+$J32+$L32+$N32)),$O32,IF((SUM(выдача!$O32:X32)&lt;=($B32+$D32+$F32+$H32+$J32+$L32+$N32+$P32)),$Q32,IF((SUM(выдача!$O32:X32)&lt;=($B32+$D32+$F32+$H32+$J32+$L32+$N32+$P32+$R32)),$S32,IF((SUM(выдача!$O32:X32)&lt;=($B32+$D32+$F32+$H32+$J32+$L32+$N32+$P32+$R32+$T32)),$U32,IF((SUM(выдача!$O32:X32)&lt;=($B32+$D32+$F32+$H32+$J32+$L32+$N32+$P32+$R32+$T32+$V32)),$W32,IF((SUM(выдача!$O32:X32)&lt;=($B32+$D32+$F32+$H32+$J32+$L32+$N32+$P32+$R32+$T32+$V32+$X32)),$Y32,IF((SUM(выдача!$O32:X32)&lt;=($B32+$D32+$F32+$H32+$J32+$L32+$N32+$P32+$R32+$T32+$V32+$X32+$Z32)),$AA32,IF((SUM(выдача!$O32:X32)&lt;=($B32+$D32+$F32+$H32+$J32+$L32+$N32+$P32+$R32+$T32+$V32+$X32+$Z32+$AB32)),$AC32,0))))))))))))))</f>
        <v>0</v>
      </c>
      <c r="AS32" s="354">
        <f>IF(((SUM(выдача!$O32:Y32)&lt;=$B32)),$C32,IF((SUM(выдача!$O32:Y32)&lt;=($B32+$D32)),$E32,IF((SUM(выдача!$O32:Y32)&lt;=($B32+$D32+$F32)),$G32,IF((SUM(выдача!$O32:Y32)&lt;=($B32+$D32+$F32+$H32)),$I32,IF((SUM(выдача!$O32:Y32)&lt;=($B32+$D32+$F32+$H32+$J32)),$K32,IF((SUM(выдача!$O32:Y32)&lt;=($B32+$D32+$F32+$H32+$J32+$L32)),$M32,IF((SUM(выдача!$O32:Y32)&lt;=($B32+$D32+$F32+$H32+$J32+$L32+$N32)),$O32,IF((SUM(выдача!$O32:Y32)&lt;=($B32+$D32+$F32+$H32+$J32+$L32+$N32+$P32)),$Q32,IF((SUM(выдача!$O32:Y32)&lt;=($B32+$D32+$F32+$H32+$J32+$L32+$N32+$P32+$R32)),$S32,IF((SUM(выдача!$O32:Y32)&lt;=($B32+$D32+$F32+$H32+$J32+$L32+$N32+$P32+$R32+$T32)),$U32,IF((SUM(выдача!$O32:Y32)&lt;=($B32+$D32+$F32+$H32+$J32+$L32+$N32+$P32+$R32+$T32+$V32)),$W32,IF((SUM(выдача!$O32:Y32)&lt;=($B32+$D32+$F32+$H32+$J32+$L32+$N32+$P32+$R32+$T32+$V32+$X32)),$Y32,IF((SUM(выдача!$O32:Y32)&lt;=($B32+$D32+$F32+$H32+$J32+$L32+$N32+$P32+$R32+$T32+$V32+$X32+$Z32)),$AA32,IF((SUM(выдача!$O32:Y32)&lt;=($B32+$D32+$F32+$H32+$J32+$L32+$N32+$P32+$R32+$T32+$V32+$X32+$Z32+$AB32)),$AC32,0))))))))))))))</f>
        <v>0</v>
      </c>
      <c r="AT32" s="354">
        <f>IF(((SUM(выдача!$O32:Z32)&lt;=$B32)),$C32,IF((SUM(выдача!$O32:Z32)&lt;=($B32+$D32)),$E32,IF((SUM(выдача!$O32:Z32)&lt;=($B32+$D32+$F32)),$G32,IF((SUM(выдача!$O32:Z32)&lt;=($B32+$D32+$F32+$H32)),$I32,IF((SUM(выдача!$O32:Z32)&lt;=($B32+$D32+$F32+$H32+$J32)),$K32,IF((SUM(выдача!$O32:Z32)&lt;=($B32+$D32+$F32+$H32+$J32+$L32)),$M32,IF((SUM(выдача!$O32:Z32)&lt;=($B32+$D32+$F32+$H32+$J32+$L32+$N32)),$O32,IF((SUM(выдача!$O32:Z32)&lt;=($B32+$D32+$F32+$H32+$J32+$L32+$N32+$P32)),$Q32,IF((SUM(выдача!$O32:Z32)&lt;=($B32+$D32+$F32+$H32+$J32+$L32+$N32+$P32+$R32)),$S32,IF((SUM(выдача!$O32:Z32)&lt;=($B32+$D32+$F32+$H32+$J32+$L32+$N32+$P32+$R32+$T32)),$U32,IF((SUM(выдача!$O32:Z32)&lt;=($B32+$D32+$F32+$H32+$J32+$L32+$N32+$P32+$R32+$T32+$V32)),$W32,IF((SUM(выдача!$O32:Z32)&lt;=($B32+$D32+$F32+$H32+$J32+$L32+$N32+$P32+$R32+$T32+$V32+$X32)),$Y32,IF((SUM(выдача!$O32:Z32)&lt;=($B32+$D32+$F32+$H32+$J32+$L32+$N32+$P32+$R32+$T32+$V32+$X32+$Z32)),$AA32,IF((SUM(выдача!$O32:Z32)&lt;=($B32+$D32+$F32+$H32+$J32+$L32+$N32+$P32+$R32+$T32+$V32+$X32+$Z32+$AB32)),$AC32,0))))))))))))))</f>
        <v>0</v>
      </c>
      <c r="AU32" s="354">
        <f>IF(((SUM(выдача!$O32:AA32)&lt;=$B32)),$C32,IF((SUM(выдача!$O32:AA32)&lt;=($B32+$D32)),$E32,IF((SUM(выдача!$O32:AA32)&lt;=($B32+$D32+$F32)),$G32,IF((SUM(выдача!$O32:AA32)&lt;=($B32+$D32+$F32+$H32)),$I32,IF((SUM(выдача!$O32:AA32)&lt;=($B32+$D32+$F32+$H32+$J32)),$K32,IF((SUM(выдача!$O32:AA32)&lt;=($B32+$D32+$F32+$H32+$J32+$L32)),$M32,IF((SUM(выдача!$O32:AA32)&lt;=($B32+$D32+$F32+$H32+$J32+$L32+$N32)),$O32,IF((SUM(выдача!$O32:AA32)&lt;=($B32+$D32+$F32+$H32+$J32+$L32+$N32+$P32)),$Q32,IF((SUM(выдача!$O32:AA32)&lt;=($B32+$D32+$F32+$H32+$J32+$L32+$N32+$P32+$R32)),$S32,IF((SUM(выдача!$O32:AA32)&lt;=($B32+$D32+$F32+$H32+$J32+$L32+$N32+$P32+$R32+$T32)),$U32,IF((SUM(выдача!$O32:AA32)&lt;=($B32+$D32+$F32+$H32+$J32+$L32+$N32+$P32+$R32+$T32+$V32)),$W32,IF((SUM(выдача!$O32:AA32)&lt;=($B32+$D32+$F32+$H32+$J32+$L32+$N32+$P32+$R32+$T32+$V32+$X32)),$Y32,IF((SUM(выдача!$O32:AA32)&lt;=($B32+$D32+$F32+$H32+$J32+$L32+$N32+$P32+$R32+$T32+$V32+$X32+$Z32)),$AA32,IF((SUM(выдача!$O32:AA32)&lt;=($B32+$D32+$F32+$H32+$J32+$L32+$N32+$P32+$R32+$T32+$V32+$X32+$Z32+$AB32)),$AC32,0))))))))))))))</f>
        <v>0</v>
      </c>
      <c r="AV32" s="354">
        <f>IF(((SUM(выдача!$O32:AB32)&lt;=$B32)),$C32,IF((SUM(выдача!$O32:AB32)&lt;=($B32+$D32)),$E32,IF((SUM(выдача!$O32:AB32)&lt;=($B32+$D32+$F32)),$G32,IF((SUM(выдача!$O32:AB32)&lt;=($B32+$D32+$F32+$H32)),$I32,IF((SUM(выдача!$O32:AB32)&lt;=($B32+$D32+$F32+$H32+$J32)),$K32,IF((SUM(выдача!$O32:AB32)&lt;=($B32+$D32+$F32+$H32+$J32+$L32)),$M32,IF((SUM(выдача!$O32:AB32)&lt;=($B32+$D32+$F32+$H32+$J32+$L32+$N32)),$O32,IF((SUM(выдача!$O32:AB32)&lt;=($B32+$D32+$F32+$H32+$J32+$L32+$N32+$P32)),$Q32,IF((SUM(выдача!$O32:AB32)&lt;=($B32+$D32+$F32+$H32+$J32+$L32+$N32+$P32+$R32)),$S32,IF((SUM(выдача!$O32:AB32)&lt;=($B32+$D32+$F32+$H32+$J32+$L32+$N32+$P32+$R32+$T32)),$U32,IF((SUM(выдача!$O32:AB32)&lt;=($B32+$D32+$F32+$H32+$J32+$L32+$N32+$P32+$R32+$T32+$V32)),$W32,IF((SUM(выдача!$O32:AB32)&lt;=($B32+$D32+$F32+$H32+$J32+$L32+$N32+$P32+$R32+$T32+$V32+$X32)),$Y32,IF((SUM(выдача!$O32:AB32)&lt;=($B32+$D32+$F32+$H32+$J32+$L32+$N32+$P32+$R32+$T32+$V32+$X32+$Z32)),$AA32,IF((SUM(выдача!$O32:AB32)&lt;=($B32+$D32+$F32+$H32+$J32+$L32+$N32+$P32+$R32+$T32+$V32+$X32+$Z32+$AB32)),$AC32,0))))))))))))))</f>
        <v>0</v>
      </c>
      <c r="AW32" s="354">
        <f>IF(((SUM(выдача!$O32:AC32)&lt;=$B32)),$C32,IF((SUM(выдача!$O32:AC32)&lt;=($B32+$D32)),$E32,IF((SUM(выдача!$O32:AC32)&lt;=($B32+$D32+$F32)),$G32,IF((SUM(выдача!$O32:AC32)&lt;=($B32+$D32+$F32+$H32)),$I32,IF((SUM(выдача!$O32:AC32)&lt;=($B32+$D32+$F32+$H32+$J32)),$K32,IF((SUM(выдача!$O32:AC32)&lt;=($B32+$D32+$F32+$H32+$J32+$L32)),$M32,IF((SUM(выдача!$O32:AC32)&lt;=($B32+$D32+$F32+$H32+$J32+$L32+$N32)),$O32,IF((SUM(выдача!$O32:AC32)&lt;=($B32+$D32+$F32+$H32+$J32+$L32+$N32+$P32)),$Q32,IF((SUM(выдача!$O32:AC32)&lt;=($B32+$D32+$F32+$H32+$J32+$L32+$N32+$P32+$R32)),$S32,IF((SUM(выдача!$O32:AC32)&lt;=($B32+$D32+$F32+$H32+$J32+$L32+$N32+$P32+$R32+$T32)),$U32,IF((SUM(выдача!$O32:AC32)&lt;=($B32+$D32+$F32+$H32+$J32+$L32+$N32+$P32+$R32+$T32+$V32)),$W32,IF((SUM(выдача!$O32:AC32)&lt;=($B32+$D32+$F32+$H32+$J32+$L32+$N32+$P32+$R32+$T32+$V32+$X32)),$Y32,IF((SUM(выдача!$O32:AC32)&lt;=($B32+$D32+$F32+$H32+$J32+$L32+$N32+$P32+$R32+$T32+$V32+$X32+$Z32)),$AA32,IF((SUM(выдача!$O32:AC32)&lt;=($B32+$D32+$F32+$H32+$J32+$L32+$N32+$P32+$R32+$T32+$V32+$X32+$Z32+$AB32)),$AC32,0))))))))))))))</f>
        <v>0</v>
      </c>
      <c r="AX32" s="354">
        <f>IF(((SUM(выдача!$O32:AD32)&lt;=$B32)),$C32,IF((SUM(выдача!$O32:AD32)&lt;=($B32+$D32)),$E32,IF((SUM(выдача!$O32:AD32)&lt;=($B32+$D32+$F32)),$G32,IF((SUM(выдача!$O32:AD32)&lt;=($B32+$D32+$F32+$H32)),$I32,IF((SUM(выдача!$O32:AD32)&lt;=($B32+$D32+$F32+$H32+$J32)),$K32,IF((SUM(выдача!$O32:AD32)&lt;=($B32+$D32+$F32+$H32+$J32+$L32)),$M32,IF((SUM(выдача!$O32:AD32)&lt;=($B32+$D32+$F32+$H32+$J32+$L32+$N32)),$O32,IF((SUM(выдача!$O32:AD32)&lt;=($B32+$D32+$F32+$H32+$J32+$L32+$N32+$P32)),$Q32,IF((SUM(выдача!$O32:AD32)&lt;=($B32+$D32+$F32+$H32+$J32+$L32+$N32+$P32+$R32)),$S32,IF((SUM(выдача!$O32:AD32)&lt;=($B32+$D32+$F32+$H32+$J32+$L32+$N32+$P32+$R32+$T32)),$U32,IF((SUM(выдача!$O32:AD32)&lt;=($B32+$D32+$F32+$H32+$J32+$L32+$N32+$P32+$R32+$T32+$V32)),$W32,IF((SUM(выдача!$O32:AD32)&lt;=($B32+$D32+$F32+$H32+$J32+$L32+$N32+$P32+$R32+$T32+$V32+$X32)),$Y32,IF((SUM(выдача!$O32:AD32)&lt;=($B32+$D32+$F32+$H32+$J32+$L32+$N32+$P32+$R32+$T32+$V32+$X32+$Z32)),$AA32,IF((SUM(выдача!$O32:AD32)&lt;=($B32+$D32+$F32+$H32+$J32+$L32+$N32+$P32+$R32+$T32+$V32+$X32+$Z32+$AB32)),$AC32,0))))))))))))))</f>
        <v>0</v>
      </c>
      <c r="AY32" s="354">
        <f>IF(((SUM(выдача!$O32:AE32)&lt;=$B32)),$C32,IF((SUM(выдача!$O32:AE32)&lt;=($B32+$D32)),$E32,IF((SUM(выдача!$O32:AE32)&lt;=($B32+$D32+$F32)),$G32,IF((SUM(выдача!$O32:AE32)&lt;=($B32+$D32+$F32+$H32)),$I32,IF((SUM(выдача!$O32:AE32)&lt;=($B32+$D32+$F32+$H32+$J32)),$K32,IF((SUM(выдача!$O32:AE32)&lt;=($B32+$D32+$F32+$H32+$J32+$L32)),$M32,IF((SUM(выдача!$O32:AE32)&lt;=($B32+$D32+$F32+$H32+$J32+$L32+$N32)),$O32,IF((SUM(выдача!$O32:AE32)&lt;=($B32+$D32+$F32+$H32+$J32+$L32+$N32+$P32)),$Q32,IF((SUM(выдача!$O32:AE32)&lt;=($B32+$D32+$F32+$H32+$J32+$L32+$N32+$P32+$R32)),$S32,IF((SUM(выдача!$O32:AE32)&lt;=($B32+$D32+$F32+$H32+$J32+$L32+$N32+$P32+$R32+$T32)),$U32,IF((SUM(выдача!$O32:AE32)&lt;=($B32+$D32+$F32+$H32+$J32+$L32+$N32+$P32+$R32+$T32+$V32)),$W32,IF((SUM(выдача!$O32:AE32)&lt;=($B32+$D32+$F32+$H32+$J32+$L32+$N32+$P32+$R32+$T32+$V32+$X32)),$Y32,IF((SUM(выдача!$O32:AE32)&lt;=($B32+$D32+$F32+$H32+$J32+$L32+$N32+$P32+$R32+$T32+$V32+$X32+$Z32)),$AA32,IF((SUM(выдача!$O32:AE32)&lt;=($B32+$D32+$F32+$H32+$J32+$L32+$N32+$P32+$R32+$T32+$V32+$X32+$Z32+$AB32)),$AC32,0))))))))))))))</f>
        <v>0</v>
      </c>
      <c r="AZ32" s="354">
        <f>IF(((SUM(выдача!$O32:AF32)&lt;=$B32)),$C32,IF((SUM(выдача!$O32:AF32)&lt;=($B32+$D32)),$E32,IF((SUM(выдача!$O32:AF32)&lt;=($B32+$D32+$F32)),$G32,IF((SUM(выдача!$O32:AF32)&lt;=($B32+$D32+$F32+$H32)),$I32,IF((SUM(выдача!$O32:AF32)&lt;=($B32+$D32+$F32+$H32+$J32)),$K32,IF((SUM(выдача!$O32:AF32)&lt;=($B32+$D32+$F32+$H32+$J32+$L32)),$M32,IF((SUM(выдача!$O32:AF32)&lt;=($B32+$D32+$F32+$H32+$J32+$L32+$N32)),$O32,IF((SUM(выдача!$O32:AF32)&lt;=($B32+$D32+$F32+$H32+$J32+$L32+$N32+$P32)),$Q32,IF((SUM(выдача!$O32:AF32)&lt;=($B32+$D32+$F32+$H32+$J32+$L32+$N32+$P32+$R32)),$S32,IF((SUM(выдача!$O32:AF32)&lt;=($B32+$D32+$F32+$H32+$J32+$L32+$N32+$P32+$R32+$T32)),$U32,IF((SUM(выдача!$O32:AF32)&lt;=($B32+$D32+$F32+$H32+$J32+$L32+$N32+$P32+$R32+$T32+$V32)),$W32,IF((SUM(выдача!$O32:AF32)&lt;=($B32+$D32+$F32+$H32+$J32+$L32+$N32+$P32+$R32+$T32+$V32+$X32)),$Y32,IF((SUM(выдача!$O32:AF32)&lt;=($B32+$D32+$F32+$H32+$J32+$L32+$N32+$P32+$R32+$T32+$V32+$X32+$Z32)),$AA32,IF((SUM(выдача!$O32:AF32)&lt;=($B32+$D32+$F32+$H32+$J32+$L32+$N32+$P32+$R32+$T32+$V32+$X32+$Z32+$AB32)),$AC32,0))))))))))))))</f>
        <v>0</v>
      </c>
      <c r="BA32" s="354">
        <f>IF(((SUM(выдача!$O32:AG32)&lt;=$B32)),$C32,IF((SUM(выдача!$O32:AG32)&lt;=($B32+$D32)),$E32,IF((SUM(выдача!$O32:AG32)&lt;=($B32+$D32+$F32)),$G32,IF((SUM(выдача!$O32:AG32)&lt;=($B32+$D32+$F32+$H32)),$I32,IF((SUM(выдача!$O32:AG32)&lt;=($B32+$D32+$F32+$H32+$J32)),$K32,IF((SUM(выдача!$O32:AG32)&lt;=($B32+$D32+$F32+$H32+$J32+$L32)),$M32,IF((SUM(выдача!$O32:AG32)&lt;=($B32+$D32+$F32+$H32+$J32+$L32+$N32)),$O32,IF((SUM(выдача!$O32:AG32)&lt;=($B32+$D32+$F32+$H32+$J32+$L32+$N32+$P32)),$Q32,IF((SUM(выдача!$O32:AG32)&lt;=($B32+$D32+$F32+$H32+$J32+$L32+$N32+$P32+$R32)),$S32,IF((SUM(выдача!$O32:AG32)&lt;=($B32+$D32+$F32+$H32+$J32+$L32+$N32+$P32+$R32+$T32)),$U32,IF((SUM(выдача!$O32:AG32)&lt;=($B32+$D32+$F32+$H32+$J32+$L32+$N32+$P32+$R32+$T32+$V32)),$W32,IF((SUM(выдача!$O32:AG32)&lt;=($B32+$D32+$F32+$H32+$J32+$L32+$N32+$P32+$R32+$T32+$V32+$X32)),$Y32,IF((SUM(выдача!$O32:AG32)&lt;=($B32+$D32+$F32+$H32+$J32+$L32+$N32+$P32+$R32+$T32+$V32+$X32+$Z32)),$AA32,IF((SUM(выдача!$O32:AG32)&lt;=($B32+$D32+$F32+$H32+$J32+$L32+$N32+$P32+$R32+$T32+$V32+$X32+$Z32+$AB32)),$AC32,0))))))))))))))</f>
        <v>0</v>
      </c>
      <c r="BB32" s="354">
        <f>IF(((SUM(выдача!$O32:AH32)&lt;=$B32)),$C32,IF((SUM(выдача!$O32:AH32)&lt;=($B32+$D32)),$E32,IF((SUM(выдача!$O32:AH32)&lt;=($B32+$D32+$F32)),$G32,IF((SUM(выдача!$O32:AH32)&lt;=($B32+$D32+$F32+$H32)),$I32,IF((SUM(выдача!$O32:AH32)&lt;=($B32+$D32+$F32+$H32+$J32)),$K32,IF((SUM(выдача!$O32:AH32)&lt;=($B32+$D32+$F32+$H32+$J32+$L32)),$M32,IF((SUM(выдача!$O32:AH32)&lt;=($B32+$D32+$F32+$H32+$J32+$L32+$N32)),$O32,IF((SUM(выдача!$O32:AH32)&lt;=($B32+$D32+$F32+$H32+$J32+$L32+$N32+$P32)),$Q32,IF((SUM(выдача!$O32:AH32)&lt;=($B32+$D32+$F32+$H32+$J32+$L32+$N32+$P32+$R32)),$S32,IF((SUM(выдача!$O32:AH32)&lt;=($B32+$D32+$F32+$H32+$J32+$L32+$N32+$P32+$R32+$T32)),$U32,IF((SUM(выдача!$O32:AH32)&lt;=($B32+$D32+$F32+$H32+$J32+$L32+$N32+$P32+$R32+$T32+$V32)),$W32,IF((SUM(выдача!$O32:AH32)&lt;=($B32+$D32+$F32+$H32+$J32+$L32+$N32+$P32+$R32+$T32+$V32+$X32)),$Y32,IF((SUM(выдача!$O32:AH32)&lt;=($B32+$D32+$F32+$H32+$J32+$L32+$N32+$P32+$R32+$T32+$V32+$X32+$Z32)),$AA32,IF((SUM(выдача!$O32:AH32)&lt;=($B32+$D32+$F32+$H32+$J32+$L32+$N32+$P32+$R32+$T32+$V32+$X32+$Z32+$AB32)),$AC32,0))))))))))))))</f>
        <v>0</v>
      </c>
      <c r="BC32" s="354">
        <f>IF(((SUM(выдача!$O32:AI32)&lt;=$B32)),$C32,IF((SUM(выдача!$O32:AI32)&lt;=($B32+$D32)),$E32,IF((SUM(выдача!$O32:AI32)&lt;=($B32+$D32+$F32)),$G32,IF((SUM(выдача!$O32:AI32)&lt;=($B32+$D32+$F32+$H32)),$I32,IF((SUM(выдача!$O32:AI32)&lt;=($B32+$D32+$F32+$H32+$J32)),$K32,IF((SUM(выдача!$O32:AI32)&lt;=($B32+$D32+$F32+$H32+$J32+$L32)),$M32,IF((SUM(выдача!$O32:AI32)&lt;=($B32+$D32+$F32+$H32+$J32+$L32+$N32)),$O32,IF((SUM(выдача!$O32:AI32)&lt;=($B32+$D32+$F32+$H32+$J32+$L32+$N32+$P32)),$Q32,IF((SUM(выдача!$O32:AI32)&lt;=($B32+$D32+$F32+$H32+$J32+$L32+$N32+$P32+$R32)),$S32,IF((SUM(выдача!$O32:AI32)&lt;=($B32+$D32+$F32+$H32+$J32+$L32+$N32+$P32+$R32+$T32)),$U32,IF((SUM(выдача!$O32:AI32)&lt;=($B32+$D32+$F32+$H32+$J32+$L32+$N32+$P32+$R32+$T32+$V32)),$W32,IF((SUM(выдача!$O32:AI32)&lt;=($B32+$D32+$F32+$H32+$J32+$L32+$N32+$P32+$R32+$T32+$V32+$X32)),$Y32,IF((SUM(выдача!$O32:AI32)&lt;=($B32+$D32+$F32+$H32+$J32+$L32+$N32+$P32+$R32+$T32+$V32+$X32+$Z32)),$AA32,IF((SUM(выдача!$O32:AI32)&lt;=($B32+$D32+$F32+$H32+$J32+$L32+$N32+$P32+$R32+$T32+$V32+$X32+$Z32+$AB32)),$AC32,0))))))))))))))</f>
        <v>0</v>
      </c>
      <c r="BD32" s="355">
        <f t="shared" si="1"/>
        <v>0</v>
      </c>
      <c r="BE32" s="356">
        <f t="shared" si="4"/>
        <v>0</v>
      </c>
    </row>
    <row r="33" spans="1:57" ht="15.75">
      <c r="A33" s="151"/>
      <c r="B33" s="276"/>
      <c r="C33" s="277"/>
      <c r="D33" s="276"/>
      <c r="E33" s="280"/>
      <c r="F33" s="276"/>
      <c r="G33" s="280"/>
      <c r="H33" s="276"/>
      <c r="I33" s="278"/>
      <c r="J33" s="279"/>
      <c r="K33" s="278"/>
      <c r="L33" s="279"/>
      <c r="M33" s="280"/>
      <c r="N33" s="279"/>
      <c r="O33" s="280"/>
      <c r="P33" s="279"/>
      <c r="Q33" s="280"/>
      <c r="R33" s="279"/>
      <c r="S33" s="280"/>
      <c r="T33" s="279"/>
      <c r="U33" s="280"/>
      <c r="V33" s="279"/>
      <c r="W33" s="280"/>
      <c r="X33" s="279"/>
      <c r="Y33" s="280"/>
      <c r="Z33" s="279"/>
      <c r="AA33" s="280"/>
      <c r="AB33" s="279"/>
      <c r="AC33" s="280"/>
      <c r="AD33" s="351">
        <f>B33*C33+D33*E33+F33*G33+H33*I33+J33*K33+L33*M33+N33*O33+P33*Q33+R33*S33+T33*U33+V33*W33+X33*Y33+Z33*AA33+AB33*AC33</f>
        <v>0</v>
      </c>
      <c r="AE33" s="351">
        <f>AD33-(SUM(Всего!D33:'Всего'!X33))</f>
        <v>0</v>
      </c>
      <c r="AF33" s="352">
        <f>B33+D33+F33+H33+J33+L33+N33+P33+R33+T33+V33+X33+Z33+AB33</f>
        <v>0</v>
      </c>
      <c r="AG33" s="353">
        <f t="shared" si="0"/>
        <v>0</v>
      </c>
      <c r="AH33" s="353">
        <f>выдача!B33</f>
        <v>0</v>
      </c>
      <c r="AI33" s="354">
        <f>IF(((SUM(выдача!$O33:O33)&lt;=$B33)),$C33,IF((SUM(выдача!$O33:O33)&lt;=($B33+$D33)),$E33,IF((SUM(выдача!$O33:O33)&lt;=($B33+$D33+$F33)),$G33,IF((SUM(выдача!$O33:O33)&lt;=($B33+$D33+$F33+$H33)),$I33,IF((SUM(выдача!$O33:O33)&lt;=($B33+$D33+$F33+$H33+$J33)),$K33,IF((SUM(выдача!$O33:O33)&lt;=($B33+$D33+$F33+$H33+$J33+$L33)),$M33,IF((SUM(выдача!$O33:O33)&lt;=($B33+$D33+$F33+$H33+$J33+$L33+$N33)),$O33,IF((SUM(выдача!$O33:O33)&lt;=($B33+$D33+$F33+$H33+$J33+$L33+$N33+$P33)),$Q33,IF((SUM(выдача!$O33:O33)&lt;=($B33+$D33+$F33+$H33+$J33+$L33+$N33+$P33+$R33)),$S33,IF((SUM(выдача!$O33:O33)&lt;=($B33+$D33+$F33+$H33+$J33+$L33+$N33+$P33+$R33+$T33)),$U33,IF((SUM(выдача!$O33:O33)&lt;=($B33+$D33+$F33+$H33+$J33+$L33+$N33+$P33+$R33+$T33+$V33)),$W33,IF((SUM(выдача!$O33:O33)&lt;=($B33+$D33+$F33+$H33+$J33+$L33+$N33+$P33+$R33+$T33+$V33+$X33)),$Y33,IF((SUM(выдача!$O33:O33)&lt;=($B33+$D33+$F33+$H33+$J33+$L33+$N33+$P33+$R33+$T33+$V33+$X33+$Z33)),$AA33,IF((SUM(выдача!$O33:O33)&lt;=($B33+$D33+$F33+$H33+$J33+$L33+$N33+$P33+$R33+$T33+$V33+$X33+$Z33+$AB33)),$AC33,0))))))))))))))</f>
        <v>0</v>
      </c>
      <c r="AJ33" s="354">
        <f>IF(((SUM(выдача!$O33:P33)&lt;=$B33)),$C33,IF((SUM(выдача!$O33:P33)&lt;=($B33+$D33)),$E33,IF((SUM(выдача!$O33:P33)&lt;=($B33+$D33+$F33)),$G33,IF((SUM(выдача!$O33:P33)&lt;=($B33+$D33+$F33+$H33)),$I33,IF((SUM(выдача!$O33:P33)&lt;=($B33+$D33+$F33+$H33+$J33)),$K33,IF((SUM(выдача!$O33:P33)&lt;=($B33+$D33+$F33+$H33+$J33+$L33)),$M33,IF((SUM(выдача!$O33:P33)&lt;=($B33+$D33+$F33+$H33+$J33+$L33+$N33)),$O33,IF((SUM(выдача!$O33:P33)&lt;=($B33+$D33+$F33+$H33+$J33+$L33+$N33+$P33)),$Q33,IF((SUM(выдача!$O33:P33)&lt;=($B33+$D33+$F33+$H33+$J33+$L33+$N33+$P33+$R33)),$S33,IF((SUM(выдача!$O33:P33)&lt;=($B33+$D33+$F33+$H33+$J33+$L33+$N33+$P33+$R33+$T33)),$U33,IF((SUM(выдача!$O33:P33)&lt;=($B33+$D33+$F33+$H33+$J33+$L33+$N33+$P33+$R33+$T33+$V33)),$W33,IF((SUM(выдача!$O33:P33)&lt;=($B33+$D33+$F33+$H33+$J33+$L33+$N33+$P33+$R33+$T33+$V33+$X33)),$Y33,IF((SUM(выдача!$O33:P33)&lt;=($B33+$D33+$F33+$H33+$J33+$L33+$N33+$P33+$R33+$T33+$V33+$X33+$Z33)),$AA33,IF((SUM(выдача!$O33:P33)&lt;=($B33+$D33+$F33+$H33+$J33+$L33+$N33+$P33+$R33+$T33+$V33+$X33+$Z33+$AB33)),$AC33,0))))))))))))))</f>
        <v>0</v>
      </c>
      <c r="AK33" s="354">
        <f>IF(((SUM(выдача!$O33:Q33)&lt;=$B33)),$C33,IF((SUM(выдача!$O33:Q33)&lt;=($B33+$D33)),$E33,IF((SUM(выдача!$O33:Q33)&lt;=($B33+$D33+$F33)),$G33,IF((SUM(выдача!$O33:Q33)&lt;=($B33+$D33+$F33+$H33)),$I33,IF((SUM(выдача!$O33:Q33)&lt;=($B33+$D33+$F33+$H33+$J33)),$K33,IF((SUM(выдача!$O33:Q33)&lt;=($B33+$D33+$F33+$H33+$J33+$L33)),$M33,IF((SUM(выдача!$O33:Q33)&lt;=($B33+$D33+$F33+$H33+$J33+$L33+$N33)),$O33,IF((SUM(выдача!$O33:Q33)&lt;=($B33+$D33+$F33+$H33+$J33+$L33+$N33+$P33)),$Q33,IF((SUM(выдача!$O33:Q33)&lt;=($B33+$D33+$F33+$H33+$J33+$L33+$N33+$P33+$R33)),$S33,IF((SUM(выдача!$O33:Q33)&lt;=($B33+$D33+$F33+$H33+$J33+$L33+$N33+$P33+$R33+$T33)),$U33,IF((SUM(выдача!$O33:Q33)&lt;=($B33+$D33+$F33+$H33+$J33+$L33+$N33+$P33+$R33+$T33+$V33)),$W33,IF((SUM(выдача!$O33:Q33)&lt;=($B33+$D33+$F33+$H33+$J33+$L33+$N33+$P33+$R33+$T33+$V33+$X33)),$Y33,IF((SUM(выдача!$O33:Q33)&lt;=($B33+$D33+$F33+$H33+$J33+$L33+$N33+$P33+$R33+$T33+$V33+$X33+$Z33)),$AA33,IF((SUM(выдача!$O33:Q33)&lt;=($B33+$D33+$F33+$H33+$J33+$L33+$N33+$P33+$R33+$T33+$V33+$X33+$Z33+$AB33)),$AC33,0))))))))))))))</f>
        <v>0</v>
      </c>
      <c r="AL33" s="354">
        <f>IF(((SUM(выдача!$O33:R33)&lt;=$B33)),$C33,IF((SUM(выдача!$O33:R33)&lt;=($B33+$D33)),$E33,IF((SUM(выдача!$O33:R33)&lt;=($B33+$D33+$F33)),$G33,IF((SUM(выдача!$O33:R33)&lt;=($B33+$D33+$F33+$H33)),$I33,IF((SUM(выдача!$O33:R33)&lt;=($B33+$D33+$F33+$H33+$J33)),$K33,IF((SUM(выдача!$O33:R33)&lt;=($B33+$D33+$F33+$H33+$J33+$L33)),$M33,IF((SUM(выдача!$O33:R33)&lt;=($B33+$D33+$F33+$H33+$J33+$L33+$N33)),$O33,IF((SUM(выдача!$O33:R33)&lt;=($B33+$D33+$F33+$H33+$J33+$L33+$N33+$P33)),$Q33,IF((SUM(выдача!$O33:R33)&lt;=($B33+$D33+$F33+$H33+$J33+$L33+$N33+$P33+$R33)),$S33,IF((SUM(выдача!$O33:R33)&lt;=($B33+$D33+$F33+$H33+$J33+$L33+$N33+$P33+$R33+$T33)),$U33,IF((SUM(выдача!$O33:R33)&lt;=($B33+$D33+$F33+$H33+$J33+$L33+$N33+$P33+$R33+$T33+$V33)),$W33,IF((SUM(выдача!$O33:R33)&lt;=($B33+$D33+$F33+$H33+$J33+$L33+$N33+$P33+$R33+$T33+$V33+$X33)),$Y33,IF((SUM(выдача!$O33:R33)&lt;=($B33+$D33+$F33+$H33+$J33+$L33+$N33+$P33+$R33+$T33+$V33+$X33+$Z33)),$AA33,IF((SUM(выдача!$O33:R33)&lt;=($B33+$D33+$F33+$H33+$J33+$L33+$N33+$P33+$R33+$T33+$V33+$X33+$Z33+$AB33)),$AC33,0))))))))))))))</f>
        <v>0</v>
      </c>
      <c r="AM33" s="354">
        <f>IF(((SUM(выдача!$O33:S33)&lt;=$B33)),$C33,IF((SUM(выдача!$O33:S33)&lt;=($B33+$D33)),$E33,IF((SUM(выдача!$O33:S33)&lt;=($B33+$D33+$F33)),$G33,IF((SUM(выдача!$O33:S33)&lt;=($B33+$D33+$F33+$H33)),$I33,IF((SUM(выдача!$O33:S33)&lt;=($B33+$D33+$F33+$H33+$J33)),$K33,IF((SUM(выдача!$O33:S33)&lt;=($B33+$D33+$F33+$H33+$J33+$L33)),$M33,IF((SUM(выдача!$O33:S33)&lt;=($B33+$D33+$F33+$H33+$J33+$L33+$N33)),$O33,IF((SUM(выдача!$O33:S33)&lt;=($B33+$D33+$F33+$H33+$J33+$L33+$N33+$P33)),$Q33,IF((SUM(выдача!$O33:S33)&lt;=($B33+$D33+$F33+$H33+$J33+$L33+$N33+$P33+$R33)),$S33,IF((SUM(выдача!$O33:S33)&lt;=($B33+$D33+$F33+$H33+$J33+$L33+$N33+$P33+$R33+$T33)),$U33,IF((SUM(выдача!$O33:S33)&lt;=($B33+$D33+$F33+$H33+$J33+$L33+$N33+$P33+$R33+$T33+$V33)),$W33,IF((SUM(выдача!$O33:S33)&lt;=($B33+$D33+$F33+$H33+$J33+$L33+$N33+$P33+$R33+$T33+$V33+$X33)),$Y33,IF((SUM(выдача!$O33:S33)&lt;=($B33+$D33+$F33+$H33+$J33+$L33+$N33+$P33+$R33+$T33+$V33+$X33+$Z33)),$AA33,IF((SUM(выдача!$O33:S33)&lt;=($B33+$D33+$F33+$H33+$J33+$L33+$N33+$P33+$R33+$T33+$V33+$X33+$Z33+$AB33)),$AC33,0))))))))))))))</f>
        <v>0</v>
      </c>
      <c r="AN33" s="354">
        <f>IF(((SUM(выдача!$O33:T33)&lt;=$B33)),$C33,IF((SUM(выдача!$O33:T33)&lt;=($B33+$D33)),$E33,IF((SUM(выдача!$O33:T33)&lt;=($B33+$D33+$F33)),$G33,IF((SUM(выдача!$O33:T33)&lt;=($B33+$D33+$F33+$H33)),$I33,IF((SUM(выдача!$O33:T33)&lt;=($B33+$D33+$F33+$H33+$J33)),$K33,IF((SUM(выдача!$O33:T33)&lt;=($B33+$D33+$F33+$H33+$J33+$L33)),$M33,IF((SUM(выдача!$O33:T33)&lt;=($B33+$D33+$F33+$H33+$J33+$L33+$N33)),$O33,IF((SUM(выдача!$O33:T33)&lt;=($B33+$D33+$F33+$H33+$J33+$L33+$N33+$P33)),$Q33,IF((SUM(выдача!$O33:T33)&lt;=($B33+$D33+$F33+$H33+$J33+$L33+$N33+$P33+$R33)),$S33,IF((SUM(выдача!$O33:T33)&lt;=($B33+$D33+$F33+$H33+$J33+$L33+$N33+$P33+$R33+$T33)),$U33,IF((SUM(выдача!$O33:T33)&lt;=($B33+$D33+$F33+$H33+$J33+$L33+$N33+$P33+$R33+$T33+$V33)),$W33,IF((SUM(выдача!$O33:T33)&lt;=($B33+$D33+$F33+$H33+$J33+$L33+$N33+$P33+$R33+$T33+$V33+$X33)),$Y33,IF((SUM(выдача!$O33:T33)&lt;=($B33+$D33+$F33+$H33+$J33+$L33+$N33+$P33+$R33+$T33+$V33+$X33+$Z33)),$AA33,IF((SUM(выдача!$O33:T33)&lt;=($B33+$D33+$F33+$H33+$J33+$L33+$N33+$P33+$R33+$T33+$V33+$X33+$Z33+$AB33)),$AC33,0))))))))))))))</f>
        <v>0</v>
      </c>
      <c r="AO33" s="354">
        <f>IF(((SUM(выдача!$O33:U33)&lt;=$B33)),$C33,IF((SUM(выдача!$O33:U33)&lt;=($B33+$D33)),$E33,IF((SUM(выдача!$O33:U33)&lt;=($B33+$D33+$F33)),$G33,IF((SUM(выдача!$O33:U33)&lt;=($B33+$D33+$F33+$H33)),$I33,IF((SUM(выдача!$O33:U33)&lt;=($B33+$D33+$F33+$H33+$J33)),$K33,IF((SUM(выдача!$O33:U33)&lt;=($B33+$D33+$F33+$H33+$J33+$L33)),$M33,IF((SUM(выдача!$O33:U33)&lt;=($B33+$D33+$F33+$H33+$J33+$L33+$N33)),$O33,IF((SUM(выдача!$O33:U33)&lt;=($B33+$D33+$F33+$H33+$J33+$L33+$N33+$P33)),$Q33,IF((SUM(выдача!$O33:U33)&lt;=($B33+$D33+$F33+$H33+$J33+$L33+$N33+$P33+$R33)),$S33,IF((SUM(выдача!$O33:U33)&lt;=($B33+$D33+$F33+$H33+$J33+$L33+$N33+$P33+$R33+$T33)),$U33,IF((SUM(выдача!$O33:U33)&lt;=($B33+$D33+$F33+$H33+$J33+$L33+$N33+$P33+$R33+$T33+$V33)),$W33,IF((SUM(выдача!$O33:U33)&lt;=($B33+$D33+$F33+$H33+$J33+$L33+$N33+$P33+$R33+$T33+$V33+$X33)),$Y33,IF((SUM(выдача!$O33:U33)&lt;=($B33+$D33+$F33+$H33+$J33+$L33+$N33+$P33+$R33+$T33+$V33+$X33+$Z33)),$AA33,IF((SUM(выдача!$O33:U33)&lt;=($B33+$D33+$F33+$H33+$J33+$L33+$N33+$P33+$R33+$T33+$V33+$X33+$Z33+$AB33)),$AC33,0))))))))))))))</f>
        <v>0</v>
      </c>
      <c r="AP33" s="354">
        <f>IF(((SUM(выдача!$O33:V33)&lt;=$B33)),$C33,IF((SUM(выдача!$O33:V33)&lt;=($B33+$D33)),$E33,IF((SUM(выдача!$O33:V33)&lt;=($B33+$D33+$F33)),$G33,IF((SUM(выдача!$O33:V33)&lt;=($B33+$D33+$F33+$H33)),$I33,IF((SUM(выдача!$O33:V33)&lt;=($B33+$D33+$F33+$H33+$J33)),$K33,IF((SUM(выдача!$O33:V33)&lt;=($B33+$D33+$F33+$H33+$J33+$L33)),$M33,IF((SUM(выдача!$O33:V33)&lt;=($B33+$D33+$F33+$H33+$J33+$L33+$N33)),$O33,IF((SUM(выдача!$O33:V33)&lt;=($B33+$D33+$F33+$H33+$J33+$L33+$N33+$P33)),$Q33,IF((SUM(выдача!$O33:V33)&lt;=($B33+$D33+$F33+$H33+$J33+$L33+$N33+$P33+$R33)),$S33,IF((SUM(выдача!$O33:V33)&lt;=($B33+$D33+$F33+$H33+$J33+$L33+$N33+$P33+$R33+$T33)),$U33,IF((SUM(выдача!$O33:V33)&lt;=($B33+$D33+$F33+$H33+$J33+$L33+$N33+$P33+$R33+$T33+$V33)),$W33,IF((SUM(выдача!$O33:V33)&lt;=($B33+$D33+$F33+$H33+$J33+$L33+$N33+$P33+$R33+$T33+$V33+$X33)),$Y33,IF((SUM(выдача!$O33:V33)&lt;=($B33+$D33+$F33+$H33+$J33+$L33+$N33+$P33+$R33+$T33+$V33+$X33+$Z33)),$AA33,IF((SUM(выдача!$O33:V33)&lt;=($B33+$D33+$F33+$H33+$J33+$L33+$N33+$P33+$R33+$T33+$V33+$X33+$Z33+$AB33)),$AC33,0))))))))))))))</f>
        <v>0</v>
      </c>
      <c r="AQ33" s="354">
        <f>IF(((SUM(выдача!$O33:W33)&lt;=$B33)),$C33,IF((SUM(выдача!$O33:W33)&lt;=($B33+$D33)),$E33,IF((SUM(выдача!$O33:W33)&lt;=($B33+$D33+$F33)),$G33,IF((SUM(выдача!$O33:W33)&lt;=($B33+$D33+$F33+$H33)),$I33,IF((SUM(выдача!$O33:W33)&lt;=($B33+$D33+$F33+$H33+$J33)),$K33,IF((SUM(выдача!$O33:W33)&lt;=($B33+$D33+$F33+$H33+$J33+$L33)),$M33,IF((SUM(выдача!$O33:W33)&lt;=($B33+$D33+$F33+$H33+$J33+$L33+$N33)),$O33,IF((SUM(выдача!$O33:W33)&lt;=($B33+$D33+$F33+$H33+$J33+$L33+$N33+$P33)),$Q33,IF((SUM(выдача!$O33:W33)&lt;=($B33+$D33+$F33+$H33+$J33+$L33+$N33+$P33+$R33)),$S33,IF((SUM(выдача!$O33:W33)&lt;=($B33+$D33+$F33+$H33+$J33+$L33+$N33+$P33+$R33+$T33)),$U33,IF((SUM(выдача!$O33:W33)&lt;=($B33+$D33+$F33+$H33+$J33+$L33+$N33+$P33+$R33+$T33+$V33)),$W33,IF((SUM(выдача!$O33:W33)&lt;=($B33+$D33+$F33+$H33+$J33+$L33+$N33+$P33+$R33+$T33+$V33+$X33)),$Y33,IF((SUM(выдача!$O33:W33)&lt;=($B33+$D33+$F33+$H33+$J33+$L33+$N33+$P33+$R33+$T33+$V33+$X33+$Z33)),$AA33,IF((SUM(выдача!$O33:W33)&lt;=($B33+$D33+$F33+$H33+$J33+$L33+$N33+$P33+$R33+$T33+$V33+$X33+$Z33+$AB33)),$AC33,0))))))))))))))</f>
        <v>0</v>
      </c>
      <c r="AR33" s="354">
        <f>IF(((SUM(выдача!$O33:X33)&lt;=$B33)),$C33,IF((SUM(выдача!$O33:X33)&lt;=($B33+$D33)),$E33,IF((SUM(выдача!$O33:X33)&lt;=($B33+$D33+$F33)),$G33,IF((SUM(выдача!$O33:X33)&lt;=($B33+$D33+$F33+$H33)),$I33,IF((SUM(выдача!$O33:X33)&lt;=($B33+$D33+$F33+$H33+$J33)),$K33,IF((SUM(выдача!$O33:X33)&lt;=($B33+$D33+$F33+$H33+$J33+$L33)),$M33,IF((SUM(выдача!$O33:X33)&lt;=($B33+$D33+$F33+$H33+$J33+$L33+$N33)),$O33,IF((SUM(выдача!$O33:X33)&lt;=($B33+$D33+$F33+$H33+$J33+$L33+$N33+$P33)),$Q33,IF((SUM(выдача!$O33:X33)&lt;=($B33+$D33+$F33+$H33+$J33+$L33+$N33+$P33+$R33)),$S33,IF((SUM(выдача!$O33:X33)&lt;=($B33+$D33+$F33+$H33+$J33+$L33+$N33+$P33+$R33+$T33)),$U33,IF((SUM(выдача!$O33:X33)&lt;=($B33+$D33+$F33+$H33+$J33+$L33+$N33+$P33+$R33+$T33+$V33)),$W33,IF((SUM(выдача!$O33:X33)&lt;=($B33+$D33+$F33+$H33+$J33+$L33+$N33+$P33+$R33+$T33+$V33+$X33)),$Y33,IF((SUM(выдача!$O33:X33)&lt;=($B33+$D33+$F33+$H33+$J33+$L33+$N33+$P33+$R33+$T33+$V33+$X33+$Z33)),$AA33,IF((SUM(выдача!$O33:X33)&lt;=($B33+$D33+$F33+$H33+$J33+$L33+$N33+$P33+$R33+$T33+$V33+$X33+$Z33+$AB33)),$AC33,0))))))))))))))</f>
        <v>0</v>
      </c>
      <c r="AS33" s="354">
        <f>IF(((SUM(выдача!$O33:Y33)&lt;=$B33)),$C33,IF((SUM(выдача!$O33:Y33)&lt;=($B33+$D33)),$E33,IF((SUM(выдача!$O33:Y33)&lt;=($B33+$D33+$F33)),$G33,IF((SUM(выдача!$O33:Y33)&lt;=($B33+$D33+$F33+$H33)),$I33,IF((SUM(выдача!$O33:Y33)&lt;=($B33+$D33+$F33+$H33+$J33)),$K33,IF((SUM(выдача!$O33:Y33)&lt;=($B33+$D33+$F33+$H33+$J33+$L33)),$M33,IF((SUM(выдача!$O33:Y33)&lt;=($B33+$D33+$F33+$H33+$J33+$L33+$N33)),$O33,IF((SUM(выдача!$O33:Y33)&lt;=($B33+$D33+$F33+$H33+$J33+$L33+$N33+$P33)),$Q33,IF((SUM(выдача!$O33:Y33)&lt;=($B33+$D33+$F33+$H33+$J33+$L33+$N33+$P33+$R33)),$S33,IF((SUM(выдача!$O33:Y33)&lt;=($B33+$D33+$F33+$H33+$J33+$L33+$N33+$P33+$R33+$T33)),$U33,IF((SUM(выдача!$O33:Y33)&lt;=($B33+$D33+$F33+$H33+$J33+$L33+$N33+$P33+$R33+$T33+$V33)),$W33,IF((SUM(выдача!$O33:Y33)&lt;=($B33+$D33+$F33+$H33+$J33+$L33+$N33+$P33+$R33+$T33+$V33+$X33)),$Y33,IF((SUM(выдача!$O33:Y33)&lt;=($B33+$D33+$F33+$H33+$J33+$L33+$N33+$P33+$R33+$T33+$V33+$X33+$Z33)),$AA33,IF((SUM(выдача!$O33:Y33)&lt;=($B33+$D33+$F33+$H33+$J33+$L33+$N33+$P33+$R33+$T33+$V33+$X33+$Z33+$AB33)),$AC33,0))))))))))))))</f>
        <v>0</v>
      </c>
      <c r="AT33" s="354">
        <f>IF(((SUM(выдача!$O33:Z33)&lt;=$B33)),$C33,IF((SUM(выдача!$O33:Z33)&lt;=($B33+$D33)),$E33,IF((SUM(выдача!$O33:Z33)&lt;=($B33+$D33+$F33)),$G33,IF((SUM(выдача!$O33:Z33)&lt;=($B33+$D33+$F33+$H33)),$I33,IF((SUM(выдача!$O33:Z33)&lt;=($B33+$D33+$F33+$H33+$J33)),$K33,IF((SUM(выдача!$O33:Z33)&lt;=($B33+$D33+$F33+$H33+$J33+$L33)),$M33,IF((SUM(выдача!$O33:Z33)&lt;=($B33+$D33+$F33+$H33+$J33+$L33+$N33)),$O33,IF((SUM(выдача!$O33:Z33)&lt;=($B33+$D33+$F33+$H33+$J33+$L33+$N33+$P33)),$Q33,IF((SUM(выдача!$O33:Z33)&lt;=($B33+$D33+$F33+$H33+$J33+$L33+$N33+$P33+$R33)),$S33,IF((SUM(выдача!$O33:Z33)&lt;=($B33+$D33+$F33+$H33+$J33+$L33+$N33+$P33+$R33+$T33)),$U33,IF((SUM(выдача!$O33:Z33)&lt;=($B33+$D33+$F33+$H33+$J33+$L33+$N33+$P33+$R33+$T33+$V33)),$W33,IF((SUM(выдача!$O33:Z33)&lt;=($B33+$D33+$F33+$H33+$J33+$L33+$N33+$P33+$R33+$T33+$V33+$X33)),$Y33,IF((SUM(выдача!$O33:Z33)&lt;=($B33+$D33+$F33+$H33+$J33+$L33+$N33+$P33+$R33+$T33+$V33+$X33+$Z33)),$AA33,IF((SUM(выдача!$O33:Z33)&lt;=($B33+$D33+$F33+$H33+$J33+$L33+$N33+$P33+$R33+$T33+$V33+$X33+$Z33+$AB33)),$AC33,0))))))))))))))</f>
        <v>0</v>
      </c>
      <c r="AU33" s="354">
        <f>IF(((SUM(выдача!$O33:AA33)&lt;=$B33)),$C33,IF((SUM(выдача!$O33:AA33)&lt;=($B33+$D33)),$E33,IF((SUM(выдача!$O33:AA33)&lt;=($B33+$D33+$F33)),$G33,IF((SUM(выдача!$O33:AA33)&lt;=($B33+$D33+$F33+$H33)),$I33,IF((SUM(выдача!$O33:AA33)&lt;=($B33+$D33+$F33+$H33+$J33)),$K33,IF((SUM(выдача!$O33:AA33)&lt;=($B33+$D33+$F33+$H33+$J33+$L33)),$M33,IF((SUM(выдача!$O33:AA33)&lt;=($B33+$D33+$F33+$H33+$J33+$L33+$N33)),$O33,IF((SUM(выдача!$O33:AA33)&lt;=($B33+$D33+$F33+$H33+$J33+$L33+$N33+$P33)),$Q33,IF((SUM(выдача!$O33:AA33)&lt;=($B33+$D33+$F33+$H33+$J33+$L33+$N33+$P33+$R33)),$S33,IF((SUM(выдача!$O33:AA33)&lt;=($B33+$D33+$F33+$H33+$J33+$L33+$N33+$P33+$R33+$T33)),$U33,IF((SUM(выдача!$O33:AA33)&lt;=($B33+$D33+$F33+$H33+$J33+$L33+$N33+$P33+$R33+$T33+$V33)),$W33,IF((SUM(выдача!$O33:AA33)&lt;=($B33+$D33+$F33+$H33+$J33+$L33+$N33+$P33+$R33+$T33+$V33+$X33)),$Y33,IF((SUM(выдача!$O33:AA33)&lt;=($B33+$D33+$F33+$H33+$J33+$L33+$N33+$P33+$R33+$T33+$V33+$X33+$Z33)),$AA33,IF((SUM(выдача!$O33:AA33)&lt;=($B33+$D33+$F33+$H33+$J33+$L33+$N33+$P33+$R33+$T33+$V33+$X33+$Z33+$AB33)),$AC33,0))))))))))))))</f>
        <v>0</v>
      </c>
      <c r="AV33" s="354">
        <f>IF(((SUM(выдача!$O33:AB33)&lt;=$B33)),$C33,IF((SUM(выдача!$O33:AB33)&lt;=($B33+$D33)),$E33,IF((SUM(выдача!$O33:AB33)&lt;=($B33+$D33+$F33)),$G33,IF((SUM(выдача!$O33:AB33)&lt;=($B33+$D33+$F33+$H33)),$I33,IF((SUM(выдача!$O33:AB33)&lt;=($B33+$D33+$F33+$H33+$J33)),$K33,IF((SUM(выдача!$O33:AB33)&lt;=($B33+$D33+$F33+$H33+$J33+$L33)),$M33,IF((SUM(выдача!$O33:AB33)&lt;=($B33+$D33+$F33+$H33+$J33+$L33+$N33)),$O33,IF((SUM(выдача!$O33:AB33)&lt;=($B33+$D33+$F33+$H33+$J33+$L33+$N33+$P33)),$Q33,IF((SUM(выдача!$O33:AB33)&lt;=($B33+$D33+$F33+$H33+$J33+$L33+$N33+$P33+$R33)),$S33,IF((SUM(выдача!$O33:AB33)&lt;=($B33+$D33+$F33+$H33+$J33+$L33+$N33+$P33+$R33+$T33)),$U33,IF((SUM(выдача!$O33:AB33)&lt;=($B33+$D33+$F33+$H33+$J33+$L33+$N33+$P33+$R33+$T33+$V33)),$W33,IF((SUM(выдача!$O33:AB33)&lt;=($B33+$D33+$F33+$H33+$J33+$L33+$N33+$P33+$R33+$T33+$V33+$X33)),$Y33,IF((SUM(выдача!$O33:AB33)&lt;=($B33+$D33+$F33+$H33+$J33+$L33+$N33+$P33+$R33+$T33+$V33+$X33+$Z33)),$AA33,IF((SUM(выдача!$O33:AB33)&lt;=($B33+$D33+$F33+$H33+$J33+$L33+$N33+$P33+$R33+$T33+$V33+$X33+$Z33+$AB33)),$AC33,0))))))))))))))</f>
        <v>0</v>
      </c>
      <c r="AW33" s="354">
        <f>IF(((SUM(выдача!$O33:AC33)&lt;=$B33)),$C33,IF((SUM(выдача!$O33:AC33)&lt;=($B33+$D33)),$E33,IF((SUM(выдача!$O33:AC33)&lt;=($B33+$D33+$F33)),$G33,IF((SUM(выдача!$O33:AC33)&lt;=($B33+$D33+$F33+$H33)),$I33,IF((SUM(выдача!$O33:AC33)&lt;=($B33+$D33+$F33+$H33+$J33)),$K33,IF((SUM(выдача!$O33:AC33)&lt;=($B33+$D33+$F33+$H33+$J33+$L33)),$M33,IF((SUM(выдача!$O33:AC33)&lt;=($B33+$D33+$F33+$H33+$J33+$L33+$N33)),$O33,IF((SUM(выдача!$O33:AC33)&lt;=($B33+$D33+$F33+$H33+$J33+$L33+$N33+$P33)),$Q33,IF((SUM(выдача!$O33:AC33)&lt;=($B33+$D33+$F33+$H33+$J33+$L33+$N33+$P33+$R33)),$S33,IF((SUM(выдача!$O33:AC33)&lt;=($B33+$D33+$F33+$H33+$J33+$L33+$N33+$P33+$R33+$T33)),$U33,IF((SUM(выдача!$O33:AC33)&lt;=($B33+$D33+$F33+$H33+$J33+$L33+$N33+$P33+$R33+$T33+$V33)),$W33,IF((SUM(выдача!$O33:AC33)&lt;=($B33+$D33+$F33+$H33+$J33+$L33+$N33+$P33+$R33+$T33+$V33+$X33)),$Y33,IF((SUM(выдача!$O33:AC33)&lt;=($B33+$D33+$F33+$H33+$J33+$L33+$N33+$P33+$R33+$T33+$V33+$X33+$Z33)),$AA33,IF((SUM(выдача!$O33:AC33)&lt;=($B33+$D33+$F33+$H33+$J33+$L33+$N33+$P33+$R33+$T33+$V33+$X33+$Z33+$AB33)),$AC33,0))))))))))))))</f>
        <v>0</v>
      </c>
      <c r="AX33" s="354">
        <f>IF(((SUM(выдача!$O33:AD33)&lt;=$B33)),$C33,IF((SUM(выдача!$O33:AD33)&lt;=($B33+$D33)),$E33,IF((SUM(выдача!$O33:AD33)&lt;=($B33+$D33+$F33)),$G33,IF((SUM(выдача!$O33:AD33)&lt;=($B33+$D33+$F33+$H33)),$I33,IF((SUM(выдача!$O33:AD33)&lt;=($B33+$D33+$F33+$H33+$J33)),$K33,IF((SUM(выдача!$O33:AD33)&lt;=($B33+$D33+$F33+$H33+$J33+$L33)),$M33,IF((SUM(выдача!$O33:AD33)&lt;=($B33+$D33+$F33+$H33+$J33+$L33+$N33)),$O33,IF((SUM(выдача!$O33:AD33)&lt;=($B33+$D33+$F33+$H33+$J33+$L33+$N33+$P33)),$Q33,IF((SUM(выдача!$O33:AD33)&lt;=($B33+$D33+$F33+$H33+$J33+$L33+$N33+$P33+$R33)),$S33,IF((SUM(выдача!$O33:AD33)&lt;=($B33+$D33+$F33+$H33+$J33+$L33+$N33+$P33+$R33+$T33)),$U33,IF((SUM(выдача!$O33:AD33)&lt;=($B33+$D33+$F33+$H33+$J33+$L33+$N33+$P33+$R33+$T33+$V33)),$W33,IF((SUM(выдача!$O33:AD33)&lt;=($B33+$D33+$F33+$H33+$J33+$L33+$N33+$P33+$R33+$T33+$V33+$X33)),$Y33,IF((SUM(выдача!$O33:AD33)&lt;=($B33+$D33+$F33+$H33+$J33+$L33+$N33+$P33+$R33+$T33+$V33+$X33+$Z33)),$AA33,IF((SUM(выдача!$O33:AD33)&lt;=($B33+$D33+$F33+$H33+$J33+$L33+$N33+$P33+$R33+$T33+$V33+$X33+$Z33+$AB33)),$AC33,0))))))))))))))</f>
        <v>0</v>
      </c>
      <c r="AY33" s="354">
        <f>IF(((SUM(выдача!$O33:AE33)&lt;=$B33)),$C33,IF((SUM(выдача!$O33:AE33)&lt;=($B33+$D33)),$E33,IF((SUM(выдача!$O33:AE33)&lt;=($B33+$D33+$F33)),$G33,IF((SUM(выдача!$O33:AE33)&lt;=($B33+$D33+$F33+$H33)),$I33,IF((SUM(выдача!$O33:AE33)&lt;=($B33+$D33+$F33+$H33+$J33)),$K33,IF((SUM(выдача!$O33:AE33)&lt;=($B33+$D33+$F33+$H33+$J33+$L33)),$M33,IF((SUM(выдача!$O33:AE33)&lt;=($B33+$D33+$F33+$H33+$J33+$L33+$N33)),$O33,IF((SUM(выдача!$O33:AE33)&lt;=($B33+$D33+$F33+$H33+$J33+$L33+$N33+$P33)),$Q33,IF((SUM(выдача!$O33:AE33)&lt;=($B33+$D33+$F33+$H33+$J33+$L33+$N33+$P33+$R33)),$S33,IF((SUM(выдача!$O33:AE33)&lt;=($B33+$D33+$F33+$H33+$J33+$L33+$N33+$P33+$R33+$T33)),$U33,IF((SUM(выдача!$O33:AE33)&lt;=($B33+$D33+$F33+$H33+$J33+$L33+$N33+$P33+$R33+$T33+$V33)),$W33,IF((SUM(выдача!$O33:AE33)&lt;=($B33+$D33+$F33+$H33+$J33+$L33+$N33+$P33+$R33+$T33+$V33+$X33)),$Y33,IF((SUM(выдача!$O33:AE33)&lt;=($B33+$D33+$F33+$H33+$J33+$L33+$N33+$P33+$R33+$T33+$V33+$X33+$Z33)),$AA33,IF((SUM(выдача!$O33:AE33)&lt;=($B33+$D33+$F33+$H33+$J33+$L33+$N33+$P33+$R33+$T33+$V33+$X33+$Z33+$AB33)),$AC33,0))))))))))))))</f>
        <v>0</v>
      </c>
      <c r="AZ33" s="354">
        <f>IF(((SUM(выдача!$O33:AF33)&lt;=$B33)),$C33,IF((SUM(выдача!$O33:AF33)&lt;=($B33+$D33)),$E33,IF((SUM(выдача!$O33:AF33)&lt;=($B33+$D33+$F33)),$G33,IF((SUM(выдача!$O33:AF33)&lt;=($B33+$D33+$F33+$H33)),$I33,IF((SUM(выдача!$O33:AF33)&lt;=($B33+$D33+$F33+$H33+$J33)),$K33,IF((SUM(выдача!$O33:AF33)&lt;=($B33+$D33+$F33+$H33+$J33+$L33)),$M33,IF((SUM(выдача!$O33:AF33)&lt;=($B33+$D33+$F33+$H33+$J33+$L33+$N33)),$O33,IF((SUM(выдача!$O33:AF33)&lt;=($B33+$D33+$F33+$H33+$J33+$L33+$N33+$P33)),$Q33,IF((SUM(выдача!$O33:AF33)&lt;=($B33+$D33+$F33+$H33+$J33+$L33+$N33+$P33+$R33)),$S33,IF((SUM(выдача!$O33:AF33)&lt;=($B33+$D33+$F33+$H33+$J33+$L33+$N33+$P33+$R33+$T33)),$U33,IF((SUM(выдача!$O33:AF33)&lt;=($B33+$D33+$F33+$H33+$J33+$L33+$N33+$P33+$R33+$T33+$V33)),$W33,IF((SUM(выдача!$O33:AF33)&lt;=($B33+$D33+$F33+$H33+$J33+$L33+$N33+$P33+$R33+$T33+$V33+$X33)),$Y33,IF((SUM(выдача!$O33:AF33)&lt;=($B33+$D33+$F33+$H33+$J33+$L33+$N33+$P33+$R33+$T33+$V33+$X33+$Z33)),$AA33,IF((SUM(выдача!$O33:AF33)&lt;=($B33+$D33+$F33+$H33+$J33+$L33+$N33+$P33+$R33+$T33+$V33+$X33+$Z33+$AB33)),$AC33,0))))))))))))))</f>
        <v>0</v>
      </c>
      <c r="BA33" s="354">
        <f>IF(((SUM(выдача!$O33:AG33)&lt;=$B33)),$C33,IF((SUM(выдача!$O33:AG33)&lt;=($B33+$D33)),$E33,IF((SUM(выдача!$O33:AG33)&lt;=($B33+$D33+$F33)),$G33,IF((SUM(выдача!$O33:AG33)&lt;=($B33+$D33+$F33+$H33)),$I33,IF((SUM(выдача!$O33:AG33)&lt;=($B33+$D33+$F33+$H33+$J33)),$K33,IF((SUM(выдача!$O33:AG33)&lt;=($B33+$D33+$F33+$H33+$J33+$L33)),$M33,IF((SUM(выдача!$O33:AG33)&lt;=($B33+$D33+$F33+$H33+$J33+$L33+$N33)),$O33,IF((SUM(выдача!$O33:AG33)&lt;=($B33+$D33+$F33+$H33+$J33+$L33+$N33+$P33)),$Q33,IF((SUM(выдача!$O33:AG33)&lt;=($B33+$D33+$F33+$H33+$J33+$L33+$N33+$P33+$R33)),$S33,IF((SUM(выдача!$O33:AG33)&lt;=($B33+$D33+$F33+$H33+$J33+$L33+$N33+$P33+$R33+$T33)),$U33,IF((SUM(выдача!$O33:AG33)&lt;=($B33+$D33+$F33+$H33+$J33+$L33+$N33+$P33+$R33+$T33+$V33)),$W33,IF((SUM(выдача!$O33:AG33)&lt;=($B33+$D33+$F33+$H33+$J33+$L33+$N33+$P33+$R33+$T33+$V33+$X33)),$Y33,IF((SUM(выдача!$O33:AG33)&lt;=($B33+$D33+$F33+$H33+$J33+$L33+$N33+$P33+$R33+$T33+$V33+$X33+$Z33)),$AA33,IF((SUM(выдача!$O33:AG33)&lt;=($B33+$D33+$F33+$H33+$J33+$L33+$N33+$P33+$R33+$T33+$V33+$X33+$Z33+$AB33)),$AC33,0))))))))))))))</f>
        <v>0</v>
      </c>
      <c r="BB33" s="354">
        <f>IF(((SUM(выдача!$O33:AH33)&lt;=$B33)),$C33,IF((SUM(выдача!$O33:AH33)&lt;=($B33+$D33)),$E33,IF((SUM(выдача!$O33:AH33)&lt;=($B33+$D33+$F33)),$G33,IF((SUM(выдача!$O33:AH33)&lt;=($B33+$D33+$F33+$H33)),$I33,IF((SUM(выдача!$O33:AH33)&lt;=($B33+$D33+$F33+$H33+$J33)),$K33,IF((SUM(выдача!$O33:AH33)&lt;=($B33+$D33+$F33+$H33+$J33+$L33)),$M33,IF((SUM(выдача!$O33:AH33)&lt;=($B33+$D33+$F33+$H33+$J33+$L33+$N33)),$O33,IF((SUM(выдача!$O33:AH33)&lt;=($B33+$D33+$F33+$H33+$J33+$L33+$N33+$P33)),$Q33,IF((SUM(выдача!$O33:AH33)&lt;=($B33+$D33+$F33+$H33+$J33+$L33+$N33+$P33+$R33)),$S33,IF((SUM(выдача!$O33:AH33)&lt;=($B33+$D33+$F33+$H33+$J33+$L33+$N33+$P33+$R33+$T33)),$U33,IF((SUM(выдача!$O33:AH33)&lt;=($B33+$D33+$F33+$H33+$J33+$L33+$N33+$P33+$R33+$T33+$V33)),$W33,IF((SUM(выдача!$O33:AH33)&lt;=($B33+$D33+$F33+$H33+$J33+$L33+$N33+$P33+$R33+$T33+$V33+$X33)),$Y33,IF((SUM(выдача!$O33:AH33)&lt;=($B33+$D33+$F33+$H33+$J33+$L33+$N33+$P33+$R33+$T33+$V33+$X33+$Z33)),$AA33,IF((SUM(выдача!$O33:AH33)&lt;=($B33+$D33+$F33+$H33+$J33+$L33+$N33+$P33+$R33+$T33+$V33+$X33+$Z33+$AB33)),$AC33,0))))))))))))))</f>
        <v>0</v>
      </c>
      <c r="BC33" s="354">
        <f>IF(((SUM(выдача!$O33:AI33)&lt;=$B33)),$C33,IF((SUM(выдача!$O33:AI33)&lt;=($B33+$D33)),$E33,IF((SUM(выдача!$O33:AI33)&lt;=($B33+$D33+$F33)),$G33,IF((SUM(выдача!$O33:AI33)&lt;=($B33+$D33+$F33+$H33)),$I33,IF((SUM(выдача!$O33:AI33)&lt;=($B33+$D33+$F33+$H33+$J33)),$K33,IF((SUM(выдача!$O33:AI33)&lt;=($B33+$D33+$F33+$H33+$J33+$L33)),$M33,IF((SUM(выдача!$O33:AI33)&lt;=($B33+$D33+$F33+$H33+$J33+$L33+$N33)),$O33,IF((SUM(выдача!$O33:AI33)&lt;=($B33+$D33+$F33+$H33+$J33+$L33+$N33+$P33)),$Q33,IF((SUM(выдача!$O33:AI33)&lt;=($B33+$D33+$F33+$H33+$J33+$L33+$N33+$P33+$R33)),$S33,IF((SUM(выдача!$O33:AI33)&lt;=($B33+$D33+$F33+$H33+$J33+$L33+$N33+$P33+$R33+$T33)),$U33,IF((SUM(выдача!$O33:AI33)&lt;=($B33+$D33+$F33+$H33+$J33+$L33+$N33+$P33+$R33+$T33+$V33)),$W33,IF((SUM(выдача!$O33:AI33)&lt;=($B33+$D33+$F33+$H33+$J33+$L33+$N33+$P33+$R33+$T33+$V33+$X33)),$Y33,IF((SUM(выдача!$O33:AI33)&lt;=($B33+$D33+$F33+$H33+$J33+$L33+$N33+$P33+$R33+$T33+$V33+$X33+$Z33)),$AA33,IF((SUM(выдача!$O33:AI33)&lt;=($B33+$D33+$F33+$H33+$J33+$L33+$N33+$P33+$R33+$T33+$V33+$X33+$Z33+$AB33)),$AC33,0))))))))))))))</f>
        <v>0</v>
      </c>
      <c r="BD33" s="355">
        <f t="shared" si="1"/>
        <v>0</v>
      </c>
      <c r="BE33" s="356">
        <f t="shared" si="4"/>
        <v>0</v>
      </c>
    </row>
    <row r="34" spans="1:57" ht="15.75">
      <c r="A34" s="151"/>
      <c r="B34" s="276"/>
      <c r="C34" s="277"/>
      <c r="D34" s="276"/>
      <c r="E34" s="280"/>
      <c r="F34" s="276"/>
      <c r="G34" s="280"/>
      <c r="H34" s="276"/>
      <c r="I34" s="278"/>
      <c r="J34" s="279"/>
      <c r="K34" s="278"/>
      <c r="L34" s="279"/>
      <c r="M34" s="280"/>
      <c r="N34" s="279"/>
      <c r="O34" s="280"/>
      <c r="P34" s="279"/>
      <c r="Q34" s="280"/>
      <c r="R34" s="279"/>
      <c r="S34" s="280"/>
      <c r="T34" s="279"/>
      <c r="U34" s="280"/>
      <c r="V34" s="279"/>
      <c r="W34" s="280"/>
      <c r="X34" s="279"/>
      <c r="Y34" s="280"/>
      <c r="Z34" s="279"/>
      <c r="AA34" s="280"/>
      <c r="AB34" s="279"/>
      <c r="AC34" s="280"/>
      <c r="AD34" s="351">
        <f t="shared" si="2"/>
        <v>0</v>
      </c>
      <c r="AE34" s="351">
        <f>AD34-(SUM(Всего!D34:'Всего'!X34))</f>
        <v>0</v>
      </c>
      <c r="AF34" s="352">
        <f t="shared" si="3"/>
        <v>0</v>
      </c>
      <c r="AG34" s="353">
        <f t="shared" si="0"/>
        <v>0</v>
      </c>
      <c r="AH34" s="353">
        <f>выдача!B34</f>
        <v>0</v>
      </c>
      <c r="AI34" s="354">
        <f>IF(((SUM(выдача!$O34:O34)&lt;=$B34)),$C34,IF((SUM(выдача!$O34:O34)&lt;=($B34+$D34)),$E34,IF((SUM(выдача!$O34:O34)&lt;=($B34+$D34+$F34)),$G34,IF((SUM(выдача!$O34:O34)&lt;=($B34+$D34+$F34+$H34)),$I34,IF((SUM(выдача!$O34:O34)&lt;=($B34+$D34+$F34+$H34+$J34)),$K34,IF((SUM(выдача!$O34:O34)&lt;=($B34+$D34+$F34+$H34+$J34+$L34)),$M34,IF((SUM(выдача!$O34:O34)&lt;=($B34+$D34+$F34+$H34+$J34+$L34+$N34)),$O34,IF((SUM(выдача!$O34:O34)&lt;=($B34+$D34+$F34+$H34+$J34+$L34+$N34+$P34)),$Q34,IF((SUM(выдача!$O34:O34)&lt;=($B34+$D34+$F34+$H34+$J34+$L34+$N34+$P34+$R34)),$S34,IF((SUM(выдача!$O34:O34)&lt;=($B34+$D34+$F34+$H34+$J34+$L34+$N34+$P34+$R34+$T34)),$U34,IF((SUM(выдача!$O34:O34)&lt;=($B34+$D34+$F34+$H34+$J34+$L34+$N34+$P34+$R34+$T34+$V34)),$W34,IF((SUM(выдача!$O34:O34)&lt;=($B34+$D34+$F34+$H34+$J34+$L34+$N34+$P34+$R34+$T34+$V34+$X34)),$Y34,IF((SUM(выдача!$O34:O34)&lt;=($B34+$D34+$F34+$H34+$J34+$L34+$N34+$P34+$R34+$T34+$V34+$X34+$Z34)),$AA34,IF((SUM(выдача!$O34:O34)&lt;=($B34+$D34+$F34+$H34+$J34+$L34+$N34+$P34+$R34+$T34+$V34+$X34+$Z34+$AB34)),$AC34,0))))))))))))))</f>
        <v>0</v>
      </c>
      <c r="AJ34" s="354">
        <f>IF(((SUM(выдача!$O34:P34)&lt;=$B34)),$C34,IF((SUM(выдача!$O34:P34)&lt;=($B34+$D34)),$E34,IF((SUM(выдача!$O34:P34)&lt;=($B34+$D34+$F34)),$G34,IF((SUM(выдача!$O34:P34)&lt;=($B34+$D34+$F34+$H34)),$I34,IF((SUM(выдача!$O34:P34)&lt;=($B34+$D34+$F34+$H34+$J34)),$K34,IF((SUM(выдача!$O34:P34)&lt;=($B34+$D34+$F34+$H34+$J34+$L34)),$M34,IF((SUM(выдача!$O34:P34)&lt;=($B34+$D34+$F34+$H34+$J34+$L34+$N34)),$O34,IF((SUM(выдача!$O34:P34)&lt;=($B34+$D34+$F34+$H34+$J34+$L34+$N34+$P34)),$Q34,IF((SUM(выдача!$O34:P34)&lt;=($B34+$D34+$F34+$H34+$J34+$L34+$N34+$P34+$R34)),$S34,IF((SUM(выдача!$O34:P34)&lt;=($B34+$D34+$F34+$H34+$J34+$L34+$N34+$P34+$R34+$T34)),$U34,IF((SUM(выдача!$O34:P34)&lt;=($B34+$D34+$F34+$H34+$J34+$L34+$N34+$P34+$R34+$T34+$V34)),$W34,IF((SUM(выдача!$O34:P34)&lt;=($B34+$D34+$F34+$H34+$J34+$L34+$N34+$P34+$R34+$T34+$V34+$X34)),$Y34,IF((SUM(выдача!$O34:P34)&lt;=($B34+$D34+$F34+$H34+$J34+$L34+$N34+$P34+$R34+$T34+$V34+$X34+$Z34)),$AA34,IF((SUM(выдача!$O34:P34)&lt;=($B34+$D34+$F34+$H34+$J34+$L34+$N34+$P34+$R34+$T34+$V34+$X34+$Z34+$AB34)),$AC34,0))))))))))))))</f>
        <v>0</v>
      </c>
      <c r="AK34" s="354">
        <f>IF(((SUM(выдача!$O34:Q34)&lt;=$B34)),$C34,IF((SUM(выдача!$O34:Q34)&lt;=($B34+$D34)),$E34,IF((SUM(выдача!$O34:Q34)&lt;=($B34+$D34+$F34)),$G34,IF((SUM(выдача!$O34:Q34)&lt;=($B34+$D34+$F34+$H34)),$I34,IF((SUM(выдача!$O34:Q34)&lt;=($B34+$D34+$F34+$H34+$J34)),$K34,IF((SUM(выдача!$O34:Q34)&lt;=($B34+$D34+$F34+$H34+$J34+$L34)),$M34,IF((SUM(выдача!$O34:Q34)&lt;=($B34+$D34+$F34+$H34+$J34+$L34+$N34)),$O34,IF((SUM(выдача!$O34:Q34)&lt;=($B34+$D34+$F34+$H34+$J34+$L34+$N34+$P34)),$Q34,IF((SUM(выдача!$O34:Q34)&lt;=($B34+$D34+$F34+$H34+$J34+$L34+$N34+$P34+$R34)),$S34,IF((SUM(выдача!$O34:Q34)&lt;=($B34+$D34+$F34+$H34+$J34+$L34+$N34+$P34+$R34+$T34)),$U34,IF((SUM(выдача!$O34:Q34)&lt;=($B34+$D34+$F34+$H34+$J34+$L34+$N34+$P34+$R34+$T34+$V34)),$W34,IF((SUM(выдача!$O34:Q34)&lt;=($B34+$D34+$F34+$H34+$J34+$L34+$N34+$P34+$R34+$T34+$V34+$X34)),$Y34,IF((SUM(выдача!$O34:Q34)&lt;=($B34+$D34+$F34+$H34+$J34+$L34+$N34+$P34+$R34+$T34+$V34+$X34+$Z34)),$AA34,IF((SUM(выдача!$O34:Q34)&lt;=($B34+$D34+$F34+$H34+$J34+$L34+$N34+$P34+$R34+$T34+$V34+$X34+$Z34+$AB34)),$AC34,0))))))))))))))</f>
        <v>0</v>
      </c>
      <c r="AL34" s="354">
        <f>IF(((SUM(выдача!$O34:R34)&lt;=$B34)),$C34,IF((SUM(выдача!$O34:R34)&lt;=($B34+$D34)),$E34,IF((SUM(выдача!$O34:R34)&lt;=($B34+$D34+$F34)),$G34,IF((SUM(выдача!$O34:R34)&lt;=($B34+$D34+$F34+$H34)),$I34,IF((SUM(выдача!$O34:R34)&lt;=($B34+$D34+$F34+$H34+$J34)),$K34,IF((SUM(выдача!$O34:R34)&lt;=($B34+$D34+$F34+$H34+$J34+$L34)),$M34,IF((SUM(выдача!$O34:R34)&lt;=($B34+$D34+$F34+$H34+$J34+$L34+$N34)),$O34,IF((SUM(выдача!$O34:R34)&lt;=($B34+$D34+$F34+$H34+$J34+$L34+$N34+$P34)),$Q34,IF((SUM(выдача!$O34:R34)&lt;=($B34+$D34+$F34+$H34+$J34+$L34+$N34+$P34+$R34)),$S34,IF((SUM(выдача!$O34:R34)&lt;=($B34+$D34+$F34+$H34+$J34+$L34+$N34+$P34+$R34+$T34)),$U34,IF((SUM(выдача!$O34:R34)&lt;=($B34+$D34+$F34+$H34+$J34+$L34+$N34+$P34+$R34+$T34+$V34)),$W34,IF((SUM(выдача!$O34:R34)&lt;=($B34+$D34+$F34+$H34+$J34+$L34+$N34+$P34+$R34+$T34+$V34+$X34)),$Y34,IF((SUM(выдача!$O34:R34)&lt;=($B34+$D34+$F34+$H34+$J34+$L34+$N34+$P34+$R34+$T34+$V34+$X34+$Z34)),$AA34,IF((SUM(выдача!$O34:R34)&lt;=($B34+$D34+$F34+$H34+$J34+$L34+$N34+$P34+$R34+$T34+$V34+$X34+$Z34+$AB34)),$AC34,0))))))))))))))</f>
        <v>0</v>
      </c>
      <c r="AM34" s="354">
        <f>IF(((SUM(выдача!$O34:S34)&lt;=$B34)),$C34,IF((SUM(выдача!$O34:S34)&lt;=($B34+$D34)),$E34,IF((SUM(выдача!$O34:S34)&lt;=($B34+$D34+$F34)),$G34,IF((SUM(выдача!$O34:S34)&lt;=($B34+$D34+$F34+$H34)),$I34,IF((SUM(выдача!$O34:S34)&lt;=($B34+$D34+$F34+$H34+$J34)),$K34,IF((SUM(выдача!$O34:S34)&lt;=($B34+$D34+$F34+$H34+$J34+$L34)),$M34,IF((SUM(выдача!$O34:S34)&lt;=($B34+$D34+$F34+$H34+$J34+$L34+$N34)),$O34,IF((SUM(выдача!$O34:S34)&lt;=($B34+$D34+$F34+$H34+$J34+$L34+$N34+$P34)),$Q34,IF((SUM(выдача!$O34:S34)&lt;=($B34+$D34+$F34+$H34+$J34+$L34+$N34+$P34+$R34)),$S34,IF((SUM(выдача!$O34:S34)&lt;=($B34+$D34+$F34+$H34+$J34+$L34+$N34+$P34+$R34+$T34)),$U34,IF((SUM(выдача!$O34:S34)&lt;=($B34+$D34+$F34+$H34+$J34+$L34+$N34+$P34+$R34+$T34+$V34)),$W34,IF((SUM(выдача!$O34:S34)&lt;=($B34+$D34+$F34+$H34+$J34+$L34+$N34+$P34+$R34+$T34+$V34+$X34)),$Y34,IF((SUM(выдача!$O34:S34)&lt;=($B34+$D34+$F34+$H34+$J34+$L34+$N34+$P34+$R34+$T34+$V34+$X34+$Z34)),$AA34,IF((SUM(выдача!$O34:S34)&lt;=($B34+$D34+$F34+$H34+$J34+$L34+$N34+$P34+$R34+$T34+$V34+$X34+$Z34+$AB34)),$AC34,0))))))))))))))</f>
        <v>0</v>
      </c>
      <c r="AN34" s="354">
        <f>IF(((SUM(выдача!$O34:T34)&lt;=$B34)),$C34,IF((SUM(выдача!$O34:T34)&lt;=($B34+$D34)),$E34,IF((SUM(выдача!$O34:T34)&lt;=($B34+$D34+$F34)),$G34,IF((SUM(выдача!$O34:T34)&lt;=($B34+$D34+$F34+$H34)),$I34,IF((SUM(выдача!$O34:T34)&lt;=($B34+$D34+$F34+$H34+$J34)),$K34,IF((SUM(выдача!$O34:T34)&lt;=($B34+$D34+$F34+$H34+$J34+$L34)),$M34,IF((SUM(выдача!$O34:T34)&lt;=($B34+$D34+$F34+$H34+$J34+$L34+$N34)),$O34,IF((SUM(выдача!$O34:T34)&lt;=($B34+$D34+$F34+$H34+$J34+$L34+$N34+$P34)),$Q34,IF((SUM(выдача!$O34:T34)&lt;=($B34+$D34+$F34+$H34+$J34+$L34+$N34+$P34+$R34)),$S34,IF((SUM(выдача!$O34:T34)&lt;=($B34+$D34+$F34+$H34+$J34+$L34+$N34+$P34+$R34+$T34)),$U34,IF((SUM(выдача!$O34:T34)&lt;=($B34+$D34+$F34+$H34+$J34+$L34+$N34+$P34+$R34+$T34+$V34)),$W34,IF((SUM(выдача!$O34:T34)&lt;=($B34+$D34+$F34+$H34+$J34+$L34+$N34+$P34+$R34+$T34+$V34+$X34)),$Y34,IF((SUM(выдача!$O34:T34)&lt;=($B34+$D34+$F34+$H34+$J34+$L34+$N34+$P34+$R34+$T34+$V34+$X34+$Z34)),$AA34,IF((SUM(выдача!$O34:T34)&lt;=($B34+$D34+$F34+$H34+$J34+$L34+$N34+$P34+$R34+$T34+$V34+$X34+$Z34+$AB34)),$AC34,0))))))))))))))</f>
        <v>0</v>
      </c>
      <c r="AO34" s="354">
        <f>IF(((SUM(выдача!$O34:U34)&lt;=$B34)),$C34,IF((SUM(выдача!$O34:U34)&lt;=($B34+$D34)),$E34,IF((SUM(выдача!$O34:U34)&lt;=($B34+$D34+$F34)),$G34,IF((SUM(выдача!$O34:U34)&lt;=($B34+$D34+$F34+$H34)),$I34,IF((SUM(выдача!$O34:U34)&lt;=($B34+$D34+$F34+$H34+$J34)),$K34,IF((SUM(выдача!$O34:U34)&lt;=($B34+$D34+$F34+$H34+$J34+$L34)),$M34,IF((SUM(выдача!$O34:U34)&lt;=($B34+$D34+$F34+$H34+$J34+$L34+$N34)),$O34,IF((SUM(выдача!$O34:U34)&lt;=($B34+$D34+$F34+$H34+$J34+$L34+$N34+$P34)),$Q34,IF((SUM(выдача!$O34:U34)&lt;=($B34+$D34+$F34+$H34+$J34+$L34+$N34+$P34+$R34)),$S34,IF((SUM(выдача!$O34:U34)&lt;=($B34+$D34+$F34+$H34+$J34+$L34+$N34+$P34+$R34+$T34)),$U34,IF((SUM(выдача!$O34:U34)&lt;=($B34+$D34+$F34+$H34+$J34+$L34+$N34+$P34+$R34+$T34+$V34)),$W34,IF((SUM(выдача!$O34:U34)&lt;=($B34+$D34+$F34+$H34+$J34+$L34+$N34+$P34+$R34+$T34+$V34+$X34)),$Y34,IF((SUM(выдача!$O34:U34)&lt;=($B34+$D34+$F34+$H34+$J34+$L34+$N34+$P34+$R34+$T34+$V34+$X34+$Z34)),$AA34,IF((SUM(выдача!$O34:U34)&lt;=($B34+$D34+$F34+$H34+$J34+$L34+$N34+$P34+$R34+$T34+$V34+$X34+$Z34+$AB34)),$AC34,0))))))))))))))</f>
        <v>0</v>
      </c>
      <c r="AP34" s="354">
        <f>IF(((SUM(выдача!$O34:V34)&lt;=$B34)),$C34,IF((SUM(выдача!$O34:V34)&lt;=($B34+$D34)),$E34,IF((SUM(выдача!$O34:V34)&lt;=($B34+$D34+$F34)),$G34,IF((SUM(выдача!$O34:V34)&lt;=($B34+$D34+$F34+$H34)),$I34,IF((SUM(выдача!$O34:V34)&lt;=($B34+$D34+$F34+$H34+$J34)),$K34,IF((SUM(выдача!$O34:V34)&lt;=($B34+$D34+$F34+$H34+$J34+$L34)),$M34,IF((SUM(выдача!$O34:V34)&lt;=($B34+$D34+$F34+$H34+$J34+$L34+$N34)),$O34,IF((SUM(выдача!$O34:V34)&lt;=($B34+$D34+$F34+$H34+$J34+$L34+$N34+$P34)),$Q34,IF((SUM(выдача!$O34:V34)&lt;=($B34+$D34+$F34+$H34+$J34+$L34+$N34+$P34+$R34)),$S34,IF((SUM(выдача!$O34:V34)&lt;=($B34+$D34+$F34+$H34+$J34+$L34+$N34+$P34+$R34+$T34)),$U34,IF((SUM(выдача!$O34:V34)&lt;=($B34+$D34+$F34+$H34+$J34+$L34+$N34+$P34+$R34+$T34+$V34)),$W34,IF((SUM(выдача!$O34:V34)&lt;=($B34+$D34+$F34+$H34+$J34+$L34+$N34+$P34+$R34+$T34+$V34+$X34)),$Y34,IF((SUM(выдача!$O34:V34)&lt;=($B34+$D34+$F34+$H34+$J34+$L34+$N34+$P34+$R34+$T34+$V34+$X34+$Z34)),$AA34,IF((SUM(выдача!$O34:V34)&lt;=($B34+$D34+$F34+$H34+$J34+$L34+$N34+$P34+$R34+$T34+$V34+$X34+$Z34+$AB34)),$AC34,0))))))))))))))</f>
        <v>0</v>
      </c>
      <c r="AQ34" s="354">
        <f>IF(((SUM(выдача!$O34:W34)&lt;=$B34)),$C34,IF((SUM(выдача!$O34:W34)&lt;=($B34+$D34)),$E34,IF((SUM(выдача!$O34:W34)&lt;=($B34+$D34+$F34)),$G34,IF((SUM(выдача!$O34:W34)&lt;=($B34+$D34+$F34+$H34)),$I34,IF((SUM(выдача!$O34:W34)&lt;=($B34+$D34+$F34+$H34+$J34)),$K34,IF((SUM(выдача!$O34:W34)&lt;=($B34+$D34+$F34+$H34+$J34+$L34)),$M34,IF((SUM(выдача!$O34:W34)&lt;=($B34+$D34+$F34+$H34+$J34+$L34+$N34)),$O34,IF((SUM(выдача!$O34:W34)&lt;=($B34+$D34+$F34+$H34+$J34+$L34+$N34+$P34)),$Q34,IF((SUM(выдача!$O34:W34)&lt;=($B34+$D34+$F34+$H34+$J34+$L34+$N34+$P34+$R34)),$S34,IF((SUM(выдача!$O34:W34)&lt;=($B34+$D34+$F34+$H34+$J34+$L34+$N34+$P34+$R34+$T34)),$U34,IF((SUM(выдача!$O34:W34)&lt;=($B34+$D34+$F34+$H34+$J34+$L34+$N34+$P34+$R34+$T34+$V34)),$W34,IF((SUM(выдача!$O34:W34)&lt;=($B34+$D34+$F34+$H34+$J34+$L34+$N34+$P34+$R34+$T34+$V34+$X34)),$Y34,IF((SUM(выдача!$O34:W34)&lt;=($B34+$D34+$F34+$H34+$J34+$L34+$N34+$P34+$R34+$T34+$V34+$X34+$Z34)),$AA34,IF((SUM(выдача!$O34:W34)&lt;=($B34+$D34+$F34+$H34+$J34+$L34+$N34+$P34+$R34+$T34+$V34+$X34+$Z34+$AB34)),$AC34,0))))))))))))))</f>
        <v>0</v>
      </c>
      <c r="AR34" s="354">
        <f>IF(((SUM(выдача!$O34:X34)&lt;=$B34)),$C34,IF((SUM(выдача!$O34:X34)&lt;=($B34+$D34)),$E34,IF((SUM(выдача!$O34:X34)&lt;=($B34+$D34+$F34)),$G34,IF((SUM(выдача!$O34:X34)&lt;=($B34+$D34+$F34+$H34)),$I34,IF((SUM(выдача!$O34:X34)&lt;=($B34+$D34+$F34+$H34+$J34)),$K34,IF((SUM(выдача!$O34:X34)&lt;=($B34+$D34+$F34+$H34+$J34+$L34)),$M34,IF((SUM(выдача!$O34:X34)&lt;=($B34+$D34+$F34+$H34+$J34+$L34+$N34)),$O34,IF((SUM(выдача!$O34:X34)&lt;=($B34+$D34+$F34+$H34+$J34+$L34+$N34+$P34)),$Q34,IF((SUM(выдача!$O34:X34)&lt;=($B34+$D34+$F34+$H34+$J34+$L34+$N34+$P34+$R34)),$S34,IF((SUM(выдача!$O34:X34)&lt;=($B34+$D34+$F34+$H34+$J34+$L34+$N34+$P34+$R34+$T34)),$U34,IF((SUM(выдача!$O34:X34)&lt;=($B34+$D34+$F34+$H34+$J34+$L34+$N34+$P34+$R34+$T34+$V34)),$W34,IF((SUM(выдача!$O34:X34)&lt;=($B34+$D34+$F34+$H34+$J34+$L34+$N34+$P34+$R34+$T34+$V34+$X34)),$Y34,IF((SUM(выдача!$O34:X34)&lt;=($B34+$D34+$F34+$H34+$J34+$L34+$N34+$P34+$R34+$T34+$V34+$X34+$Z34)),$AA34,IF((SUM(выдача!$O34:X34)&lt;=($B34+$D34+$F34+$H34+$J34+$L34+$N34+$P34+$R34+$T34+$V34+$X34+$Z34+$AB34)),$AC34,0))))))))))))))</f>
        <v>0</v>
      </c>
      <c r="AS34" s="354">
        <f>IF(((SUM(выдача!$O34:Y34)&lt;=$B34)),$C34,IF((SUM(выдача!$O34:Y34)&lt;=($B34+$D34)),$E34,IF((SUM(выдача!$O34:Y34)&lt;=($B34+$D34+$F34)),$G34,IF((SUM(выдача!$O34:Y34)&lt;=($B34+$D34+$F34+$H34)),$I34,IF((SUM(выдача!$O34:Y34)&lt;=($B34+$D34+$F34+$H34+$J34)),$K34,IF((SUM(выдача!$O34:Y34)&lt;=($B34+$D34+$F34+$H34+$J34+$L34)),$M34,IF((SUM(выдача!$O34:Y34)&lt;=($B34+$D34+$F34+$H34+$J34+$L34+$N34)),$O34,IF((SUM(выдача!$O34:Y34)&lt;=($B34+$D34+$F34+$H34+$J34+$L34+$N34+$P34)),$Q34,IF((SUM(выдача!$O34:Y34)&lt;=($B34+$D34+$F34+$H34+$J34+$L34+$N34+$P34+$R34)),$S34,IF((SUM(выдача!$O34:Y34)&lt;=($B34+$D34+$F34+$H34+$J34+$L34+$N34+$P34+$R34+$T34)),$U34,IF((SUM(выдача!$O34:Y34)&lt;=($B34+$D34+$F34+$H34+$J34+$L34+$N34+$P34+$R34+$T34+$V34)),$W34,IF((SUM(выдача!$O34:Y34)&lt;=($B34+$D34+$F34+$H34+$J34+$L34+$N34+$P34+$R34+$T34+$V34+$X34)),$Y34,IF((SUM(выдача!$O34:Y34)&lt;=($B34+$D34+$F34+$H34+$J34+$L34+$N34+$P34+$R34+$T34+$V34+$X34+$Z34)),$AA34,IF((SUM(выдача!$O34:Y34)&lt;=($B34+$D34+$F34+$H34+$J34+$L34+$N34+$P34+$R34+$T34+$V34+$X34+$Z34+$AB34)),$AC34,0))))))))))))))</f>
        <v>0</v>
      </c>
      <c r="AT34" s="354">
        <f>IF(((SUM(выдача!$O34:Z34)&lt;=$B34)),$C34,IF((SUM(выдача!$O34:Z34)&lt;=($B34+$D34)),$E34,IF((SUM(выдача!$O34:Z34)&lt;=($B34+$D34+$F34)),$G34,IF((SUM(выдача!$O34:Z34)&lt;=($B34+$D34+$F34+$H34)),$I34,IF((SUM(выдача!$O34:Z34)&lt;=($B34+$D34+$F34+$H34+$J34)),$K34,IF((SUM(выдача!$O34:Z34)&lt;=($B34+$D34+$F34+$H34+$J34+$L34)),$M34,IF((SUM(выдача!$O34:Z34)&lt;=($B34+$D34+$F34+$H34+$J34+$L34+$N34)),$O34,IF((SUM(выдача!$O34:Z34)&lt;=($B34+$D34+$F34+$H34+$J34+$L34+$N34+$P34)),$Q34,IF((SUM(выдача!$O34:Z34)&lt;=($B34+$D34+$F34+$H34+$J34+$L34+$N34+$P34+$R34)),$S34,IF((SUM(выдача!$O34:Z34)&lt;=($B34+$D34+$F34+$H34+$J34+$L34+$N34+$P34+$R34+$T34)),$U34,IF((SUM(выдача!$O34:Z34)&lt;=($B34+$D34+$F34+$H34+$J34+$L34+$N34+$P34+$R34+$T34+$V34)),$W34,IF((SUM(выдача!$O34:Z34)&lt;=($B34+$D34+$F34+$H34+$J34+$L34+$N34+$P34+$R34+$T34+$V34+$X34)),$Y34,IF((SUM(выдача!$O34:Z34)&lt;=($B34+$D34+$F34+$H34+$J34+$L34+$N34+$P34+$R34+$T34+$V34+$X34+$Z34)),$AA34,IF((SUM(выдача!$O34:Z34)&lt;=($B34+$D34+$F34+$H34+$J34+$L34+$N34+$P34+$R34+$T34+$V34+$X34+$Z34+$AB34)),$AC34,0))))))))))))))</f>
        <v>0</v>
      </c>
      <c r="AU34" s="354">
        <f>IF(((SUM(выдача!$O34:AA34)&lt;=$B34)),$C34,IF((SUM(выдача!$O34:AA34)&lt;=($B34+$D34)),$E34,IF((SUM(выдача!$O34:AA34)&lt;=($B34+$D34+$F34)),$G34,IF((SUM(выдача!$O34:AA34)&lt;=($B34+$D34+$F34+$H34)),$I34,IF((SUM(выдача!$O34:AA34)&lt;=($B34+$D34+$F34+$H34+$J34)),$K34,IF((SUM(выдача!$O34:AA34)&lt;=($B34+$D34+$F34+$H34+$J34+$L34)),$M34,IF((SUM(выдача!$O34:AA34)&lt;=($B34+$D34+$F34+$H34+$J34+$L34+$N34)),$O34,IF((SUM(выдача!$O34:AA34)&lt;=($B34+$D34+$F34+$H34+$J34+$L34+$N34+$P34)),$Q34,IF((SUM(выдача!$O34:AA34)&lt;=($B34+$D34+$F34+$H34+$J34+$L34+$N34+$P34+$R34)),$S34,IF((SUM(выдача!$O34:AA34)&lt;=($B34+$D34+$F34+$H34+$J34+$L34+$N34+$P34+$R34+$T34)),$U34,IF((SUM(выдача!$O34:AA34)&lt;=($B34+$D34+$F34+$H34+$J34+$L34+$N34+$P34+$R34+$T34+$V34)),$W34,IF((SUM(выдача!$O34:AA34)&lt;=($B34+$D34+$F34+$H34+$J34+$L34+$N34+$P34+$R34+$T34+$V34+$X34)),$Y34,IF((SUM(выдача!$O34:AA34)&lt;=($B34+$D34+$F34+$H34+$J34+$L34+$N34+$P34+$R34+$T34+$V34+$X34+$Z34)),$AA34,IF((SUM(выдача!$O34:AA34)&lt;=($B34+$D34+$F34+$H34+$J34+$L34+$N34+$P34+$R34+$T34+$V34+$X34+$Z34+$AB34)),$AC34,0))))))))))))))</f>
        <v>0</v>
      </c>
      <c r="AV34" s="354">
        <f>IF(((SUM(выдача!$O34:AB34)&lt;=$B34)),$C34,IF((SUM(выдача!$O34:AB34)&lt;=($B34+$D34)),$E34,IF((SUM(выдача!$O34:AB34)&lt;=($B34+$D34+$F34)),$G34,IF((SUM(выдача!$O34:AB34)&lt;=($B34+$D34+$F34+$H34)),$I34,IF((SUM(выдача!$O34:AB34)&lt;=($B34+$D34+$F34+$H34+$J34)),$K34,IF((SUM(выдача!$O34:AB34)&lt;=($B34+$D34+$F34+$H34+$J34+$L34)),$M34,IF((SUM(выдача!$O34:AB34)&lt;=($B34+$D34+$F34+$H34+$J34+$L34+$N34)),$O34,IF((SUM(выдача!$O34:AB34)&lt;=($B34+$D34+$F34+$H34+$J34+$L34+$N34+$P34)),$Q34,IF((SUM(выдача!$O34:AB34)&lt;=($B34+$D34+$F34+$H34+$J34+$L34+$N34+$P34+$R34)),$S34,IF((SUM(выдача!$O34:AB34)&lt;=($B34+$D34+$F34+$H34+$J34+$L34+$N34+$P34+$R34+$T34)),$U34,IF((SUM(выдача!$O34:AB34)&lt;=($B34+$D34+$F34+$H34+$J34+$L34+$N34+$P34+$R34+$T34+$V34)),$W34,IF((SUM(выдача!$O34:AB34)&lt;=($B34+$D34+$F34+$H34+$J34+$L34+$N34+$P34+$R34+$T34+$V34+$X34)),$Y34,IF((SUM(выдача!$O34:AB34)&lt;=($B34+$D34+$F34+$H34+$J34+$L34+$N34+$P34+$R34+$T34+$V34+$X34+$Z34)),$AA34,IF((SUM(выдача!$O34:AB34)&lt;=($B34+$D34+$F34+$H34+$J34+$L34+$N34+$P34+$R34+$T34+$V34+$X34+$Z34+$AB34)),$AC34,0))))))))))))))</f>
        <v>0</v>
      </c>
      <c r="AW34" s="354">
        <f>IF(((SUM(выдача!$O34:AC34)&lt;=$B34)),$C34,IF((SUM(выдача!$O34:AC34)&lt;=($B34+$D34)),$E34,IF((SUM(выдача!$O34:AC34)&lt;=($B34+$D34+$F34)),$G34,IF((SUM(выдача!$O34:AC34)&lt;=($B34+$D34+$F34+$H34)),$I34,IF((SUM(выдача!$O34:AC34)&lt;=($B34+$D34+$F34+$H34+$J34)),$K34,IF((SUM(выдача!$O34:AC34)&lt;=($B34+$D34+$F34+$H34+$J34+$L34)),$M34,IF((SUM(выдача!$O34:AC34)&lt;=($B34+$D34+$F34+$H34+$J34+$L34+$N34)),$O34,IF((SUM(выдача!$O34:AC34)&lt;=($B34+$D34+$F34+$H34+$J34+$L34+$N34+$P34)),$Q34,IF((SUM(выдача!$O34:AC34)&lt;=($B34+$D34+$F34+$H34+$J34+$L34+$N34+$P34+$R34)),$S34,IF((SUM(выдача!$O34:AC34)&lt;=($B34+$D34+$F34+$H34+$J34+$L34+$N34+$P34+$R34+$T34)),$U34,IF((SUM(выдача!$O34:AC34)&lt;=($B34+$D34+$F34+$H34+$J34+$L34+$N34+$P34+$R34+$T34+$V34)),$W34,IF((SUM(выдача!$O34:AC34)&lt;=($B34+$D34+$F34+$H34+$J34+$L34+$N34+$P34+$R34+$T34+$V34+$X34)),$Y34,IF((SUM(выдача!$O34:AC34)&lt;=($B34+$D34+$F34+$H34+$J34+$L34+$N34+$P34+$R34+$T34+$V34+$X34+$Z34)),$AA34,IF((SUM(выдача!$O34:AC34)&lt;=($B34+$D34+$F34+$H34+$J34+$L34+$N34+$P34+$R34+$T34+$V34+$X34+$Z34+$AB34)),$AC34,0))))))))))))))</f>
        <v>0</v>
      </c>
      <c r="AX34" s="354">
        <f>IF(((SUM(выдача!$O34:AD34)&lt;=$B34)),$C34,IF((SUM(выдача!$O34:AD34)&lt;=($B34+$D34)),$E34,IF((SUM(выдача!$O34:AD34)&lt;=($B34+$D34+$F34)),$G34,IF((SUM(выдача!$O34:AD34)&lt;=($B34+$D34+$F34+$H34)),$I34,IF((SUM(выдача!$O34:AD34)&lt;=($B34+$D34+$F34+$H34+$J34)),$K34,IF((SUM(выдача!$O34:AD34)&lt;=($B34+$D34+$F34+$H34+$J34+$L34)),$M34,IF((SUM(выдача!$O34:AD34)&lt;=($B34+$D34+$F34+$H34+$J34+$L34+$N34)),$O34,IF((SUM(выдача!$O34:AD34)&lt;=($B34+$D34+$F34+$H34+$J34+$L34+$N34+$P34)),$Q34,IF((SUM(выдача!$O34:AD34)&lt;=($B34+$D34+$F34+$H34+$J34+$L34+$N34+$P34+$R34)),$S34,IF((SUM(выдача!$O34:AD34)&lt;=($B34+$D34+$F34+$H34+$J34+$L34+$N34+$P34+$R34+$T34)),$U34,IF((SUM(выдача!$O34:AD34)&lt;=($B34+$D34+$F34+$H34+$J34+$L34+$N34+$P34+$R34+$T34+$V34)),$W34,IF((SUM(выдача!$O34:AD34)&lt;=($B34+$D34+$F34+$H34+$J34+$L34+$N34+$P34+$R34+$T34+$V34+$X34)),$Y34,IF((SUM(выдача!$O34:AD34)&lt;=($B34+$D34+$F34+$H34+$J34+$L34+$N34+$P34+$R34+$T34+$V34+$X34+$Z34)),$AA34,IF((SUM(выдача!$O34:AD34)&lt;=($B34+$D34+$F34+$H34+$J34+$L34+$N34+$P34+$R34+$T34+$V34+$X34+$Z34+$AB34)),$AC34,0))))))))))))))</f>
        <v>0</v>
      </c>
      <c r="AY34" s="354">
        <f>IF(((SUM(выдача!$O34:AE34)&lt;=$B34)),$C34,IF((SUM(выдача!$O34:AE34)&lt;=($B34+$D34)),$E34,IF((SUM(выдача!$O34:AE34)&lt;=($B34+$D34+$F34)),$G34,IF((SUM(выдача!$O34:AE34)&lt;=($B34+$D34+$F34+$H34)),$I34,IF((SUM(выдача!$O34:AE34)&lt;=($B34+$D34+$F34+$H34+$J34)),$K34,IF((SUM(выдача!$O34:AE34)&lt;=($B34+$D34+$F34+$H34+$J34+$L34)),$M34,IF((SUM(выдача!$O34:AE34)&lt;=($B34+$D34+$F34+$H34+$J34+$L34+$N34)),$O34,IF((SUM(выдача!$O34:AE34)&lt;=($B34+$D34+$F34+$H34+$J34+$L34+$N34+$P34)),$Q34,IF((SUM(выдача!$O34:AE34)&lt;=($B34+$D34+$F34+$H34+$J34+$L34+$N34+$P34+$R34)),$S34,IF((SUM(выдача!$O34:AE34)&lt;=($B34+$D34+$F34+$H34+$J34+$L34+$N34+$P34+$R34+$T34)),$U34,IF((SUM(выдача!$O34:AE34)&lt;=($B34+$D34+$F34+$H34+$J34+$L34+$N34+$P34+$R34+$T34+$V34)),$W34,IF((SUM(выдача!$O34:AE34)&lt;=($B34+$D34+$F34+$H34+$J34+$L34+$N34+$P34+$R34+$T34+$V34+$X34)),$Y34,IF((SUM(выдача!$O34:AE34)&lt;=($B34+$D34+$F34+$H34+$J34+$L34+$N34+$P34+$R34+$T34+$V34+$X34+$Z34)),$AA34,IF((SUM(выдача!$O34:AE34)&lt;=($B34+$D34+$F34+$H34+$J34+$L34+$N34+$P34+$R34+$T34+$V34+$X34+$Z34+$AB34)),$AC34,0))))))))))))))</f>
        <v>0</v>
      </c>
      <c r="AZ34" s="354">
        <f>IF(((SUM(выдача!$O34:AF34)&lt;=$B34)),$C34,IF((SUM(выдача!$O34:AF34)&lt;=($B34+$D34)),$E34,IF((SUM(выдача!$O34:AF34)&lt;=($B34+$D34+$F34)),$G34,IF((SUM(выдача!$O34:AF34)&lt;=($B34+$D34+$F34+$H34)),$I34,IF((SUM(выдача!$O34:AF34)&lt;=($B34+$D34+$F34+$H34+$J34)),$K34,IF((SUM(выдача!$O34:AF34)&lt;=($B34+$D34+$F34+$H34+$J34+$L34)),$M34,IF((SUM(выдача!$O34:AF34)&lt;=($B34+$D34+$F34+$H34+$J34+$L34+$N34)),$O34,IF((SUM(выдача!$O34:AF34)&lt;=($B34+$D34+$F34+$H34+$J34+$L34+$N34+$P34)),$Q34,IF((SUM(выдача!$O34:AF34)&lt;=($B34+$D34+$F34+$H34+$J34+$L34+$N34+$P34+$R34)),$S34,IF((SUM(выдача!$O34:AF34)&lt;=($B34+$D34+$F34+$H34+$J34+$L34+$N34+$P34+$R34+$T34)),$U34,IF((SUM(выдача!$O34:AF34)&lt;=($B34+$D34+$F34+$H34+$J34+$L34+$N34+$P34+$R34+$T34+$V34)),$W34,IF((SUM(выдача!$O34:AF34)&lt;=($B34+$D34+$F34+$H34+$J34+$L34+$N34+$P34+$R34+$T34+$V34+$X34)),$Y34,IF((SUM(выдача!$O34:AF34)&lt;=($B34+$D34+$F34+$H34+$J34+$L34+$N34+$P34+$R34+$T34+$V34+$X34+$Z34)),$AA34,IF((SUM(выдача!$O34:AF34)&lt;=($B34+$D34+$F34+$H34+$J34+$L34+$N34+$P34+$R34+$T34+$V34+$X34+$Z34+$AB34)),$AC34,0))))))))))))))</f>
        <v>0</v>
      </c>
      <c r="BA34" s="354">
        <f>IF(((SUM(выдача!$O34:AG34)&lt;=$B34)),$C34,IF((SUM(выдача!$O34:AG34)&lt;=($B34+$D34)),$E34,IF((SUM(выдача!$O34:AG34)&lt;=($B34+$D34+$F34)),$G34,IF((SUM(выдача!$O34:AG34)&lt;=($B34+$D34+$F34+$H34)),$I34,IF((SUM(выдача!$O34:AG34)&lt;=($B34+$D34+$F34+$H34+$J34)),$K34,IF((SUM(выдача!$O34:AG34)&lt;=($B34+$D34+$F34+$H34+$J34+$L34)),$M34,IF((SUM(выдача!$O34:AG34)&lt;=($B34+$D34+$F34+$H34+$J34+$L34+$N34)),$O34,IF((SUM(выдача!$O34:AG34)&lt;=($B34+$D34+$F34+$H34+$J34+$L34+$N34+$P34)),$Q34,IF((SUM(выдача!$O34:AG34)&lt;=($B34+$D34+$F34+$H34+$J34+$L34+$N34+$P34+$R34)),$S34,IF((SUM(выдача!$O34:AG34)&lt;=($B34+$D34+$F34+$H34+$J34+$L34+$N34+$P34+$R34+$T34)),$U34,IF((SUM(выдача!$O34:AG34)&lt;=($B34+$D34+$F34+$H34+$J34+$L34+$N34+$P34+$R34+$T34+$V34)),$W34,IF((SUM(выдача!$O34:AG34)&lt;=($B34+$D34+$F34+$H34+$J34+$L34+$N34+$P34+$R34+$T34+$V34+$X34)),$Y34,IF((SUM(выдача!$O34:AG34)&lt;=($B34+$D34+$F34+$H34+$J34+$L34+$N34+$P34+$R34+$T34+$V34+$X34+$Z34)),$AA34,IF((SUM(выдача!$O34:AG34)&lt;=($B34+$D34+$F34+$H34+$J34+$L34+$N34+$P34+$R34+$T34+$V34+$X34+$Z34+$AB34)),$AC34,0))))))))))))))</f>
        <v>0</v>
      </c>
      <c r="BB34" s="354">
        <f>IF(((SUM(выдача!$O34:AH34)&lt;=$B34)),$C34,IF((SUM(выдача!$O34:AH34)&lt;=($B34+$D34)),$E34,IF((SUM(выдача!$O34:AH34)&lt;=($B34+$D34+$F34)),$G34,IF((SUM(выдача!$O34:AH34)&lt;=($B34+$D34+$F34+$H34)),$I34,IF((SUM(выдача!$O34:AH34)&lt;=($B34+$D34+$F34+$H34+$J34)),$K34,IF((SUM(выдача!$O34:AH34)&lt;=($B34+$D34+$F34+$H34+$J34+$L34)),$M34,IF((SUM(выдача!$O34:AH34)&lt;=($B34+$D34+$F34+$H34+$J34+$L34+$N34)),$O34,IF((SUM(выдача!$O34:AH34)&lt;=($B34+$D34+$F34+$H34+$J34+$L34+$N34+$P34)),$Q34,IF((SUM(выдача!$O34:AH34)&lt;=($B34+$D34+$F34+$H34+$J34+$L34+$N34+$P34+$R34)),$S34,IF((SUM(выдача!$O34:AH34)&lt;=($B34+$D34+$F34+$H34+$J34+$L34+$N34+$P34+$R34+$T34)),$U34,IF((SUM(выдача!$O34:AH34)&lt;=($B34+$D34+$F34+$H34+$J34+$L34+$N34+$P34+$R34+$T34+$V34)),$W34,IF((SUM(выдача!$O34:AH34)&lt;=($B34+$D34+$F34+$H34+$J34+$L34+$N34+$P34+$R34+$T34+$V34+$X34)),$Y34,IF((SUM(выдача!$O34:AH34)&lt;=($B34+$D34+$F34+$H34+$J34+$L34+$N34+$P34+$R34+$T34+$V34+$X34+$Z34)),$AA34,IF((SUM(выдача!$O34:AH34)&lt;=($B34+$D34+$F34+$H34+$J34+$L34+$N34+$P34+$R34+$T34+$V34+$X34+$Z34+$AB34)),$AC34,0))))))))))))))</f>
        <v>0</v>
      </c>
      <c r="BC34" s="354">
        <f>IF(((SUM(выдача!$O34:AI34)&lt;=$B34)),$C34,IF((SUM(выдача!$O34:AI34)&lt;=($B34+$D34)),$E34,IF((SUM(выдача!$O34:AI34)&lt;=($B34+$D34+$F34)),$G34,IF((SUM(выдача!$O34:AI34)&lt;=($B34+$D34+$F34+$H34)),$I34,IF((SUM(выдача!$O34:AI34)&lt;=($B34+$D34+$F34+$H34+$J34)),$K34,IF((SUM(выдача!$O34:AI34)&lt;=($B34+$D34+$F34+$H34+$J34+$L34)),$M34,IF((SUM(выдача!$O34:AI34)&lt;=($B34+$D34+$F34+$H34+$J34+$L34+$N34)),$O34,IF((SUM(выдача!$O34:AI34)&lt;=($B34+$D34+$F34+$H34+$J34+$L34+$N34+$P34)),$Q34,IF((SUM(выдача!$O34:AI34)&lt;=($B34+$D34+$F34+$H34+$J34+$L34+$N34+$P34+$R34)),$S34,IF((SUM(выдача!$O34:AI34)&lt;=($B34+$D34+$F34+$H34+$J34+$L34+$N34+$P34+$R34+$T34)),$U34,IF((SUM(выдача!$O34:AI34)&lt;=($B34+$D34+$F34+$H34+$J34+$L34+$N34+$P34+$R34+$T34+$V34)),$W34,IF((SUM(выдача!$O34:AI34)&lt;=($B34+$D34+$F34+$H34+$J34+$L34+$N34+$P34+$R34+$T34+$V34+$X34)),$Y34,IF((SUM(выдача!$O34:AI34)&lt;=($B34+$D34+$F34+$H34+$J34+$L34+$N34+$P34+$R34+$T34+$V34+$X34+$Z34)),$AA34,IF((SUM(выдача!$O34:AI34)&lt;=($B34+$D34+$F34+$H34+$J34+$L34+$N34+$P34+$R34+$T34+$V34+$X34+$Z34+$AB34)),$AC34,0))))))))))))))</f>
        <v>0</v>
      </c>
      <c r="BD34" s="355">
        <f t="shared" si="1"/>
        <v>0</v>
      </c>
      <c r="BE34" s="356">
        <f t="shared" si="4"/>
        <v>0</v>
      </c>
    </row>
    <row r="35" spans="1:57" ht="15.75">
      <c r="A35" s="151"/>
      <c r="B35" s="276"/>
      <c r="C35" s="277"/>
      <c r="D35" s="276"/>
      <c r="E35" s="280"/>
      <c r="F35" s="276"/>
      <c r="G35" s="280"/>
      <c r="H35" s="276"/>
      <c r="I35" s="278"/>
      <c r="J35" s="279"/>
      <c r="K35" s="278"/>
      <c r="L35" s="279"/>
      <c r="M35" s="280"/>
      <c r="N35" s="279"/>
      <c r="O35" s="280"/>
      <c r="P35" s="279"/>
      <c r="Q35" s="280"/>
      <c r="R35" s="279"/>
      <c r="S35" s="280"/>
      <c r="T35" s="279"/>
      <c r="U35" s="280"/>
      <c r="V35" s="279"/>
      <c r="W35" s="280"/>
      <c r="X35" s="279"/>
      <c r="Y35" s="280"/>
      <c r="Z35" s="279"/>
      <c r="AA35" s="280"/>
      <c r="AB35" s="279"/>
      <c r="AC35" s="280"/>
      <c r="AD35" s="351">
        <f>B35*C35+D35*E35+F35*G35+H35*I35+J35*K35+L35*M35+N35*O35+P35*Q35+R35*S35+T35*U35+V35*W35+X35*Y35+Z35*AA35+AB35*AC35</f>
        <v>0</v>
      </c>
      <c r="AE35" s="351">
        <f>AD35-(SUM(Всего!D35:'Всего'!X35))</f>
        <v>0</v>
      </c>
      <c r="AF35" s="352">
        <f>B35+D35+F35+H35+J35+L35+N35+P35+R35+T35+V35+X35+Z35+AB35</f>
        <v>0</v>
      </c>
      <c r="AG35" s="353">
        <f t="shared" si="0"/>
        <v>0</v>
      </c>
      <c r="AH35" s="353">
        <f>выдача!B35</f>
        <v>0</v>
      </c>
      <c r="AI35" s="354">
        <f>IF(((SUM(выдача!$O35:O35)&lt;=$B35)),$C35,IF((SUM(выдача!$O35:O35)&lt;=($B35+$D35)),$E35,IF((SUM(выдача!$O35:O35)&lt;=($B35+$D35+$F35)),$G35,IF((SUM(выдача!$O35:O35)&lt;=($B35+$D35+$F35+$H35)),$I35,IF((SUM(выдача!$O35:O35)&lt;=($B35+$D35+$F35+$H35+$J35)),$K35,IF((SUM(выдача!$O35:O35)&lt;=($B35+$D35+$F35+$H35+$J35+$L35)),$M35,IF((SUM(выдача!$O35:O35)&lt;=($B35+$D35+$F35+$H35+$J35+$L35+$N35)),$O35,IF((SUM(выдача!$O35:O35)&lt;=($B35+$D35+$F35+$H35+$J35+$L35+$N35+$P35)),$Q35,IF((SUM(выдача!$O35:O35)&lt;=($B35+$D35+$F35+$H35+$J35+$L35+$N35+$P35+$R35)),$S35,IF((SUM(выдача!$O35:O35)&lt;=($B35+$D35+$F35+$H35+$J35+$L35+$N35+$P35+$R35+$T35)),$U35,IF((SUM(выдача!$O35:O35)&lt;=($B35+$D35+$F35+$H35+$J35+$L35+$N35+$P35+$R35+$T35+$V35)),$W35,IF((SUM(выдача!$O35:O35)&lt;=($B35+$D35+$F35+$H35+$J35+$L35+$N35+$P35+$R35+$T35+$V35+$X35)),$Y35,IF((SUM(выдача!$O35:O35)&lt;=($B35+$D35+$F35+$H35+$J35+$L35+$N35+$P35+$R35+$T35+$V35+$X35+$Z35)),$AA35,IF((SUM(выдача!$O35:O35)&lt;=($B35+$D35+$F35+$H35+$J35+$L35+$N35+$P35+$R35+$T35+$V35+$X35+$Z35+$AB35)),$AC35,0))))))))))))))</f>
        <v>0</v>
      </c>
      <c r="AJ35" s="354">
        <f>IF(((SUM(выдача!$O35:P35)&lt;=$B35)),$C35,IF((SUM(выдача!$O35:P35)&lt;=($B35+$D35)),$E35,IF((SUM(выдача!$O35:P35)&lt;=($B35+$D35+$F35)),$G35,IF((SUM(выдача!$O35:P35)&lt;=($B35+$D35+$F35+$H35)),$I35,IF((SUM(выдача!$O35:P35)&lt;=($B35+$D35+$F35+$H35+$J35)),$K35,IF((SUM(выдача!$O35:P35)&lt;=($B35+$D35+$F35+$H35+$J35+$L35)),$M35,IF((SUM(выдача!$O35:P35)&lt;=($B35+$D35+$F35+$H35+$J35+$L35+$N35)),$O35,IF((SUM(выдача!$O35:P35)&lt;=($B35+$D35+$F35+$H35+$J35+$L35+$N35+$P35)),$Q35,IF((SUM(выдача!$O35:P35)&lt;=($B35+$D35+$F35+$H35+$J35+$L35+$N35+$P35+$R35)),$S35,IF((SUM(выдача!$O35:P35)&lt;=($B35+$D35+$F35+$H35+$J35+$L35+$N35+$P35+$R35+$T35)),$U35,IF((SUM(выдача!$O35:P35)&lt;=($B35+$D35+$F35+$H35+$J35+$L35+$N35+$P35+$R35+$T35+$V35)),$W35,IF((SUM(выдача!$O35:P35)&lt;=($B35+$D35+$F35+$H35+$J35+$L35+$N35+$P35+$R35+$T35+$V35+$X35)),$Y35,IF((SUM(выдача!$O35:P35)&lt;=($B35+$D35+$F35+$H35+$J35+$L35+$N35+$P35+$R35+$T35+$V35+$X35+$Z35)),$AA35,IF((SUM(выдача!$O35:P35)&lt;=($B35+$D35+$F35+$H35+$J35+$L35+$N35+$P35+$R35+$T35+$V35+$X35+$Z35+$AB35)),$AC35,0))))))))))))))</f>
        <v>0</v>
      </c>
      <c r="AK35" s="354">
        <f>IF(((SUM(выдача!$O35:Q35)&lt;=$B35)),$C35,IF((SUM(выдача!$O35:Q35)&lt;=($B35+$D35)),$E35,IF((SUM(выдача!$O35:Q35)&lt;=($B35+$D35+$F35)),$G35,IF((SUM(выдача!$O35:Q35)&lt;=($B35+$D35+$F35+$H35)),$I35,IF((SUM(выдача!$O35:Q35)&lt;=($B35+$D35+$F35+$H35+$J35)),$K35,IF((SUM(выдача!$O35:Q35)&lt;=($B35+$D35+$F35+$H35+$J35+$L35)),$M35,IF((SUM(выдача!$O35:Q35)&lt;=($B35+$D35+$F35+$H35+$J35+$L35+$N35)),$O35,IF((SUM(выдача!$O35:Q35)&lt;=($B35+$D35+$F35+$H35+$J35+$L35+$N35+$P35)),$Q35,IF((SUM(выдача!$O35:Q35)&lt;=($B35+$D35+$F35+$H35+$J35+$L35+$N35+$P35+$R35)),$S35,IF((SUM(выдача!$O35:Q35)&lt;=($B35+$D35+$F35+$H35+$J35+$L35+$N35+$P35+$R35+$T35)),$U35,IF((SUM(выдача!$O35:Q35)&lt;=($B35+$D35+$F35+$H35+$J35+$L35+$N35+$P35+$R35+$T35+$V35)),$W35,IF((SUM(выдача!$O35:Q35)&lt;=($B35+$D35+$F35+$H35+$J35+$L35+$N35+$P35+$R35+$T35+$V35+$X35)),$Y35,IF((SUM(выдача!$O35:Q35)&lt;=($B35+$D35+$F35+$H35+$J35+$L35+$N35+$P35+$R35+$T35+$V35+$X35+$Z35)),$AA35,IF((SUM(выдача!$O35:Q35)&lt;=($B35+$D35+$F35+$H35+$J35+$L35+$N35+$P35+$R35+$T35+$V35+$X35+$Z35+$AB35)),$AC35,0))))))))))))))</f>
        <v>0</v>
      </c>
      <c r="AL35" s="354">
        <f>IF(((SUM(выдача!$O35:R35)&lt;=$B35)),$C35,IF((SUM(выдача!$O35:R35)&lt;=($B35+$D35)),$E35,IF((SUM(выдача!$O35:R35)&lt;=($B35+$D35+$F35)),$G35,IF((SUM(выдача!$O35:R35)&lt;=($B35+$D35+$F35+$H35)),$I35,IF((SUM(выдача!$O35:R35)&lt;=($B35+$D35+$F35+$H35+$J35)),$K35,IF((SUM(выдача!$O35:R35)&lt;=($B35+$D35+$F35+$H35+$J35+$L35)),$M35,IF((SUM(выдача!$O35:R35)&lt;=($B35+$D35+$F35+$H35+$J35+$L35+$N35)),$O35,IF((SUM(выдача!$O35:R35)&lt;=($B35+$D35+$F35+$H35+$J35+$L35+$N35+$P35)),$Q35,IF((SUM(выдача!$O35:R35)&lt;=($B35+$D35+$F35+$H35+$J35+$L35+$N35+$P35+$R35)),$S35,IF((SUM(выдача!$O35:R35)&lt;=($B35+$D35+$F35+$H35+$J35+$L35+$N35+$P35+$R35+$T35)),$U35,IF((SUM(выдача!$O35:R35)&lt;=($B35+$D35+$F35+$H35+$J35+$L35+$N35+$P35+$R35+$T35+$V35)),$W35,IF((SUM(выдача!$O35:R35)&lt;=($B35+$D35+$F35+$H35+$J35+$L35+$N35+$P35+$R35+$T35+$V35+$X35)),$Y35,IF((SUM(выдача!$O35:R35)&lt;=($B35+$D35+$F35+$H35+$J35+$L35+$N35+$P35+$R35+$T35+$V35+$X35+$Z35)),$AA35,IF((SUM(выдача!$O35:R35)&lt;=($B35+$D35+$F35+$H35+$J35+$L35+$N35+$P35+$R35+$T35+$V35+$X35+$Z35+$AB35)),$AC35,0))))))))))))))</f>
        <v>0</v>
      </c>
      <c r="AM35" s="354">
        <f>IF(((SUM(выдача!$O35:S35)&lt;=$B35)),$C35,IF((SUM(выдача!$O35:S35)&lt;=($B35+$D35)),$E35,IF((SUM(выдача!$O35:S35)&lt;=($B35+$D35+$F35)),$G35,IF((SUM(выдача!$O35:S35)&lt;=($B35+$D35+$F35+$H35)),$I35,IF((SUM(выдача!$O35:S35)&lt;=($B35+$D35+$F35+$H35+$J35)),$K35,IF((SUM(выдача!$O35:S35)&lt;=($B35+$D35+$F35+$H35+$J35+$L35)),$M35,IF((SUM(выдача!$O35:S35)&lt;=($B35+$D35+$F35+$H35+$J35+$L35+$N35)),$O35,IF((SUM(выдача!$O35:S35)&lt;=($B35+$D35+$F35+$H35+$J35+$L35+$N35+$P35)),$Q35,IF((SUM(выдача!$O35:S35)&lt;=($B35+$D35+$F35+$H35+$J35+$L35+$N35+$P35+$R35)),$S35,IF((SUM(выдача!$O35:S35)&lt;=($B35+$D35+$F35+$H35+$J35+$L35+$N35+$P35+$R35+$T35)),$U35,IF((SUM(выдача!$O35:S35)&lt;=($B35+$D35+$F35+$H35+$J35+$L35+$N35+$P35+$R35+$T35+$V35)),$W35,IF((SUM(выдача!$O35:S35)&lt;=($B35+$D35+$F35+$H35+$J35+$L35+$N35+$P35+$R35+$T35+$V35+$X35)),$Y35,IF((SUM(выдача!$O35:S35)&lt;=($B35+$D35+$F35+$H35+$J35+$L35+$N35+$P35+$R35+$T35+$V35+$X35+$Z35)),$AA35,IF((SUM(выдача!$O35:S35)&lt;=($B35+$D35+$F35+$H35+$J35+$L35+$N35+$P35+$R35+$T35+$V35+$X35+$Z35+$AB35)),$AC35,0))))))))))))))</f>
        <v>0</v>
      </c>
      <c r="AN35" s="354">
        <f>IF(((SUM(выдача!$O35:T35)&lt;=$B35)),$C35,IF((SUM(выдача!$O35:T35)&lt;=($B35+$D35)),$E35,IF((SUM(выдача!$O35:T35)&lt;=($B35+$D35+$F35)),$G35,IF((SUM(выдача!$O35:T35)&lt;=($B35+$D35+$F35+$H35)),$I35,IF((SUM(выдача!$O35:T35)&lt;=($B35+$D35+$F35+$H35+$J35)),$K35,IF((SUM(выдача!$O35:T35)&lt;=($B35+$D35+$F35+$H35+$J35+$L35)),$M35,IF((SUM(выдача!$O35:T35)&lt;=($B35+$D35+$F35+$H35+$J35+$L35+$N35)),$O35,IF((SUM(выдача!$O35:T35)&lt;=($B35+$D35+$F35+$H35+$J35+$L35+$N35+$P35)),$Q35,IF((SUM(выдача!$O35:T35)&lt;=($B35+$D35+$F35+$H35+$J35+$L35+$N35+$P35+$R35)),$S35,IF((SUM(выдача!$O35:T35)&lt;=($B35+$D35+$F35+$H35+$J35+$L35+$N35+$P35+$R35+$T35)),$U35,IF((SUM(выдача!$O35:T35)&lt;=($B35+$D35+$F35+$H35+$J35+$L35+$N35+$P35+$R35+$T35+$V35)),$W35,IF((SUM(выдача!$O35:T35)&lt;=($B35+$D35+$F35+$H35+$J35+$L35+$N35+$P35+$R35+$T35+$V35+$X35)),$Y35,IF((SUM(выдача!$O35:T35)&lt;=($B35+$D35+$F35+$H35+$J35+$L35+$N35+$P35+$R35+$T35+$V35+$X35+$Z35)),$AA35,IF((SUM(выдача!$O35:T35)&lt;=($B35+$D35+$F35+$H35+$J35+$L35+$N35+$P35+$R35+$T35+$V35+$X35+$Z35+$AB35)),$AC35,0))))))))))))))</f>
        <v>0</v>
      </c>
      <c r="AO35" s="354">
        <f>IF(((SUM(выдача!$O35:U35)&lt;=$B35)),$C35,IF((SUM(выдача!$O35:U35)&lt;=($B35+$D35)),$E35,IF((SUM(выдача!$O35:U35)&lt;=($B35+$D35+$F35)),$G35,IF((SUM(выдача!$O35:U35)&lt;=($B35+$D35+$F35+$H35)),$I35,IF((SUM(выдача!$O35:U35)&lt;=($B35+$D35+$F35+$H35+$J35)),$K35,IF((SUM(выдача!$O35:U35)&lt;=($B35+$D35+$F35+$H35+$J35+$L35)),$M35,IF((SUM(выдача!$O35:U35)&lt;=($B35+$D35+$F35+$H35+$J35+$L35+$N35)),$O35,IF((SUM(выдача!$O35:U35)&lt;=($B35+$D35+$F35+$H35+$J35+$L35+$N35+$P35)),$Q35,IF((SUM(выдача!$O35:U35)&lt;=($B35+$D35+$F35+$H35+$J35+$L35+$N35+$P35+$R35)),$S35,IF((SUM(выдача!$O35:U35)&lt;=($B35+$D35+$F35+$H35+$J35+$L35+$N35+$P35+$R35+$T35)),$U35,IF((SUM(выдача!$O35:U35)&lt;=($B35+$D35+$F35+$H35+$J35+$L35+$N35+$P35+$R35+$T35+$V35)),$W35,IF((SUM(выдача!$O35:U35)&lt;=($B35+$D35+$F35+$H35+$J35+$L35+$N35+$P35+$R35+$T35+$V35+$X35)),$Y35,IF((SUM(выдача!$O35:U35)&lt;=($B35+$D35+$F35+$H35+$J35+$L35+$N35+$P35+$R35+$T35+$V35+$X35+$Z35)),$AA35,IF((SUM(выдача!$O35:U35)&lt;=($B35+$D35+$F35+$H35+$J35+$L35+$N35+$P35+$R35+$T35+$V35+$X35+$Z35+$AB35)),$AC35,0))))))))))))))</f>
        <v>0</v>
      </c>
      <c r="AP35" s="354">
        <f>IF(((SUM(выдача!$O35:V35)&lt;=$B35)),$C35,IF((SUM(выдача!$O35:V35)&lt;=($B35+$D35)),$E35,IF((SUM(выдача!$O35:V35)&lt;=($B35+$D35+$F35)),$G35,IF((SUM(выдача!$O35:V35)&lt;=($B35+$D35+$F35+$H35)),$I35,IF((SUM(выдача!$O35:V35)&lt;=($B35+$D35+$F35+$H35+$J35)),$K35,IF((SUM(выдача!$O35:V35)&lt;=($B35+$D35+$F35+$H35+$J35+$L35)),$M35,IF((SUM(выдача!$O35:V35)&lt;=($B35+$D35+$F35+$H35+$J35+$L35+$N35)),$O35,IF((SUM(выдача!$O35:V35)&lt;=($B35+$D35+$F35+$H35+$J35+$L35+$N35+$P35)),$Q35,IF((SUM(выдача!$O35:V35)&lt;=($B35+$D35+$F35+$H35+$J35+$L35+$N35+$P35+$R35)),$S35,IF((SUM(выдача!$O35:V35)&lt;=($B35+$D35+$F35+$H35+$J35+$L35+$N35+$P35+$R35+$T35)),$U35,IF((SUM(выдача!$O35:V35)&lt;=($B35+$D35+$F35+$H35+$J35+$L35+$N35+$P35+$R35+$T35+$V35)),$W35,IF((SUM(выдача!$O35:V35)&lt;=($B35+$D35+$F35+$H35+$J35+$L35+$N35+$P35+$R35+$T35+$V35+$X35)),$Y35,IF((SUM(выдача!$O35:V35)&lt;=($B35+$D35+$F35+$H35+$J35+$L35+$N35+$P35+$R35+$T35+$V35+$X35+$Z35)),$AA35,IF((SUM(выдача!$O35:V35)&lt;=($B35+$D35+$F35+$H35+$J35+$L35+$N35+$P35+$R35+$T35+$V35+$X35+$Z35+$AB35)),$AC35,0))))))))))))))</f>
        <v>0</v>
      </c>
      <c r="AQ35" s="354">
        <f>IF(((SUM(выдача!$O35:W35)&lt;=$B35)),$C35,IF((SUM(выдача!$O35:W35)&lt;=($B35+$D35)),$E35,IF((SUM(выдача!$O35:W35)&lt;=($B35+$D35+$F35)),$G35,IF((SUM(выдача!$O35:W35)&lt;=($B35+$D35+$F35+$H35)),$I35,IF((SUM(выдача!$O35:W35)&lt;=($B35+$D35+$F35+$H35+$J35)),$K35,IF((SUM(выдача!$O35:W35)&lt;=($B35+$D35+$F35+$H35+$J35+$L35)),$M35,IF((SUM(выдача!$O35:W35)&lt;=($B35+$D35+$F35+$H35+$J35+$L35+$N35)),$O35,IF((SUM(выдача!$O35:W35)&lt;=($B35+$D35+$F35+$H35+$J35+$L35+$N35+$P35)),$Q35,IF((SUM(выдача!$O35:W35)&lt;=($B35+$D35+$F35+$H35+$J35+$L35+$N35+$P35+$R35)),$S35,IF((SUM(выдача!$O35:W35)&lt;=($B35+$D35+$F35+$H35+$J35+$L35+$N35+$P35+$R35+$T35)),$U35,IF((SUM(выдача!$O35:W35)&lt;=($B35+$D35+$F35+$H35+$J35+$L35+$N35+$P35+$R35+$T35+$V35)),$W35,IF((SUM(выдача!$O35:W35)&lt;=($B35+$D35+$F35+$H35+$J35+$L35+$N35+$P35+$R35+$T35+$V35+$X35)),$Y35,IF((SUM(выдача!$O35:W35)&lt;=($B35+$D35+$F35+$H35+$J35+$L35+$N35+$P35+$R35+$T35+$V35+$X35+$Z35)),$AA35,IF((SUM(выдача!$O35:W35)&lt;=($B35+$D35+$F35+$H35+$J35+$L35+$N35+$P35+$R35+$T35+$V35+$X35+$Z35+$AB35)),$AC35,0))))))))))))))</f>
        <v>0</v>
      </c>
      <c r="AR35" s="354">
        <f>IF(((SUM(выдача!$O35:X35)&lt;=$B35)),$C35,IF((SUM(выдача!$O35:X35)&lt;=($B35+$D35)),$E35,IF((SUM(выдача!$O35:X35)&lt;=($B35+$D35+$F35)),$G35,IF((SUM(выдача!$O35:X35)&lt;=($B35+$D35+$F35+$H35)),$I35,IF((SUM(выдача!$O35:X35)&lt;=($B35+$D35+$F35+$H35+$J35)),$K35,IF((SUM(выдача!$O35:X35)&lt;=($B35+$D35+$F35+$H35+$J35+$L35)),$M35,IF((SUM(выдача!$O35:X35)&lt;=($B35+$D35+$F35+$H35+$J35+$L35+$N35)),$O35,IF((SUM(выдача!$O35:X35)&lt;=($B35+$D35+$F35+$H35+$J35+$L35+$N35+$P35)),$Q35,IF((SUM(выдача!$O35:X35)&lt;=($B35+$D35+$F35+$H35+$J35+$L35+$N35+$P35+$R35)),$S35,IF((SUM(выдача!$O35:X35)&lt;=($B35+$D35+$F35+$H35+$J35+$L35+$N35+$P35+$R35+$T35)),$U35,IF((SUM(выдача!$O35:X35)&lt;=($B35+$D35+$F35+$H35+$J35+$L35+$N35+$P35+$R35+$T35+$V35)),$W35,IF((SUM(выдача!$O35:X35)&lt;=($B35+$D35+$F35+$H35+$J35+$L35+$N35+$P35+$R35+$T35+$V35+$X35)),$Y35,IF((SUM(выдача!$O35:X35)&lt;=($B35+$D35+$F35+$H35+$J35+$L35+$N35+$P35+$R35+$T35+$V35+$X35+$Z35)),$AA35,IF((SUM(выдача!$O35:X35)&lt;=($B35+$D35+$F35+$H35+$J35+$L35+$N35+$P35+$R35+$T35+$V35+$X35+$Z35+$AB35)),$AC35,0))))))))))))))</f>
        <v>0</v>
      </c>
      <c r="AS35" s="354">
        <f>IF(((SUM(выдача!$O35:Y35)&lt;=$B35)),$C35,IF((SUM(выдача!$O35:Y35)&lt;=($B35+$D35)),$E35,IF((SUM(выдача!$O35:Y35)&lt;=($B35+$D35+$F35)),$G35,IF((SUM(выдача!$O35:Y35)&lt;=($B35+$D35+$F35+$H35)),$I35,IF((SUM(выдача!$O35:Y35)&lt;=($B35+$D35+$F35+$H35+$J35)),$K35,IF((SUM(выдача!$O35:Y35)&lt;=($B35+$D35+$F35+$H35+$J35+$L35)),$M35,IF((SUM(выдача!$O35:Y35)&lt;=($B35+$D35+$F35+$H35+$J35+$L35+$N35)),$O35,IF((SUM(выдача!$O35:Y35)&lt;=($B35+$D35+$F35+$H35+$J35+$L35+$N35+$P35)),$Q35,IF((SUM(выдача!$O35:Y35)&lt;=($B35+$D35+$F35+$H35+$J35+$L35+$N35+$P35+$R35)),$S35,IF((SUM(выдача!$O35:Y35)&lt;=($B35+$D35+$F35+$H35+$J35+$L35+$N35+$P35+$R35+$T35)),$U35,IF((SUM(выдача!$O35:Y35)&lt;=($B35+$D35+$F35+$H35+$J35+$L35+$N35+$P35+$R35+$T35+$V35)),$W35,IF((SUM(выдача!$O35:Y35)&lt;=($B35+$D35+$F35+$H35+$J35+$L35+$N35+$P35+$R35+$T35+$V35+$X35)),$Y35,IF((SUM(выдача!$O35:Y35)&lt;=($B35+$D35+$F35+$H35+$J35+$L35+$N35+$P35+$R35+$T35+$V35+$X35+$Z35)),$AA35,IF((SUM(выдача!$O35:Y35)&lt;=($B35+$D35+$F35+$H35+$J35+$L35+$N35+$P35+$R35+$T35+$V35+$X35+$Z35+$AB35)),$AC35,0))))))))))))))</f>
        <v>0</v>
      </c>
      <c r="AT35" s="354">
        <f>IF(((SUM(выдача!$O35:Z35)&lt;=$B35)),$C35,IF((SUM(выдача!$O35:Z35)&lt;=($B35+$D35)),$E35,IF((SUM(выдача!$O35:Z35)&lt;=($B35+$D35+$F35)),$G35,IF((SUM(выдача!$O35:Z35)&lt;=($B35+$D35+$F35+$H35)),$I35,IF((SUM(выдача!$O35:Z35)&lt;=($B35+$D35+$F35+$H35+$J35)),$K35,IF((SUM(выдача!$O35:Z35)&lt;=($B35+$D35+$F35+$H35+$J35+$L35)),$M35,IF((SUM(выдача!$O35:Z35)&lt;=($B35+$D35+$F35+$H35+$J35+$L35+$N35)),$O35,IF((SUM(выдача!$O35:Z35)&lt;=($B35+$D35+$F35+$H35+$J35+$L35+$N35+$P35)),$Q35,IF((SUM(выдача!$O35:Z35)&lt;=($B35+$D35+$F35+$H35+$J35+$L35+$N35+$P35+$R35)),$S35,IF((SUM(выдача!$O35:Z35)&lt;=($B35+$D35+$F35+$H35+$J35+$L35+$N35+$P35+$R35+$T35)),$U35,IF((SUM(выдача!$O35:Z35)&lt;=($B35+$D35+$F35+$H35+$J35+$L35+$N35+$P35+$R35+$T35+$V35)),$W35,IF((SUM(выдача!$O35:Z35)&lt;=($B35+$D35+$F35+$H35+$J35+$L35+$N35+$P35+$R35+$T35+$V35+$X35)),$Y35,IF((SUM(выдача!$O35:Z35)&lt;=($B35+$D35+$F35+$H35+$J35+$L35+$N35+$P35+$R35+$T35+$V35+$X35+$Z35)),$AA35,IF((SUM(выдача!$O35:Z35)&lt;=($B35+$D35+$F35+$H35+$J35+$L35+$N35+$P35+$R35+$T35+$V35+$X35+$Z35+$AB35)),$AC35,0))))))))))))))</f>
        <v>0</v>
      </c>
      <c r="AU35" s="354">
        <f>IF(((SUM(выдача!$O35:AA35)&lt;=$B35)),$C35,IF((SUM(выдача!$O35:AA35)&lt;=($B35+$D35)),$E35,IF((SUM(выдача!$O35:AA35)&lt;=($B35+$D35+$F35)),$G35,IF((SUM(выдача!$O35:AA35)&lt;=($B35+$D35+$F35+$H35)),$I35,IF((SUM(выдача!$O35:AA35)&lt;=($B35+$D35+$F35+$H35+$J35)),$K35,IF((SUM(выдача!$O35:AA35)&lt;=($B35+$D35+$F35+$H35+$J35+$L35)),$M35,IF((SUM(выдача!$O35:AA35)&lt;=($B35+$D35+$F35+$H35+$J35+$L35+$N35)),$O35,IF((SUM(выдача!$O35:AA35)&lt;=($B35+$D35+$F35+$H35+$J35+$L35+$N35+$P35)),$Q35,IF((SUM(выдача!$O35:AA35)&lt;=($B35+$D35+$F35+$H35+$J35+$L35+$N35+$P35+$R35)),$S35,IF((SUM(выдача!$O35:AA35)&lt;=($B35+$D35+$F35+$H35+$J35+$L35+$N35+$P35+$R35+$T35)),$U35,IF((SUM(выдача!$O35:AA35)&lt;=($B35+$D35+$F35+$H35+$J35+$L35+$N35+$P35+$R35+$T35+$V35)),$W35,IF((SUM(выдача!$O35:AA35)&lt;=($B35+$D35+$F35+$H35+$J35+$L35+$N35+$P35+$R35+$T35+$V35+$X35)),$Y35,IF((SUM(выдача!$O35:AA35)&lt;=($B35+$D35+$F35+$H35+$J35+$L35+$N35+$P35+$R35+$T35+$V35+$X35+$Z35)),$AA35,IF((SUM(выдача!$O35:AA35)&lt;=($B35+$D35+$F35+$H35+$J35+$L35+$N35+$P35+$R35+$T35+$V35+$X35+$Z35+$AB35)),$AC35,0))))))))))))))</f>
        <v>0</v>
      </c>
      <c r="AV35" s="354">
        <f>IF(((SUM(выдача!$O35:AB35)&lt;=$B35)),$C35,IF((SUM(выдача!$O35:AB35)&lt;=($B35+$D35)),$E35,IF((SUM(выдача!$O35:AB35)&lt;=($B35+$D35+$F35)),$G35,IF((SUM(выдача!$O35:AB35)&lt;=($B35+$D35+$F35+$H35)),$I35,IF((SUM(выдача!$O35:AB35)&lt;=($B35+$D35+$F35+$H35+$J35)),$K35,IF((SUM(выдача!$O35:AB35)&lt;=($B35+$D35+$F35+$H35+$J35+$L35)),$M35,IF((SUM(выдача!$O35:AB35)&lt;=($B35+$D35+$F35+$H35+$J35+$L35+$N35)),$O35,IF((SUM(выдача!$O35:AB35)&lt;=($B35+$D35+$F35+$H35+$J35+$L35+$N35+$P35)),$Q35,IF((SUM(выдача!$O35:AB35)&lt;=($B35+$D35+$F35+$H35+$J35+$L35+$N35+$P35+$R35)),$S35,IF((SUM(выдача!$O35:AB35)&lt;=($B35+$D35+$F35+$H35+$J35+$L35+$N35+$P35+$R35+$T35)),$U35,IF((SUM(выдача!$O35:AB35)&lt;=($B35+$D35+$F35+$H35+$J35+$L35+$N35+$P35+$R35+$T35+$V35)),$W35,IF((SUM(выдача!$O35:AB35)&lt;=($B35+$D35+$F35+$H35+$J35+$L35+$N35+$P35+$R35+$T35+$V35+$X35)),$Y35,IF((SUM(выдача!$O35:AB35)&lt;=($B35+$D35+$F35+$H35+$J35+$L35+$N35+$P35+$R35+$T35+$V35+$X35+$Z35)),$AA35,IF((SUM(выдача!$O35:AB35)&lt;=($B35+$D35+$F35+$H35+$J35+$L35+$N35+$P35+$R35+$T35+$V35+$X35+$Z35+$AB35)),$AC35,0))))))))))))))</f>
        <v>0</v>
      </c>
      <c r="AW35" s="354">
        <f>IF(((SUM(выдача!$O35:AC35)&lt;=$B35)),$C35,IF((SUM(выдача!$O35:AC35)&lt;=($B35+$D35)),$E35,IF((SUM(выдача!$O35:AC35)&lt;=($B35+$D35+$F35)),$G35,IF((SUM(выдача!$O35:AC35)&lt;=($B35+$D35+$F35+$H35)),$I35,IF((SUM(выдача!$O35:AC35)&lt;=($B35+$D35+$F35+$H35+$J35)),$K35,IF((SUM(выдача!$O35:AC35)&lt;=($B35+$D35+$F35+$H35+$J35+$L35)),$M35,IF((SUM(выдача!$O35:AC35)&lt;=($B35+$D35+$F35+$H35+$J35+$L35+$N35)),$O35,IF((SUM(выдача!$O35:AC35)&lt;=($B35+$D35+$F35+$H35+$J35+$L35+$N35+$P35)),$Q35,IF((SUM(выдача!$O35:AC35)&lt;=($B35+$D35+$F35+$H35+$J35+$L35+$N35+$P35+$R35)),$S35,IF((SUM(выдача!$O35:AC35)&lt;=($B35+$D35+$F35+$H35+$J35+$L35+$N35+$P35+$R35+$T35)),$U35,IF((SUM(выдача!$O35:AC35)&lt;=($B35+$D35+$F35+$H35+$J35+$L35+$N35+$P35+$R35+$T35+$V35)),$W35,IF((SUM(выдача!$O35:AC35)&lt;=($B35+$D35+$F35+$H35+$J35+$L35+$N35+$P35+$R35+$T35+$V35+$X35)),$Y35,IF((SUM(выдача!$O35:AC35)&lt;=($B35+$D35+$F35+$H35+$J35+$L35+$N35+$P35+$R35+$T35+$V35+$X35+$Z35)),$AA35,IF((SUM(выдача!$O35:AC35)&lt;=($B35+$D35+$F35+$H35+$J35+$L35+$N35+$P35+$R35+$T35+$V35+$X35+$Z35+$AB35)),$AC35,0))))))))))))))</f>
        <v>0</v>
      </c>
      <c r="AX35" s="354">
        <f>IF(((SUM(выдача!$O35:AD35)&lt;=$B35)),$C35,IF((SUM(выдача!$O35:AD35)&lt;=($B35+$D35)),$E35,IF((SUM(выдача!$O35:AD35)&lt;=($B35+$D35+$F35)),$G35,IF((SUM(выдача!$O35:AD35)&lt;=($B35+$D35+$F35+$H35)),$I35,IF((SUM(выдача!$O35:AD35)&lt;=($B35+$D35+$F35+$H35+$J35)),$K35,IF((SUM(выдача!$O35:AD35)&lt;=($B35+$D35+$F35+$H35+$J35+$L35)),$M35,IF((SUM(выдача!$O35:AD35)&lt;=($B35+$D35+$F35+$H35+$J35+$L35+$N35)),$O35,IF((SUM(выдача!$O35:AD35)&lt;=($B35+$D35+$F35+$H35+$J35+$L35+$N35+$P35)),$Q35,IF((SUM(выдача!$O35:AD35)&lt;=($B35+$D35+$F35+$H35+$J35+$L35+$N35+$P35+$R35)),$S35,IF((SUM(выдача!$O35:AD35)&lt;=($B35+$D35+$F35+$H35+$J35+$L35+$N35+$P35+$R35+$T35)),$U35,IF((SUM(выдача!$O35:AD35)&lt;=($B35+$D35+$F35+$H35+$J35+$L35+$N35+$P35+$R35+$T35+$V35)),$W35,IF((SUM(выдача!$O35:AD35)&lt;=($B35+$D35+$F35+$H35+$J35+$L35+$N35+$P35+$R35+$T35+$V35+$X35)),$Y35,IF((SUM(выдача!$O35:AD35)&lt;=($B35+$D35+$F35+$H35+$J35+$L35+$N35+$P35+$R35+$T35+$V35+$X35+$Z35)),$AA35,IF((SUM(выдача!$O35:AD35)&lt;=($B35+$D35+$F35+$H35+$J35+$L35+$N35+$P35+$R35+$T35+$V35+$X35+$Z35+$AB35)),$AC35,0))))))))))))))</f>
        <v>0</v>
      </c>
      <c r="AY35" s="354">
        <f>IF(((SUM(выдача!$O35:AE35)&lt;=$B35)),$C35,IF((SUM(выдача!$O35:AE35)&lt;=($B35+$D35)),$E35,IF((SUM(выдача!$O35:AE35)&lt;=($B35+$D35+$F35)),$G35,IF((SUM(выдача!$O35:AE35)&lt;=($B35+$D35+$F35+$H35)),$I35,IF((SUM(выдача!$O35:AE35)&lt;=($B35+$D35+$F35+$H35+$J35)),$K35,IF((SUM(выдача!$O35:AE35)&lt;=($B35+$D35+$F35+$H35+$J35+$L35)),$M35,IF((SUM(выдача!$O35:AE35)&lt;=($B35+$D35+$F35+$H35+$J35+$L35+$N35)),$O35,IF((SUM(выдача!$O35:AE35)&lt;=($B35+$D35+$F35+$H35+$J35+$L35+$N35+$P35)),$Q35,IF((SUM(выдача!$O35:AE35)&lt;=($B35+$D35+$F35+$H35+$J35+$L35+$N35+$P35+$R35)),$S35,IF((SUM(выдача!$O35:AE35)&lt;=($B35+$D35+$F35+$H35+$J35+$L35+$N35+$P35+$R35+$T35)),$U35,IF((SUM(выдача!$O35:AE35)&lt;=($B35+$D35+$F35+$H35+$J35+$L35+$N35+$P35+$R35+$T35+$V35)),$W35,IF((SUM(выдача!$O35:AE35)&lt;=($B35+$D35+$F35+$H35+$J35+$L35+$N35+$P35+$R35+$T35+$V35+$X35)),$Y35,IF((SUM(выдача!$O35:AE35)&lt;=($B35+$D35+$F35+$H35+$J35+$L35+$N35+$P35+$R35+$T35+$V35+$X35+$Z35)),$AA35,IF((SUM(выдача!$O35:AE35)&lt;=($B35+$D35+$F35+$H35+$J35+$L35+$N35+$P35+$R35+$T35+$V35+$X35+$Z35+$AB35)),$AC35,0))))))))))))))</f>
        <v>0</v>
      </c>
      <c r="AZ35" s="354">
        <f>IF(((SUM(выдача!$O35:AF35)&lt;=$B35)),$C35,IF((SUM(выдача!$O35:AF35)&lt;=($B35+$D35)),$E35,IF((SUM(выдача!$O35:AF35)&lt;=($B35+$D35+$F35)),$G35,IF((SUM(выдача!$O35:AF35)&lt;=($B35+$D35+$F35+$H35)),$I35,IF((SUM(выдача!$O35:AF35)&lt;=($B35+$D35+$F35+$H35+$J35)),$K35,IF((SUM(выдача!$O35:AF35)&lt;=($B35+$D35+$F35+$H35+$J35+$L35)),$M35,IF((SUM(выдача!$O35:AF35)&lt;=($B35+$D35+$F35+$H35+$J35+$L35+$N35)),$O35,IF((SUM(выдача!$O35:AF35)&lt;=($B35+$D35+$F35+$H35+$J35+$L35+$N35+$P35)),$Q35,IF((SUM(выдача!$O35:AF35)&lt;=($B35+$D35+$F35+$H35+$J35+$L35+$N35+$P35+$R35)),$S35,IF((SUM(выдача!$O35:AF35)&lt;=($B35+$D35+$F35+$H35+$J35+$L35+$N35+$P35+$R35+$T35)),$U35,IF((SUM(выдача!$O35:AF35)&lt;=($B35+$D35+$F35+$H35+$J35+$L35+$N35+$P35+$R35+$T35+$V35)),$W35,IF((SUM(выдача!$O35:AF35)&lt;=($B35+$D35+$F35+$H35+$J35+$L35+$N35+$P35+$R35+$T35+$V35+$X35)),$Y35,IF((SUM(выдача!$O35:AF35)&lt;=($B35+$D35+$F35+$H35+$J35+$L35+$N35+$P35+$R35+$T35+$V35+$X35+$Z35)),$AA35,IF((SUM(выдача!$O35:AF35)&lt;=($B35+$D35+$F35+$H35+$J35+$L35+$N35+$P35+$R35+$T35+$V35+$X35+$Z35+$AB35)),$AC35,0))))))))))))))</f>
        <v>0</v>
      </c>
      <c r="BA35" s="354">
        <f>IF(((SUM(выдача!$O35:AG35)&lt;=$B35)),$C35,IF((SUM(выдача!$O35:AG35)&lt;=($B35+$D35)),$E35,IF((SUM(выдача!$O35:AG35)&lt;=($B35+$D35+$F35)),$G35,IF((SUM(выдача!$O35:AG35)&lt;=($B35+$D35+$F35+$H35)),$I35,IF((SUM(выдача!$O35:AG35)&lt;=($B35+$D35+$F35+$H35+$J35)),$K35,IF((SUM(выдача!$O35:AG35)&lt;=($B35+$D35+$F35+$H35+$J35+$L35)),$M35,IF((SUM(выдача!$O35:AG35)&lt;=($B35+$D35+$F35+$H35+$J35+$L35+$N35)),$O35,IF((SUM(выдача!$O35:AG35)&lt;=($B35+$D35+$F35+$H35+$J35+$L35+$N35+$P35)),$Q35,IF((SUM(выдача!$O35:AG35)&lt;=($B35+$D35+$F35+$H35+$J35+$L35+$N35+$P35+$R35)),$S35,IF((SUM(выдача!$O35:AG35)&lt;=($B35+$D35+$F35+$H35+$J35+$L35+$N35+$P35+$R35+$T35)),$U35,IF((SUM(выдача!$O35:AG35)&lt;=($B35+$D35+$F35+$H35+$J35+$L35+$N35+$P35+$R35+$T35+$V35)),$W35,IF((SUM(выдача!$O35:AG35)&lt;=($B35+$D35+$F35+$H35+$J35+$L35+$N35+$P35+$R35+$T35+$V35+$X35)),$Y35,IF((SUM(выдача!$O35:AG35)&lt;=($B35+$D35+$F35+$H35+$J35+$L35+$N35+$P35+$R35+$T35+$V35+$X35+$Z35)),$AA35,IF((SUM(выдача!$O35:AG35)&lt;=($B35+$D35+$F35+$H35+$J35+$L35+$N35+$P35+$R35+$T35+$V35+$X35+$Z35+$AB35)),$AC35,0))))))))))))))</f>
        <v>0</v>
      </c>
      <c r="BB35" s="354">
        <f>IF(((SUM(выдача!$O35:AH35)&lt;=$B35)),$C35,IF((SUM(выдача!$O35:AH35)&lt;=($B35+$D35)),$E35,IF((SUM(выдача!$O35:AH35)&lt;=($B35+$D35+$F35)),$G35,IF((SUM(выдача!$O35:AH35)&lt;=($B35+$D35+$F35+$H35)),$I35,IF((SUM(выдача!$O35:AH35)&lt;=($B35+$D35+$F35+$H35+$J35)),$K35,IF((SUM(выдача!$O35:AH35)&lt;=($B35+$D35+$F35+$H35+$J35+$L35)),$M35,IF((SUM(выдача!$O35:AH35)&lt;=($B35+$D35+$F35+$H35+$J35+$L35+$N35)),$O35,IF((SUM(выдача!$O35:AH35)&lt;=($B35+$D35+$F35+$H35+$J35+$L35+$N35+$P35)),$Q35,IF((SUM(выдача!$O35:AH35)&lt;=($B35+$D35+$F35+$H35+$J35+$L35+$N35+$P35+$R35)),$S35,IF((SUM(выдача!$O35:AH35)&lt;=($B35+$D35+$F35+$H35+$J35+$L35+$N35+$P35+$R35+$T35)),$U35,IF((SUM(выдача!$O35:AH35)&lt;=($B35+$D35+$F35+$H35+$J35+$L35+$N35+$P35+$R35+$T35+$V35)),$W35,IF((SUM(выдача!$O35:AH35)&lt;=($B35+$D35+$F35+$H35+$J35+$L35+$N35+$P35+$R35+$T35+$V35+$X35)),$Y35,IF((SUM(выдача!$O35:AH35)&lt;=($B35+$D35+$F35+$H35+$J35+$L35+$N35+$P35+$R35+$T35+$V35+$X35+$Z35)),$AA35,IF((SUM(выдача!$O35:AH35)&lt;=($B35+$D35+$F35+$H35+$J35+$L35+$N35+$P35+$R35+$T35+$V35+$X35+$Z35+$AB35)),$AC35,0))))))))))))))</f>
        <v>0</v>
      </c>
      <c r="BC35" s="354">
        <f>IF(((SUM(выдача!$O35:AI35)&lt;=$B35)),$C35,IF((SUM(выдача!$O35:AI35)&lt;=($B35+$D35)),$E35,IF((SUM(выдача!$O35:AI35)&lt;=($B35+$D35+$F35)),$G35,IF((SUM(выдача!$O35:AI35)&lt;=($B35+$D35+$F35+$H35)),$I35,IF((SUM(выдача!$O35:AI35)&lt;=($B35+$D35+$F35+$H35+$J35)),$K35,IF((SUM(выдача!$O35:AI35)&lt;=($B35+$D35+$F35+$H35+$J35+$L35)),$M35,IF((SUM(выдача!$O35:AI35)&lt;=($B35+$D35+$F35+$H35+$J35+$L35+$N35)),$O35,IF((SUM(выдача!$O35:AI35)&lt;=($B35+$D35+$F35+$H35+$J35+$L35+$N35+$P35)),$Q35,IF((SUM(выдача!$O35:AI35)&lt;=($B35+$D35+$F35+$H35+$J35+$L35+$N35+$P35+$R35)),$S35,IF((SUM(выдача!$O35:AI35)&lt;=($B35+$D35+$F35+$H35+$J35+$L35+$N35+$P35+$R35+$T35)),$U35,IF((SUM(выдача!$O35:AI35)&lt;=($B35+$D35+$F35+$H35+$J35+$L35+$N35+$P35+$R35+$T35+$V35)),$W35,IF((SUM(выдача!$O35:AI35)&lt;=($B35+$D35+$F35+$H35+$J35+$L35+$N35+$P35+$R35+$T35+$V35+$X35)),$Y35,IF((SUM(выдача!$O35:AI35)&lt;=($B35+$D35+$F35+$H35+$J35+$L35+$N35+$P35+$R35+$T35+$V35+$X35+$Z35)),$AA35,IF((SUM(выдача!$O35:AI35)&lt;=($B35+$D35+$F35+$H35+$J35+$L35+$N35+$P35+$R35+$T35+$V35+$X35+$Z35+$AB35)),$AC35,0))))))))))))))</f>
        <v>0</v>
      </c>
      <c r="BD35" s="355">
        <f t="shared" si="1"/>
        <v>0</v>
      </c>
      <c r="BE35" s="356">
        <f t="shared" si="4"/>
        <v>0</v>
      </c>
    </row>
    <row r="36" spans="1:57" ht="15.75">
      <c r="A36" s="151" t="s">
        <v>160</v>
      </c>
      <c r="B36" s="276">
        <v>2.1</v>
      </c>
      <c r="C36" s="277">
        <v>215</v>
      </c>
      <c r="D36" s="276"/>
      <c r="E36" s="280"/>
      <c r="F36" s="276"/>
      <c r="G36" s="280"/>
      <c r="H36" s="276"/>
      <c r="I36" s="278"/>
      <c r="J36" s="279"/>
      <c r="K36" s="278"/>
      <c r="L36" s="279"/>
      <c r="M36" s="280"/>
      <c r="N36" s="279"/>
      <c r="O36" s="280"/>
      <c r="P36" s="279"/>
      <c r="Q36" s="280"/>
      <c r="R36" s="279"/>
      <c r="S36" s="280"/>
      <c r="T36" s="279"/>
      <c r="U36" s="280"/>
      <c r="V36" s="279"/>
      <c r="W36" s="280"/>
      <c r="X36" s="279"/>
      <c r="Y36" s="280"/>
      <c r="Z36" s="279"/>
      <c r="AA36" s="280"/>
      <c r="AB36" s="279"/>
      <c r="AC36" s="280"/>
      <c r="AD36" s="351">
        <f>B36*C36+D36*E36+F36*G36+H36*I36+J36*K36+L36*M36+N36*O36+P36*Q36+R36*S36+T36*U36+V36*W36+X36*Y36+Z36*AA36+AB36*AC36</f>
        <v>451.5</v>
      </c>
      <c r="AE36" s="351">
        <f>AD36-(SUM(Всего!D36:'Всего'!X36))</f>
        <v>0</v>
      </c>
      <c r="AF36" s="352">
        <f>B36+D36+F36+H36+J36+L36+N36+P36+R36+T36+V36+X36+Z36+AB36</f>
        <v>2.1</v>
      </c>
      <c r="AG36" s="353" t="str">
        <f t="shared" si="0"/>
        <v>компот (сухофрукты)</v>
      </c>
      <c r="AH36" s="353">
        <f>выдача!B36</f>
        <v>0</v>
      </c>
      <c r="AI36" s="354">
        <f>IF(((SUM(выдача!$O36:O36)&lt;=$B36)),$C36,IF((SUM(выдача!$O36:O36)&lt;=($B36+$D36)),$E36,IF((SUM(выдача!$O36:O36)&lt;=($B36+$D36+$F36)),$G36,IF((SUM(выдача!$O36:O36)&lt;=($B36+$D36+$F36+$H36)),$I36,IF((SUM(выдача!$O36:O36)&lt;=($B36+$D36+$F36+$H36+$J36)),$K36,IF((SUM(выдача!$O36:O36)&lt;=($B36+$D36+$F36+$H36+$J36+$L36)),$M36,IF((SUM(выдача!$O36:O36)&lt;=($B36+$D36+$F36+$H36+$J36+$L36+$N36)),$O36,IF((SUM(выдача!$O36:O36)&lt;=($B36+$D36+$F36+$H36+$J36+$L36+$N36+$P36)),$Q36,IF((SUM(выдача!$O36:O36)&lt;=($B36+$D36+$F36+$H36+$J36+$L36+$N36+$P36+$R36)),$S36,IF((SUM(выдача!$O36:O36)&lt;=($B36+$D36+$F36+$H36+$J36+$L36+$N36+$P36+$R36+$T36)),$U36,IF((SUM(выдача!$O36:O36)&lt;=($B36+$D36+$F36+$H36+$J36+$L36+$N36+$P36+$R36+$T36+$V36)),$W36,IF((SUM(выдача!$O36:O36)&lt;=($B36+$D36+$F36+$H36+$J36+$L36+$N36+$P36+$R36+$T36+$V36+$X36)),$Y36,IF((SUM(выдача!$O36:O36)&lt;=($B36+$D36+$F36+$H36+$J36+$L36+$N36+$P36+$R36+$T36+$V36+$X36+$Z36)),$AA36,IF((SUM(выдача!$O36:O36)&lt;=($B36+$D36+$F36+$H36+$J36+$L36+$N36+$P36+$R36+$T36+$V36+$X36+$Z36+$AB36)),$AC36,0))))))))))))))</f>
        <v>215</v>
      </c>
      <c r="AJ36" s="354">
        <f>IF(((SUM(выдача!$O36:P36)&lt;=$B36)),$C36,IF((SUM(выдача!$O36:P36)&lt;=($B36+$D36)),$E36,IF((SUM(выдача!$O36:P36)&lt;=($B36+$D36+$F36)),$G36,IF((SUM(выдача!$O36:P36)&lt;=($B36+$D36+$F36+$H36)),$I36,IF((SUM(выдача!$O36:P36)&lt;=($B36+$D36+$F36+$H36+$J36)),$K36,IF((SUM(выдача!$O36:P36)&lt;=($B36+$D36+$F36+$H36+$J36+$L36)),$M36,IF((SUM(выдача!$O36:P36)&lt;=($B36+$D36+$F36+$H36+$J36+$L36+$N36)),$O36,IF((SUM(выдача!$O36:P36)&lt;=($B36+$D36+$F36+$H36+$J36+$L36+$N36+$P36)),$Q36,IF((SUM(выдача!$O36:P36)&lt;=($B36+$D36+$F36+$H36+$J36+$L36+$N36+$P36+$R36)),$S36,IF((SUM(выдача!$O36:P36)&lt;=($B36+$D36+$F36+$H36+$J36+$L36+$N36+$P36+$R36+$T36)),$U36,IF((SUM(выдача!$O36:P36)&lt;=($B36+$D36+$F36+$H36+$J36+$L36+$N36+$P36+$R36+$T36+$V36)),$W36,IF((SUM(выдача!$O36:P36)&lt;=($B36+$D36+$F36+$H36+$J36+$L36+$N36+$P36+$R36+$T36+$V36+$X36)),$Y36,IF((SUM(выдача!$O36:P36)&lt;=($B36+$D36+$F36+$H36+$J36+$L36+$N36+$P36+$R36+$T36+$V36+$X36+$Z36)),$AA36,IF((SUM(выдача!$O36:P36)&lt;=($B36+$D36+$F36+$H36+$J36+$L36+$N36+$P36+$R36+$T36+$V36+$X36+$Z36+$AB36)),$AC36,0))))))))))))))</f>
        <v>215</v>
      </c>
      <c r="AK36" s="354">
        <f>IF(((SUM(выдача!$O36:Q36)&lt;=$B36)),$C36,IF((SUM(выдача!$O36:Q36)&lt;=($B36+$D36)),$E36,IF((SUM(выдача!$O36:Q36)&lt;=($B36+$D36+$F36)),$G36,IF((SUM(выдача!$O36:Q36)&lt;=($B36+$D36+$F36+$H36)),$I36,IF((SUM(выдача!$O36:Q36)&lt;=($B36+$D36+$F36+$H36+$J36)),$K36,IF((SUM(выдача!$O36:Q36)&lt;=($B36+$D36+$F36+$H36+$J36+$L36)),$M36,IF((SUM(выдача!$O36:Q36)&lt;=($B36+$D36+$F36+$H36+$J36+$L36+$N36)),$O36,IF((SUM(выдача!$O36:Q36)&lt;=($B36+$D36+$F36+$H36+$J36+$L36+$N36+$P36)),$Q36,IF((SUM(выдача!$O36:Q36)&lt;=($B36+$D36+$F36+$H36+$J36+$L36+$N36+$P36+$R36)),$S36,IF((SUM(выдача!$O36:Q36)&lt;=($B36+$D36+$F36+$H36+$J36+$L36+$N36+$P36+$R36+$T36)),$U36,IF((SUM(выдача!$O36:Q36)&lt;=($B36+$D36+$F36+$H36+$J36+$L36+$N36+$P36+$R36+$T36+$V36)),$W36,IF((SUM(выдача!$O36:Q36)&lt;=($B36+$D36+$F36+$H36+$J36+$L36+$N36+$P36+$R36+$T36+$V36+$X36)),$Y36,IF((SUM(выдача!$O36:Q36)&lt;=($B36+$D36+$F36+$H36+$J36+$L36+$N36+$P36+$R36+$T36+$V36+$X36+$Z36)),$AA36,IF((SUM(выдача!$O36:Q36)&lt;=($B36+$D36+$F36+$H36+$J36+$L36+$N36+$P36+$R36+$T36+$V36+$X36+$Z36+$AB36)),$AC36,0))))))))))))))</f>
        <v>215</v>
      </c>
      <c r="AL36" s="354">
        <f>IF(((SUM(выдача!$O36:R36)&lt;=$B36)),$C36,IF((SUM(выдача!$O36:R36)&lt;=($B36+$D36)),$E36,IF((SUM(выдача!$O36:R36)&lt;=($B36+$D36+$F36)),$G36,IF((SUM(выдача!$O36:R36)&lt;=($B36+$D36+$F36+$H36)),$I36,IF((SUM(выдача!$O36:R36)&lt;=($B36+$D36+$F36+$H36+$J36)),$K36,IF((SUM(выдача!$O36:R36)&lt;=($B36+$D36+$F36+$H36+$J36+$L36)),$M36,IF((SUM(выдача!$O36:R36)&lt;=($B36+$D36+$F36+$H36+$J36+$L36+$N36)),$O36,IF((SUM(выдача!$O36:R36)&lt;=($B36+$D36+$F36+$H36+$J36+$L36+$N36+$P36)),$Q36,IF((SUM(выдача!$O36:R36)&lt;=($B36+$D36+$F36+$H36+$J36+$L36+$N36+$P36+$R36)),$S36,IF((SUM(выдача!$O36:R36)&lt;=($B36+$D36+$F36+$H36+$J36+$L36+$N36+$P36+$R36+$T36)),$U36,IF((SUM(выдача!$O36:R36)&lt;=($B36+$D36+$F36+$H36+$J36+$L36+$N36+$P36+$R36+$T36+$V36)),$W36,IF((SUM(выдача!$O36:R36)&lt;=($B36+$D36+$F36+$H36+$J36+$L36+$N36+$P36+$R36+$T36+$V36+$X36)),$Y36,IF((SUM(выдача!$O36:R36)&lt;=($B36+$D36+$F36+$H36+$J36+$L36+$N36+$P36+$R36+$T36+$V36+$X36+$Z36)),$AA36,IF((SUM(выдача!$O36:R36)&lt;=($B36+$D36+$F36+$H36+$J36+$L36+$N36+$P36+$R36+$T36+$V36+$X36+$Z36+$AB36)),$AC36,0))))))))))))))</f>
        <v>215</v>
      </c>
      <c r="AM36" s="354">
        <f>IF(((SUM(выдача!$O36:S36)&lt;=$B36)),$C36,IF((SUM(выдача!$O36:S36)&lt;=($B36+$D36)),$E36,IF((SUM(выдача!$O36:S36)&lt;=($B36+$D36+$F36)),$G36,IF((SUM(выдача!$O36:S36)&lt;=($B36+$D36+$F36+$H36)),$I36,IF((SUM(выдача!$O36:S36)&lt;=($B36+$D36+$F36+$H36+$J36)),$K36,IF((SUM(выдача!$O36:S36)&lt;=($B36+$D36+$F36+$H36+$J36+$L36)),$M36,IF((SUM(выдача!$O36:S36)&lt;=($B36+$D36+$F36+$H36+$J36+$L36+$N36)),$O36,IF((SUM(выдача!$O36:S36)&lt;=($B36+$D36+$F36+$H36+$J36+$L36+$N36+$P36)),$Q36,IF((SUM(выдача!$O36:S36)&lt;=($B36+$D36+$F36+$H36+$J36+$L36+$N36+$P36+$R36)),$S36,IF((SUM(выдача!$O36:S36)&lt;=($B36+$D36+$F36+$H36+$J36+$L36+$N36+$P36+$R36+$T36)),$U36,IF((SUM(выдача!$O36:S36)&lt;=($B36+$D36+$F36+$H36+$J36+$L36+$N36+$P36+$R36+$T36+$V36)),$W36,IF((SUM(выдача!$O36:S36)&lt;=($B36+$D36+$F36+$H36+$J36+$L36+$N36+$P36+$R36+$T36+$V36+$X36)),$Y36,IF((SUM(выдача!$O36:S36)&lt;=($B36+$D36+$F36+$H36+$J36+$L36+$N36+$P36+$R36+$T36+$V36+$X36+$Z36)),$AA36,IF((SUM(выдача!$O36:S36)&lt;=($B36+$D36+$F36+$H36+$J36+$L36+$N36+$P36+$R36+$T36+$V36+$X36+$Z36+$AB36)),$AC36,0))))))))))))))</f>
        <v>215</v>
      </c>
      <c r="AN36" s="354">
        <f>IF(((SUM(выдача!$O36:T36)&lt;=$B36)),$C36,IF((SUM(выдача!$O36:T36)&lt;=($B36+$D36)),$E36,IF((SUM(выдача!$O36:T36)&lt;=($B36+$D36+$F36)),$G36,IF((SUM(выдача!$O36:T36)&lt;=($B36+$D36+$F36+$H36)),$I36,IF((SUM(выдача!$O36:T36)&lt;=($B36+$D36+$F36+$H36+$J36)),$K36,IF((SUM(выдача!$O36:T36)&lt;=($B36+$D36+$F36+$H36+$J36+$L36)),$M36,IF((SUM(выдача!$O36:T36)&lt;=($B36+$D36+$F36+$H36+$J36+$L36+$N36)),$O36,IF((SUM(выдача!$O36:T36)&lt;=($B36+$D36+$F36+$H36+$J36+$L36+$N36+$P36)),$Q36,IF((SUM(выдача!$O36:T36)&lt;=($B36+$D36+$F36+$H36+$J36+$L36+$N36+$P36+$R36)),$S36,IF((SUM(выдача!$O36:T36)&lt;=($B36+$D36+$F36+$H36+$J36+$L36+$N36+$P36+$R36+$T36)),$U36,IF((SUM(выдача!$O36:T36)&lt;=($B36+$D36+$F36+$H36+$J36+$L36+$N36+$P36+$R36+$T36+$V36)),$W36,IF((SUM(выдача!$O36:T36)&lt;=($B36+$D36+$F36+$H36+$J36+$L36+$N36+$P36+$R36+$T36+$V36+$X36)),$Y36,IF((SUM(выдача!$O36:T36)&lt;=($B36+$D36+$F36+$H36+$J36+$L36+$N36+$P36+$R36+$T36+$V36+$X36+$Z36)),$AA36,IF((SUM(выдача!$O36:T36)&lt;=($B36+$D36+$F36+$H36+$J36+$L36+$N36+$P36+$R36+$T36+$V36+$X36+$Z36+$AB36)),$AC36,0))))))))))))))</f>
        <v>215</v>
      </c>
      <c r="AO36" s="354">
        <f>IF(((SUM(выдача!$O36:U36)&lt;=$B36)),$C36,IF((SUM(выдача!$O36:U36)&lt;=($B36+$D36)),$E36,IF((SUM(выдача!$O36:U36)&lt;=($B36+$D36+$F36)),$G36,IF((SUM(выдача!$O36:U36)&lt;=($B36+$D36+$F36+$H36)),$I36,IF((SUM(выдача!$O36:U36)&lt;=($B36+$D36+$F36+$H36+$J36)),$K36,IF((SUM(выдача!$O36:U36)&lt;=($B36+$D36+$F36+$H36+$J36+$L36)),$M36,IF((SUM(выдача!$O36:U36)&lt;=($B36+$D36+$F36+$H36+$J36+$L36+$N36)),$O36,IF((SUM(выдача!$O36:U36)&lt;=($B36+$D36+$F36+$H36+$J36+$L36+$N36+$P36)),$Q36,IF((SUM(выдача!$O36:U36)&lt;=($B36+$D36+$F36+$H36+$J36+$L36+$N36+$P36+$R36)),$S36,IF((SUM(выдача!$O36:U36)&lt;=($B36+$D36+$F36+$H36+$J36+$L36+$N36+$P36+$R36+$T36)),$U36,IF((SUM(выдача!$O36:U36)&lt;=($B36+$D36+$F36+$H36+$J36+$L36+$N36+$P36+$R36+$T36+$V36)),$W36,IF((SUM(выдача!$O36:U36)&lt;=($B36+$D36+$F36+$H36+$J36+$L36+$N36+$P36+$R36+$T36+$V36+$X36)),$Y36,IF((SUM(выдача!$O36:U36)&lt;=($B36+$D36+$F36+$H36+$J36+$L36+$N36+$P36+$R36+$T36+$V36+$X36+$Z36)),$AA36,IF((SUM(выдача!$O36:U36)&lt;=($B36+$D36+$F36+$H36+$J36+$L36+$N36+$P36+$R36+$T36+$V36+$X36+$Z36+$AB36)),$AC36,0))))))))))))))</f>
        <v>215</v>
      </c>
      <c r="AP36" s="354">
        <f>IF(((SUM(выдача!$O36:V36)&lt;=$B36)),$C36,IF((SUM(выдача!$O36:V36)&lt;=($B36+$D36)),$E36,IF((SUM(выдача!$O36:V36)&lt;=($B36+$D36+$F36)),$G36,IF((SUM(выдача!$O36:V36)&lt;=($B36+$D36+$F36+$H36)),$I36,IF((SUM(выдача!$O36:V36)&lt;=($B36+$D36+$F36+$H36+$J36)),$K36,IF((SUM(выдача!$O36:V36)&lt;=($B36+$D36+$F36+$H36+$J36+$L36)),$M36,IF((SUM(выдача!$O36:V36)&lt;=($B36+$D36+$F36+$H36+$J36+$L36+$N36)),$O36,IF((SUM(выдача!$O36:V36)&lt;=($B36+$D36+$F36+$H36+$J36+$L36+$N36+$P36)),$Q36,IF((SUM(выдача!$O36:V36)&lt;=($B36+$D36+$F36+$H36+$J36+$L36+$N36+$P36+$R36)),$S36,IF((SUM(выдача!$O36:V36)&lt;=($B36+$D36+$F36+$H36+$J36+$L36+$N36+$P36+$R36+$T36)),$U36,IF((SUM(выдача!$O36:V36)&lt;=($B36+$D36+$F36+$H36+$J36+$L36+$N36+$P36+$R36+$T36+$V36)),$W36,IF((SUM(выдача!$O36:V36)&lt;=($B36+$D36+$F36+$H36+$J36+$L36+$N36+$P36+$R36+$T36+$V36+$X36)),$Y36,IF((SUM(выдача!$O36:V36)&lt;=($B36+$D36+$F36+$H36+$J36+$L36+$N36+$P36+$R36+$T36+$V36+$X36+$Z36)),$AA36,IF((SUM(выдача!$O36:V36)&lt;=($B36+$D36+$F36+$H36+$J36+$L36+$N36+$P36+$R36+$T36+$V36+$X36+$Z36+$AB36)),$AC36,0))))))))))))))</f>
        <v>215</v>
      </c>
      <c r="AQ36" s="354">
        <f>IF(((SUM(выдача!$O36:W36)&lt;=$B36)),$C36,IF((SUM(выдача!$O36:W36)&lt;=($B36+$D36)),$E36,IF((SUM(выдача!$O36:W36)&lt;=($B36+$D36+$F36)),$G36,IF((SUM(выдача!$O36:W36)&lt;=($B36+$D36+$F36+$H36)),$I36,IF((SUM(выдача!$O36:W36)&lt;=($B36+$D36+$F36+$H36+$J36)),$K36,IF((SUM(выдача!$O36:W36)&lt;=($B36+$D36+$F36+$H36+$J36+$L36)),$M36,IF((SUM(выдача!$O36:W36)&lt;=($B36+$D36+$F36+$H36+$J36+$L36+$N36)),$O36,IF((SUM(выдача!$O36:W36)&lt;=($B36+$D36+$F36+$H36+$J36+$L36+$N36+$P36)),$Q36,IF((SUM(выдача!$O36:W36)&lt;=($B36+$D36+$F36+$H36+$J36+$L36+$N36+$P36+$R36)),$S36,IF((SUM(выдача!$O36:W36)&lt;=($B36+$D36+$F36+$H36+$J36+$L36+$N36+$P36+$R36+$T36)),$U36,IF((SUM(выдача!$O36:W36)&lt;=($B36+$D36+$F36+$H36+$J36+$L36+$N36+$P36+$R36+$T36+$V36)),$W36,IF((SUM(выдача!$O36:W36)&lt;=($B36+$D36+$F36+$H36+$J36+$L36+$N36+$P36+$R36+$T36+$V36+$X36)),$Y36,IF((SUM(выдача!$O36:W36)&lt;=($B36+$D36+$F36+$H36+$J36+$L36+$N36+$P36+$R36+$T36+$V36+$X36+$Z36)),$AA36,IF((SUM(выдача!$O36:W36)&lt;=($B36+$D36+$F36+$H36+$J36+$L36+$N36+$P36+$R36+$T36+$V36+$X36+$Z36+$AB36)),$AC36,0))))))))))))))</f>
        <v>215</v>
      </c>
      <c r="AR36" s="354">
        <f>IF(((SUM(выдача!$O36:X36)&lt;=$B36)),$C36,IF((SUM(выдача!$O36:X36)&lt;=($B36+$D36)),$E36,IF((SUM(выдача!$O36:X36)&lt;=($B36+$D36+$F36)),$G36,IF((SUM(выдача!$O36:X36)&lt;=($B36+$D36+$F36+$H36)),$I36,IF((SUM(выдача!$O36:X36)&lt;=($B36+$D36+$F36+$H36+$J36)),$K36,IF((SUM(выдача!$O36:X36)&lt;=($B36+$D36+$F36+$H36+$J36+$L36)),$M36,IF((SUM(выдача!$O36:X36)&lt;=($B36+$D36+$F36+$H36+$J36+$L36+$N36)),$O36,IF((SUM(выдача!$O36:X36)&lt;=($B36+$D36+$F36+$H36+$J36+$L36+$N36+$P36)),$Q36,IF((SUM(выдача!$O36:X36)&lt;=($B36+$D36+$F36+$H36+$J36+$L36+$N36+$P36+$R36)),$S36,IF((SUM(выдача!$O36:X36)&lt;=($B36+$D36+$F36+$H36+$J36+$L36+$N36+$P36+$R36+$T36)),$U36,IF((SUM(выдача!$O36:X36)&lt;=($B36+$D36+$F36+$H36+$J36+$L36+$N36+$P36+$R36+$T36+$V36)),$W36,IF((SUM(выдача!$O36:X36)&lt;=($B36+$D36+$F36+$H36+$J36+$L36+$N36+$P36+$R36+$T36+$V36+$X36)),$Y36,IF((SUM(выдача!$O36:X36)&lt;=($B36+$D36+$F36+$H36+$J36+$L36+$N36+$P36+$R36+$T36+$V36+$X36+$Z36)),$AA36,IF((SUM(выдача!$O36:X36)&lt;=($B36+$D36+$F36+$H36+$J36+$L36+$N36+$P36+$R36+$T36+$V36+$X36+$Z36+$AB36)),$AC36,0))))))))))))))</f>
        <v>215</v>
      </c>
      <c r="AS36" s="354">
        <f>IF(((SUM(выдача!$O36:Y36)&lt;=$B36)),$C36,IF((SUM(выдача!$O36:Y36)&lt;=($B36+$D36)),$E36,IF((SUM(выдача!$O36:Y36)&lt;=($B36+$D36+$F36)),$G36,IF((SUM(выдача!$O36:Y36)&lt;=($B36+$D36+$F36+$H36)),$I36,IF((SUM(выдача!$O36:Y36)&lt;=($B36+$D36+$F36+$H36+$J36)),$K36,IF((SUM(выдача!$O36:Y36)&lt;=($B36+$D36+$F36+$H36+$J36+$L36)),$M36,IF((SUM(выдача!$O36:Y36)&lt;=($B36+$D36+$F36+$H36+$J36+$L36+$N36)),$O36,IF((SUM(выдача!$O36:Y36)&lt;=($B36+$D36+$F36+$H36+$J36+$L36+$N36+$P36)),$Q36,IF((SUM(выдача!$O36:Y36)&lt;=($B36+$D36+$F36+$H36+$J36+$L36+$N36+$P36+$R36)),$S36,IF((SUM(выдача!$O36:Y36)&lt;=($B36+$D36+$F36+$H36+$J36+$L36+$N36+$P36+$R36+$T36)),$U36,IF((SUM(выдача!$O36:Y36)&lt;=($B36+$D36+$F36+$H36+$J36+$L36+$N36+$P36+$R36+$T36+$V36)),$W36,IF((SUM(выдача!$O36:Y36)&lt;=($B36+$D36+$F36+$H36+$J36+$L36+$N36+$P36+$R36+$T36+$V36+$X36)),$Y36,IF((SUM(выдача!$O36:Y36)&lt;=($B36+$D36+$F36+$H36+$J36+$L36+$N36+$P36+$R36+$T36+$V36+$X36+$Z36)),$AA36,IF((SUM(выдача!$O36:Y36)&lt;=($B36+$D36+$F36+$H36+$J36+$L36+$N36+$P36+$R36+$T36+$V36+$X36+$Z36+$AB36)),$AC36,0))))))))))))))</f>
        <v>215</v>
      </c>
      <c r="AT36" s="354">
        <f>IF(((SUM(выдача!$O36:Z36)&lt;=$B36)),$C36,IF((SUM(выдача!$O36:Z36)&lt;=($B36+$D36)),$E36,IF((SUM(выдача!$O36:Z36)&lt;=($B36+$D36+$F36)),$G36,IF((SUM(выдача!$O36:Z36)&lt;=($B36+$D36+$F36+$H36)),$I36,IF((SUM(выдача!$O36:Z36)&lt;=($B36+$D36+$F36+$H36+$J36)),$K36,IF((SUM(выдача!$O36:Z36)&lt;=($B36+$D36+$F36+$H36+$J36+$L36)),$M36,IF((SUM(выдача!$O36:Z36)&lt;=($B36+$D36+$F36+$H36+$J36+$L36+$N36)),$O36,IF((SUM(выдача!$O36:Z36)&lt;=($B36+$D36+$F36+$H36+$J36+$L36+$N36+$P36)),$Q36,IF((SUM(выдача!$O36:Z36)&lt;=($B36+$D36+$F36+$H36+$J36+$L36+$N36+$P36+$R36)),$S36,IF((SUM(выдача!$O36:Z36)&lt;=($B36+$D36+$F36+$H36+$J36+$L36+$N36+$P36+$R36+$T36)),$U36,IF((SUM(выдача!$O36:Z36)&lt;=($B36+$D36+$F36+$H36+$J36+$L36+$N36+$P36+$R36+$T36+$V36)),$W36,IF((SUM(выдача!$O36:Z36)&lt;=($B36+$D36+$F36+$H36+$J36+$L36+$N36+$P36+$R36+$T36+$V36+$X36)),$Y36,IF((SUM(выдача!$O36:Z36)&lt;=($B36+$D36+$F36+$H36+$J36+$L36+$N36+$P36+$R36+$T36+$V36+$X36+$Z36)),$AA36,IF((SUM(выдача!$O36:Z36)&lt;=($B36+$D36+$F36+$H36+$J36+$L36+$N36+$P36+$R36+$T36+$V36+$X36+$Z36+$AB36)),$AC36,0))))))))))))))</f>
        <v>215</v>
      </c>
      <c r="AU36" s="354">
        <f>IF(((SUM(выдача!$O36:AA36)&lt;=$B36)),$C36,IF((SUM(выдача!$O36:AA36)&lt;=($B36+$D36)),$E36,IF((SUM(выдача!$O36:AA36)&lt;=($B36+$D36+$F36)),$G36,IF((SUM(выдача!$O36:AA36)&lt;=($B36+$D36+$F36+$H36)),$I36,IF((SUM(выдача!$O36:AA36)&lt;=($B36+$D36+$F36+$H36+$J36)),$K36,IF((SUM(выдача!$O36:AA36)&lt;=($B36+$D36+$F36+$H36+$J36+$L36)),$M36,IF((SUM(выдача!$O36:AA36)&lt;=($B36+$D36+$F36+$H36+$J36+$L36+$N36)),$O36,IF((SUM(выдача!$O36:AA36)&lt;=($B36+$D36+$F36+$H36+$J36+$L36+$N36+$P36)),$Q36,IF((SUM(выдача!$O36:AA36)&lt;=($B36+$D36+$F36+$H36+$J36+$L36+$N36+$P36+$R36)),$S36,IF((SUM(выдача!$O36:AA36)&lt;=($B36+$D36+$F36+$H36+$J36+$L36+$N36+$P36+$R36+$T36)),$U36,IF((SUM(выдача!$O36:AA36)&lt;=($B36+$D36+$F36+$H36+$J36+$L36+$N36+$P36+$R36+$T36+$V36)),$W36,IF((SUM(выдача!$O36:AA36)&lt;=($B36+$D36+$F36+$H36+$J36+$L36+$N36+$P36+$R36+$T36+$V36+$X36)),$Y36,IF((SUM(выдача!$O36:AA36)&lt;=($B36+$D36+$F36+$H36+$J36+$L36+$N36+$P36+$R36+$T36+$V36+$X36+$Z36)),$AA36,IF((SUM(выдача!$O36:AA36)&lt;=($B36+$D36+$F36+$H36+$J36+$L36+$N36+$P36+$R36+$T36+$V36+$X36+$Z36+$AB36)),$AC36,0))))))))))))))</f>
        <v>215</v>
      </c>
      <c r="AV36" s="354">
        <f>IF(((SUM(выдача!$O36:AB36)&lt;=$B36)),$C36,IF((SUM(выдача!$O36:AB36)&lt;=($B36+$D36)),$E36,IF((SUM(выдача!$O36:AB36)&lt;=($B36+$D36+$F36)),$G36,IF((SUM(выдача!$O36:AB36)&lt;=($B36+$D36+$F36+$H36)),$I36,IF((SUM(выдача!$O36:AB36)&lt;=($B36+$D36+$F36+$H36+$J36)),$K36,IF((SUM(выдача!$O36:AB36)&lt;=($B36+$D36+$F36+$H36+$J36+$L36)),$M36,IF((SUM(выдача!$O36:AB36)&lt;=($B36+$D36+$F36+$H36+$J36+$L36+$N36)),$O36,IF((SUM(выдача!$O36:AB36)&lt;=($B36+$D36+$F36+$H36+$J36+$L36+$N36+$P36)),$Q36,IF((SUM(выдача!$O36:AB36)&lt;=($B36+$D36+$F36+$H36+$J36+$L36+$N36+$P36+$R36)),$S36,IF((SUM(выдача!$O36:AB36)&lt;=($B36+$D36+$F36+$H36+$J36+$L36+$N36+$P36+$R36+$T36)),$U36,IF((SUM(выдача!$O36:AB36)&lt;=($B36+$D36+$F36+$H36+$J36+$L36+$N36+$P36+$R36+$T36+$V36)),$W36,IF((SUM(выдача!$O36:AB36)&lt;=($B36+$D36+$F36+$H36+$J36+$L36+$N36+$P36+$R36+$T36+$V36+$X36)),$Y36,IF((SUM(выдача!$O36:AB36)&lt;=($B36+$D36+$F36+$H36+$J36+$L36+$N36+$P36+$R36+$T36+$V36+$X36+$Z36)),$AA36,IF((SUM(выдача!$O36:AB36)&lt;=($B36+$D36+$F36+$H36+$J36+$L36+$N36+$P36+$R36+$T36+$V36+$X36+$Z36+$AB36)),$AC36,0))))))))))))))</f>
        <v>215</v>
      </c>
      <c r="AW36" s="354">
        <f>IF(((SUM(выдача!$O36:AC36)&lt;=$B36)),$C36,IF((SUM(выдача!$O36:AC36)&lt;=($B36+$D36)),$E36,IF((SUM(выдача!$O36:AC36)&lt;=($B36+$D36+$F36)),$G36,IF((SUM(выдача!$O36:AC36)&lt;=($B36+$D36+$F36+$H36)),$I36,IF((SUM(выдача!$O36:AC36)&lt;=($B36+$D36+$F36+$H36+$J36)),$K36,IF((SUM(выдача!$O36:AC36)&lt;=($B36+$D36+$F36+$H36+$J36+$L36)),$M36,IF((SUM(выдача!$O36:AC36)&lt;=($B36+$D36+$F36+$H36+$J36+$L36+$N36)),$O36,IF((SUM(выдача!$O36:AC36)&lt;=($B36+$D36+$F36+$H36+$J36+$L36+$N36+$P36)),$Q36,IF((SUM(выдача!$O36:AC36)&lt;=($B36+$D36+$F36+$H36+$J36+$L36+$N36+$P36+$R36)),$S36,IF((SUM(выдача!$O36:AC36)&lt;=($B36+$D36+$F36+$H36+$J36+$L36+$N36+$P36+$R36+$T36)),$U36,IF((SUM(выдача!$O36:AC36)&lt;=($B36+$D36+$F36+$H36+$J36+$L36+$N36+$P36+$R36+$T36+$V36)),$W36,IF((SUM(выдача!$O36:AC36)&lt;=($B36+$D36+$F36+$H36+$J36+$L36+$N36+$P36+$R36+$T36+$V36+$X36)),$Y36,IF((SUM(выдача!$O36:AC36)&lt;=($B36+$D36+$F36+$H36+$J36+$L36+$N36+$P36+$R36+$T36+$V36+$X36+$Z36)),$AA36,IF((SUM(выдача!$O36:AC36)&lt;=($B36+$D36+$F36+$H36+$J36+$L36+$N36+$P36+$R36+$T36+$V36+$X36+$Z36+$AB36)),$AC36,0))))))))))))))</f>
        <v>215</v>
      </c>
      <c r="AX36" s="354">
        <f>IF(((SUM(выдача!$O36:AD36)&lt;=$B36)),$C36,IF((SUM(выдача!$O36:AD36)&lt;=($B36+$D36)),$E36,IF((SUM(выдача!$O36:AD36)&lt;=($B36+$D36+$F36)),$G36,IF((SUM(выдача!$O36:AD36)&lt;=($B36+$D36+$F36+$H36)),$I36,IF((SUM(выдача!$O36:AD36)&lt;=($B36+$D36+$F36+$H36+$J36)),$K36,IF((SUM(выдача!$O36:AD36)&lt;=($B36+$D36+$F36+$H36+$J36+$L36)),$M36,IF((SUM(выдача!$O36:AD36)&lt;=($B36+$D36+$F36+$H36+$J36+$L36+$N36)),$O36,IF((SUM(выдача!$O36:AD36)&lt;=($B36+$D36+$F36+$H36+$J36+$L36+$N36+$P36)),$Q36,IF((SUM(выдача!$O36:AD36)&lt;=($B36+$D36+$F36+$H36+$J36+$L36+$N36+$P36+$R36)),$S36,IF((SUM(выдача!$O36:AD36)&lt;=($B36+$D36+$F36+$H36+$J36+$L36+$N36+$P36+$R36+$T36)),$U36,IF((SUM(выдача!$O36:AD36)&lt;=($B36+$D36+$F36+$H36+$J36+$L36+$N36+$P36+$R36+$T36+$V36)),$W36,IF((SUM(выдача!$O36:AD36)&lt;=($B36+$D36+$F36+$H36+$J36+$L36+$N36+$P36+$R36+$T36+$V36+$X36)),$Y36,IF((SUM(выдача!$O36:AD36)&lt;=($B36+$D36+$F36+$H36+$J36+$L36+$N36+$P36+$R36+$T36+$V36+$X36+$Z36)),$AA36,IF((SUM(выдача!$O36:AD36)&lt;=($B36+$D36+$F36+$H36+$J36+$L36+$N36+$P36+$R36+$T36+$V36+$X36+$Z36+$AB36)),$AC36,0))))))))))))))</f>
        <v>215</v>
      </c>
      <c r="AY36" s="354">
        <f>IF(((SUM(выдача!$O36:AE36)&lt;=$B36)),$C36,IF((SUM(выдача!$O36:AE36)&lt;=($B36+$D36)),$E36,IF((SUM(выдача!$O36:AE36)&lt;=($B36+$D36+$F36)),$G36,IF((SUM(выдача!$O36:AE36)&lt;=($B36+$D36+$F36+$H36)),$I36,IF((SUM(выдача!$O36:AE36)&lt;=($B36+$D36+$F36+$H36+$J36)),$K36,IF((SUM(выдача!$O36:AE36)&lt;=($B36+$D36+$F36+$H36+$J36+$L36)),$M36,IF((SUM(выдача!$O36:AE36)&lt;=($B36+$D36+$F36+$H36+$J36+$L36+$N36)),$O36,IF((SUM(выдача!$O36:AE36)&lt;=($B36+$D36+$F36+$H36+$J36+$L36+$N36+$P36)),$Q36,IF((SUM(выдача!$O36:AE36)&lt;=($B36+$D36+$F36+$H36+$J36+$L36+$N36+$P36+$R36)),$S36,IF((SUM(выдача!$O36:AE36)&lt;=($B36+$D36+$F36+$H36+$J36+$L36+$N36+$P36+$R36+$T36)),$U36,IF((SUM(выдача!$O36:AE36)&lt;=($B36+$D36+$F36+$H36+$J36+$L36+$N36+$P36+$R36+$T36+$V36)),$W36,IF((SUM(выдача!$O36:AE36)&lt;=($B36+$D36+$F36+$H36+$J36+$L36+$N36+$P36+$R36+$T36+$V36+$X36)),$Y36,IF((SUM(выдача!$O36:AE36)&lt;=($B36+$D36+$F36+$H36+$J36+$L36+$N36+$P36+$R36+$T36+$V36+$X36+$Z36)),$AA36,IF((SUM(выдача!$O36:AE36)&lt;=($B36+$D36+$F36+$H36+$J36+$L36+$N36+$P36+$R36+$T36+$V36+$X36+$Z36+$AB36)),$AC36,0))))))))))))))</f>
        <v>215</v>
      </c>
      <c r="AZ36" s="354">
        <f>IF(((SUM(выдача!$O36:AF36)&lt;=$B36)),$C36,IF((SUM(выдача!$O36:AF36)&lt;=($B36+$D36)),$E36,IF((SUM(выдача!$O36:AF36)&lt;=($B36+$D36+$F36)),$G36,IF((SUM(выдача!$O36:AF36)&lt;=($B36+$D36+$F36+$H36)),$I36,IF((SUM(выдача!$O36:AF36)&lt;=($B36+$D36+$F36+$H36+$J36)),$K36,IF((SUM(выдача!$O36:AF36)&lt;=($B36+$D36+$F36+$H36+$J36+$L36)),$M36,IF((SUM(выдача!$O36:AF36)&lt;=($B36+$D36+$F36+$H36+$J36+$L36+$N36)),$O36,IF((SUM(выдача!$O36:AF36)&lt;=($B36+$D36+$F36+$H36+$J36+$L36+$N36+$P36)),$Q36,IF((SUM(выдача!$O36:AF36)&lt;=($B36+$D36+$F36+$H36+$J36+$L36+$N36+$P36+$R36)),$S36,IF((SUM(выдача!$O36:AF36)&lt;=($B36+$D36+$F36+$H36+$J36+$L36+$N36+$P36+$R36+$T36)),$U36,IF((SUM(выдача!$O36:AF36)&lt;=($B36+$D36+$F36+$H36+$J36+$L36+$N36+$P36+$R36+$T36+$V36)),$W36,IF((SUM(выдача!$O36:AF36)&lt;=($B36+$D36+$F36+$H36+$J36+$L36+$N36+$P36+$R36+$T36+$V36+$X36)),$Y36,IF((SUM(выдача!$O36:AF36)&lt;=($B36+$D36+$F36+$H36+$J36+$L36+$N36+$P36+$R36+$T36+$V36+$X36+$Z36)),$AA36,IF((SUM(выдача!$O36:AF36)&lt;=($B36+$D36+$F36+$H36+$J36+$L36+$N36+$P36+$R36+$T36+$V36+$X36+$Z36+$AB36)),$AC36,0))))))))))))))</f>
        <v>215</v>
      </c>
      <c r="BA36" s="354">
        <f>IF(((SUM(выдача!$O36:AG36)&lt;=$B36)),$C36,IF((SUM(выдача!$O36:AG36)&lt;=($B36+$D36)),$E36,IF((SUM(выдача!$O36:AG36)&lt;=($B36+$D36+$F36)),$G36,IF((SUM(выдача!$O36:AG36)&lt;=($B36+$D36+$F36+$H36)),$I36,IF((SUM(выдача!$O36:AG36)&lt;=($B36+$D36+$F36+$H36+$J36)),$K36,IF((SUM(выдача!$O36:AG36)&lt;=($B36+$D36+$F36+$H36+$J36+$L36)),$M36,IF((SUM(выдача!$O36:AG36)&lt;=($B36+$D36+$F36+$H36+$J36+$L36+$N36)),$O36,IF((SUM(выдача!$O36:AG36)&lt;=($B36+$D36+$F36+$H36+$J36+$L36+$N36+$P36)),$Q36,IF((SUM(выдача!$O36:AG36)&lt;=($B36+$D36+$F36+$H36+$J36+$L36+$N36+$P36+$R36)),$S36,IF((SUM(выдача!$O36:AG36)&lt;=($B36+$D36+$F36+$H36+$J36+$L36+$N36+$P36+$R36+$T36)),$U36,IF((SUM(выдача!$O36:AG36)&lt;=($B36+$D36+$F36+$H36+$J36+$L36+$N36+$P36+$R36+$T36+$V36)),$W36,IF((SUM(выдача!$O36:AG36)&lt;=($B36+$D36+$F36+$H36+$J36+$L36+$N36+$P36+$R36+$T36+$V36+$X36)),$Y36,IF((SUM(выдача!$O36:AG36)&lt;=($B36+$D36+$F36+$H36+$J36+$L36+$N36+$P36+$R36+$T36+$V36+$X36+$Z36)),$AA36,IF((SUM(выдача!$O36:AG36)&lt;=($B36+$D36+$F36+$H36+$J36+$L36+$N36+$P36+$R36+$T36+$V36+$X36+$Z36+$AB36)),$AC36,0))))))))))))))</f>
        <v>215</v>
      </c>
      <c r="BB36" s="354">
        <f>IF(((SUM(выдача!$O36:AH36)&lt;=$B36)),$C36,IF((SUM(выдача!$O36:AH36)&lt;=($B36+$D36)),$E36,IF((SUM(выдача!$O36:AH36)&lt;=($B36+$D36+$F36)),$G36,IF((SUM(выдача!$O36:AH36)&lt;=($B36+$D36+$F36+$H36)),$I36,IF((SUM(выдача!$O36:AH36)&lt;=($B36+$D36+$F36+$H36+$J36)),$K36,IF((SUM(выдача!$O36:AH36)&lt;=($B36+$D36+$F36+$H36+$J36+$L36)),$M36,IF((SUM(выдача!$O36:AH36)&lt;=($B36+$D36+$F36+$H36+$J36+$L36+$N36)),$O36,IF((SUM(выдача!$O36:AH36)&lt;=($B36+$D36+$F36+$H36+$J36+$L36+$N36+$P36)),$Q36,IF((SUM(выдача!$O36:AH36)&lt;=($B36+$D36+$F36+$H36+$J36+$L36+$N36+$P36+$R36)),$S36,IF((SUM(выдача!$O36:AH36)&lt;=($B36+$D36+$F36+$H36+$J36+$L36+$N36+$P36+$R36+$T36)),$U36,IF((SUM(выдача!$O36:AH36)&lt;=($B36+$D36+$F36+$H36+$J36+$L36+$N36+$P36+$R36+$T36+$V36)),$W36,IF((SUM(выдача!$O36:AH36)&lt;=($B36+$D36+$F36+$H36+$J36+$L36+$N36+$P36+$R36+$T36+$V36+$X36)),$Y36,IF((SUM(выдача!$O36:AH36)&lt;=($B36+$D36+$F36+$H36+$J36+$L36+$N36+$P36+$R36+$T36+$V36+$X36+$Z36)),$AA36,IF((SUM(выдача!$O36:AH36)&lt;=($B36+$D36+$F36+$H36+$J36+$L36+$N36+$P36+$R36+$T36+$V36+$X36+$Z36+$AB36)),$AC36,0))))))))))))))</f>
        <v>215</v>
      </c>
      <c r="BC36" s="354">
        <f>IF(((SUM(выдача!$O36:AI36)&lt;=$B36)),$C36,IF((SUM(выдача!$O36:AI36)&lt;=($B36+$D36)),$E36,IF((SUM(выдача!$O36:AI36)&lt;=($B36+$D36+$F36)),$G36,IF((SUM(выдача!$O36:AI36)&lt;=($B36+$D36+$F36+$H36)),$I36,IF((SUM(выдача!$O36:AI36)&lt;=($B36+$D36+$F36+$H36+$J36)),$K36,IF((SUM(выдача!$O36:AI36)&lt;=($B36+$D36+$F36+$H36+$J36+$L36)),$M36,IF((SUM(выдача!$O36:AI36)&lt;=($B36+$D36+$F36+$H36+$J36+$L36+$N36)),$O36,IF((SUM(выдача!$O36:AI36)&lt;=($B36+$D36+$F36+$H36+$J36+$L36+$N36+$P36)),$Q36,IF((SUM(выдача!$O36:AI36)&lt;=($B36+$D36+$F36+$H36+$J36+$L36+$N36+$P36+$R36)),$S36,IF((SUM(выдача!$O36:AI36)&lt;=($B36+$D36+$F36+$H36+$J36+$L36+$N36+$P36+$R36+$T36)),$U36,IF((SUM(выдача!$O36:AI36)&lt;=($B36+$D36+$F36+$H36+$J36+$L36+$N36+$P36+$R36+$T36+$V36)),$W36,IF((SUM(выдача!$O36:AI36)&lt;=($B36+$D36+$F36+$H36+$J36+$L36+$N36+$P36+$R36+$T36+$V36+$X36)),$Y36,IF((SUM(выдача!$O36:AI36)&lt;=($B36+$D36+$F36+$H36+$J36+$L36+$N36+$P36+$R36+$T36+$V36+$X36+$Z36)),$AA36,IF((SUM(выдача!$O36:AI36)&lt;=($B36+$D36+$F36+$H36+$J36+$L36+$N36+$P36+$R36+$T36+$V36+$X36+$Z36+$AB36)),$AC36,0))))))))))))))</f>
        <v>215</v>
      </c>
      <c r="BD36" s="355">
        <f t="shared" si="1"/>
        <v>0</v>
      </c>
      <c r="BE36" s="356">
        <f t="shared" si="4"/>
        <v>0</v>
      </c>
    </row>
    <row r="37" spans="1:57" ht="15.75">
      <c r="A37" s="151" t="s">
        <v>18</v>
      </c>
      <c r="B37" s="276">
        <v>1.9</v>
      </c>
      <c r="C37" s="277">
        <v>323</v>
      </c>
      <c r="D37" s="276"/>
      <c r="E37" s="280"/>
      <c r="F37" s="276"/>
      <c r="G37" s="280"/>
      <c r="H37" s="276"/>
      <c r="I37" s="278"/>
      <c r="J37" s="276"/>
      <c r="K37" s="278"/>
      <c r="L37" s="279"/>
      <c r="M37" s="280"/>
      <c r="N37" s="279"/>
      <c r="O37" s="280"/>
      <c r="P37" s="279"/>
      <c r="Q37" s="280"/>
      <c r="R37" s="279"/>
      <c r="S37" s="280"/>
      <c r="T37" s="279"/>
      <c r="U37" s="280"/>
      <c r="V37" s="279"/>
      <c r="W37" s="280"/>
      <c r="X37" s="279"/>
      <c r="Y37" s="280"/>
      <c r="Z37" s="279"/>
      <c r="AA37" s="280"/>
      <c r="AB37" s="279"/>
      <c r="AC37" s="280"/>
      <c r="AD37" s="351">
        <f t="shared" si="2"/>
        <v>613.69999999999993</v>
      </c>
      <c r="AE37" s="351">
        <f>AD37-(SUM(Всего!D37:'Всего'!X37))</f>
        <v>0</v>
      </c>
      <c r="AF37" s="352">
        <f t="shared" si="3"/>
        <v>1.9</v>
      </c>
      <c r="AG37" s="353" t="str">
        <f t="shared" si="0"/>
        <v>кисель</v>
      </c>
      <c r="AH37" s="353">
        <f>выдача!B37</f>
        <v>0</v>
      </c>
      <c r="AI37" s="354">
        <f>IF(((SUM(выдача!$O37:O37)&lt;=$B37)),$C37,IF((SUM(выдача!$O37:O37)&lt;=($B37+$D37)),$E37,IF((SUM(выдача!$O37:O37)&lt;=($B37+$D37+$F37)),$G37,IF((SUM(выдача!$O37:O37)&lt;=($B37+$D37+$F37+$H37)),$I37,IF((SUM(выдача!$O37:O37)&lt;=($B37+$D37+$F37+$H37+$J37)),$K37,IF((SUM(выдача!$O37:O37)&lt;=($B37+$D37+$F37+$H37+$J37+$L37)),$M37,IF((SUM(выдача!$O37:O37)&lt;=($B37+$D37+$F37+$H37+$J37+$L37+$N37)),$O37,IF((SUM(выдача!$O37:O37)&lt;=($B37+$D37+$F37+$H37+$J37+$L37+$N37+$P37)),$Q37,IF((SUM(выдача!$O37:O37)&lt;=($B37+$D37+$F37+$H37+$J37+$L37+$N37+$P37+$R37)),$S37,IF((SUM(выдача!$O37:O37)&lt;=($B37+$D37+$F37+$H37+$J37+$L37+$N37+$P37+$R37+$T37)),$U37,IF((SUM(выдача!$O37:O37)&lt;=($B37+$D37+$F37+$H37+$J37+$L37+$N37+$P37+$R37+$T37+$V37)),$W37,IF((SUM(выдача!$O37:O37)&lt;=($B37+$D37+$F37+$H37+$J37+$L37+$N37+$P37+$R37+$T37+$V37+$X37)),$Y37,IF((SUM(выдача!$O37:O37)&lt;=($B37+$D37+$F37+$H37+$J37+$L37+$N37+$P37+$R37+$T37+$V37+$X37+$Z37)),$AA37,IF((SUM(выдача!$O37:O37)&lt;=($B37+$D37+$F37+$H37+$J37+$L37+$N37+$P37+$R37+$T37+$V37+$X37+$Z37+$AB37)),$AC37,0))))))))))))))</f>
        <v>323</v>
      </c>
      <c r="AJ37" s="354">
        <f>IF(((SUM(выдача!$O37:P37)&lt;=$B37)),$C37,IF((SUM(выдача!$O37:P37)&lt;=($B37+$D37)),$E37,IF((SUM(выдача!$O37:P37)&lt;=($B37+$D37+$F37)),$G37,IF((SUM(выдача!$O37:P37)&lt;=($B37+$D37+$F37+$H37)),$I37,IF((SUM(выдача!$O37:P37)&lt;=($B37+$D37+$F37+$H37+$J37)),$K37,IF((SUM(выдача!$O37:P37)&lt;=($B37+$D37+$F37+$H37+$J37+$L37)),$M37,IF((SUM(выдача!$O37:P37)&lt;=($B37+$D37+$F37+$H37+$J37+$L37+$N37)),$O37,IF((SUM(выдача!$O37:P37)&lt;=($B37+$D37+$F37+$H37+$J37+$L37+$N37+$P37)),$Q37,IF((SUM(выдача!$O37:P37)&lt;=($B37+$D37+$F37+$H37+$J37+$L37+$N37+$P37+$R37)),$S37,IF((SUM(выдача!$O37:P37)&lt;=($B37+$D37+$F37+$H37+$J37+$L37+$N37+$P37+$R37+$T37)),$U37,IF((SUM(выдача!$O37:P37)&lt;=($B37+$D37+$F37+$H37+$J37+$L37+$N37+$P37+$R37+$T37+$V37)),$W37,IF((SUM(выдача!$O37:P37)&lt;=($B37+$D37+$F37+$H37+$J37+$L37+$N37+$P37+$R37+$T37+$V37+$X37)),$Y37,IF((SUM(выдача!$O37:P37)&lt;=($B37+$D37+$F37+$H37+$J37+$L37+$N37+$P37+$R37+$T37+$V37+$X37+$Z37)),$AA37,IF((SUM(выдача!$O37:P37)&lt;=($B37+$D37+$F37+$H37+$J37+$L37+$N37+$P37+$R37+$T37+$V37+$X37+$Z37+$AB37)),$AC37,0))))))))))))))</f>
        <v>323</v>
      </c>
      <c r="AK37" s="354">
        <f>IF(((SUM(выдача!$O37:Q37)&lt;=$B37)),$C37,IF((SUM(выдача!$O37:Q37)&lt;=($B37+$D37)),$E37,IF((SUM(выдача!$O37:Q37)&lt;=($B37+$D37+$F37)),$G37,IF((SUM(выдача!$O37:Q37)&lt;=($B37+$D37+$F37+$H37)),$I37,IF((SUM(выдача!$O37:Q37)&lt;=($B37+$D37+$F37+$H37+$J37)),$K37,IF((SUM(выдача!$O37:Q37)&lt;=($B37+$D37+$F37+$H37+$J37+$L37)),$M37,IF((SUM(выдача!$O37:Q37)&lt;=($B37+$D37+$F37+$H37+$J37+$L37+$N37)),$O37,IF((SUM(выдача!$O37:Q37)&lt;=($B37+$D37+$F37+$H37+$J37+$L37+$N37+$P37)),$Q37,IF((SUM(выдача!$O37:Q37)&lt;=($B37+$D37+$F37+$H37+$J37+$L37+$N37+$P37+$R37)),$S37,IF((SUM(выдача!$O37:Q37)&lt;=($B37+$D37+$F37+$H37+$J37+$L37+$N37+$P37+$R37+$T37)),$U37,IF((SUM(выдача!$O37:Q37)&lt;=($B37+$D37+$F37+$H37+$J37+$L37+$N37+$P37+$R37+$T37+$V37)),$W37,IF((SUM(выдача!$O37:Q37)&lt;=($B37+$D37+$F37+$H37+$J37+$L37+$N37+$P37+$R37+$T37+$V37+$X37)),$Y37,IF((SUM(выдача!$O37:Q37)&lt;=($B37+$D37+$F37+$H37+$J37+$L37+$N37+$P37+$R37+$T37+$V37+$X37+$Z37)),$AA37,IF((SUM(выдача!$O37:Q37)&lt;=($B37+$D37+$F37+$H37+$J37+$L37+$N37+$P37+$R37+$T37+$V37+$X37+$Z37+$AB37)),$AC37,0))))))))))))))</f>
        <v>323</v>
      </c>
      <c r="AL37" s="354">
        <f>IF(((SUM(выдача!$O37:R37)&lt;=$B37)),$C37,IF((SUM(выдача!$O37:R37)&lt;=($B37+$D37)),$E37,IF((SUM(выдача!$O37:R37)&lt;=($B37+$D37+$F37)),$G37,IF((SUM(выдача!$O37:R37)&lt;=($B37+$D37+$F37+$H37)),$I37,IF((SUM(выдача!$O37:R37)&lt;=($B37+$D37+$F37+$H37+$J37)),$K37,IF((SUM(выдача!$O37:R37)&lt;=($B37+$D37+$F37+$H37+$J37+$L37)),$M37,IF((SUM(выдача!$O37:R37)&lt;=($B37+$D37+$F37+$H37+$J37+$L37+$N37)),$O37,IF((SUM(выдача!$O37:R37)&lt;=($B37+$D37+$F37+$H37+$J37+$L37+$N37+$P37)),$Q37,IF((SUM(выдача!$O37:R37)&lt;=($B37+$D37+$F37+$H37+$J37+$L37+$N37+$P37+$R37)),$S37,IF((SUM(выдача!$O37:R37)&lt;=($B37+$D37+$F37+$H37+$J37+$L37+$N37+$P37+$R37+$T37)),$U37,IF((SUM(выдача!$O37:R37)&lt;=($B37+$D37+$F37+$H37+$J37+$L37+$N37+$P37+$R37+$T37+$V37)),$W37,IF((SUM(выдача!$O37:R37)&lt;=($B37+$D37+$F37+$H37+$J37+$L37+$N37+$P37+$R37+$T37+$V37+$X37)),$Y37,IF((SUM(выдача!$O37:R37)&lt;=($B37+$D37+$F37+$H37+$J37+$L37+$N37+$P37+$R37+$T37+$V37+$X37+$Z37)),$AA37,IF((SUM(выдача!$O37:R37)&lt;=($B37+$D37+$F37+$H37+$J37+$L37+$N37+$P37+$R37+$T37+$V37+$X37+$Z37+$AB37)),$AC37,0))))))))))))))</f>
        <v>323</v>
      </c>
      <c r="AM37" s="354">
        <f>IF(((SUM(выдача!$O37:S37)&lt;=$B37)),$C37,IF((SUM(выдача!$O37:S37)&lt;=($B37+$D37)),$E37,IF((SUM(выдача!$O37:S37)&lt;=($B37+$D37+$F37)),$G37,IF((SUM(выдача!$O37:S37)&lt;=($B37+$D37+$F37+$H37)),$I37,IF((SUM(выдача!$O37:S37)&lt;=($B37+$D37+$F37+$H37+$J37)),$K37,IF((SUM(выдача!$O37:S37)&lt;=($B37+$D37+$F37+$H37+$J37+$L37)),$M37,IF((SUM(выдача!$O37:S37)&lt;=($B37+$D37+$F37+$H37+$J37+$L37+$N37)),$O37,IF((SUM(выдача!$O37:S37)&lt;=($B37+$D37+$F37+$H37+$J37+$L37+$N37+$P37)),$Q37,IF((SUM(выдача!$O37:S37)&lt;=($B37+$D37+$F37+$H37+$J37+$L37+$N37+$P37+$R37)),$S37,IF((SUM(выдача!$O37:S37)&lt;=($B37+$D37+$F37+$H37+$J37+$L37+$N37+$P37+$R37+$T37)),$U37,IF((SUM(выдача!$O37:S37)&lt;=($B37+$D37+$F37+$H37+$J37+$L37+$N37+$P37+$R37+$T37+$V37)),$W37,IF((SUM(выдача!$O37:S37)&lt;=($B37+$D37+$F37+$H37+$J37+$L37+$N37+$P37+$R37+$T37+$V37+$X37)),$Y37,IF((SUM(выдача!$O37:S37)&lt;=($B37+$D37+$F37+$H37+$J37+$L37+$N37+$P37+$R37+$T37+$V37+$X37+$Z37)),$AA37,IF((SUM(выдача!$O37:S37)&lt;=($B37+$D37+$F37+$H37+$J37+$L37+$N37+$P37+$R37+$T37+$V37+$X37+$Z37+$AB37)),$AC37,0))))))))))))))</f>
        <v>323</v>
      </c>
      <c r="AN37" s="354">
        <f>IF(((SUM(выдача!$O37:T37)&lt;=$B37)),$C37,IF((SUM(выдача!$O37:T37)&lt;=($B37+$D37)),$E37,IF((SUM(выдача!$O37:T37)&lt;=($B37+$D37+$F37)),$G37,IF((SUM(выдача!$O37:T37)&lt;=($B37+$D37+$F37+$H37)),$I37,IF((SUM(выдача!$O37:T37)&lt;=($B37+$D37+$F37+$H37+$J37)),$K37,IF((SUM(выдача!$O37:T37)&lt;=($B37+$D37+$F37+$H37+$J37+$L37)),$M37,IF((SUM(выдача!$O37:T37)&lt;=($B37+$D37+$F37+$H37+$J37+$L37+$N37)),$O37,IF((SUM(выдача!$O37:T37)&lt;=($B37+$D37+$F37+$H37+$J37+$L37+$N37+$P37)),$Q37,IF((SUM(выдача!$O37:T37)&lt;=($B37+$D37+$F37+$H37+$J37+$L37+$N37+$P37+$R37)),$S37,IF((SUM(выдача!$O37:T37)&lt;=($B37+$D37+$F37+$H37+$J37+$L37+$N37+$P37+$R37+$T37)),$U37,IF((SUM(выдача!$O37:T37)&lt;=($B37+$D37+$F37+$H37+$J37+$L37+$N37+$P37+$R37+$T37+$V37)),$W37,IF((SUM(выдача!$O37:T37)&lt;=($B37+$D37+$F37+$H37+$J37+$L37+$N37+$P37+$R37+$T37+$V37+$X37)),$Y37,IF((SUM(выдача!$O37:T37)&lt;=($B37+$D37+$F37+$H37+$J37+$L37+$N37+$P37+$R37+$T37+$V37+$X37+$Z37)),$AA37,IF((SUM(выдача!$O37:T37)&lt;=($B37+$D37+$F37+$H37+$J37+$L37+$N37+$P37+$R37+$T37+$V37+$X37+$Z37+$AB37)),$AC37,0))))))))))))))</f>
        <v>323</v>
      </c>
      <c r="AO37" s="354">
        <f>IF(((SUM(выдача!$O37:U37)&lt;=$B37)),$C37,IF((SUM(выдача!$O37:U37)&lt;=($B37+$D37)),$E37,IF((SUM(выдача!$O37:U37)&lt;=($B37+$D37+$F37)),$G37,IF((SUM(выдача!$O37:U37)&lt;=($B37+$D37+$F37+$H37)),$I37,IF((SUM(выдача!$O37:U37)&lt;=($B37+$D37+$F37+$H37+$J37)),$K37,IF((SUM(выдача!$O37:U37)&lt;=($B37+$D37+$F37+$H37+$J37+$L37)),$M37,IF((SUM(выдача!$O37:U37)&lt;=($B37+$D37+$F37+$H37+$J37+$L37+$N37)),$O37,IF((SUM(выдача!$O37:U37)&lt;=($B37+$D37+$F37+$H37+$J37+$L37+$N37+$P37)),$Q37,IF((SUM(выдача!$O37:U37)&lt;=($B37+$D37+$F37+$H37+$J37+$L37+$N37+$P37+$R37)),$S37,IF((SUM(выдача!$O37:U37)&lt;=($B37+$D37+$F37+$H37+$J37+$L37+$N37+$P37+$R37+$T37)),$U37,IF((SUM(выдача!$O37:U37)&lt;=($B37+$D37+$F37+$H37+$J37+$L37+$N37+$P37+$R37+$T37+$V37)),$W37,IF((SUM(выдача!$O37:U37)&lt;=($B37+$D37+$F37+$H37+$J37+$L37+$N37+$P37+$R37+$T37+$V37+$X37)),$Y37,IF((SUM(выдача!$O37:U37)&lt;=($B37+$D37+$F37+$H37+$J37+$L37+$N37+$P37+$R37+$T37+$V37+$X37+$Z37)),$AA37,IF((SUM(выдача!$O37:U37)&lt;=($B37+$D37+$F37+$H37+$J37+$L37+$N37+$P37+$R37+$T37+$V37+$X37+$Z37+$AB37)),$AC37,0))))))))))))))</f>
        <v>323</v>
      </c>
      <c r="AP37" s="354">
        <f>IF(((SUM(выдача!$O37:V37)&lt;=$B37)),$C37,IF((SUM(выдача!$O37:V37)&lt;=($B37+$D37)),$E37,IF((SUM(выдача!$O37:V37)&lt;=($B37+$D37+$F37)),$G37,IF((SUM(выдача!$O37:V37)&lt;=($B37+$D37+$F37+$H37)),$I37,IF((SUM(выдача!$O37:V37)&lt;=($B37+$D37+$F37+$H37+$J37)),$K37,IF((SUM(выдача!$O37:V37)&lt;=($B37+$D37+$F37+$H37+$J37+$L37)),$M37,IF((SUM(выдача!$O37:V37)&lt;=($B37+$D37+$F37+$H37+$J37+$L37+$N37)),$O37,IF((SUM(выдача!$O37:V37)&lt;=($B37+$D37+$F37+$H37+$J37+$L37+$N37+$P37)),$Q37,IF((SUM(выдача!$O37:V37)&lt;=($B37+$D37+$F37+$H37+$J37+$L37+$N37+$P37+$R37)),$S37,IF((SUM(выдача!$O37:V37)&lt;=($B37+$D37+$F37+$H37+$J37+$L37+$N37+$P37+$R37+$T37)),$U37,IF((SUM(выдача!$O37:V37)&lt;=($B37+$D37+$F37+$H37+$J37+$L37+$N37+$P37+$R37+$T37+$V37)),$W37,IF((SUM(выдача!$O37:V37)&lt;=($B37+$D37+$F37+$H37+$J37+$L37+$N37+$P37+$R37+$T37+$V37+$X37)),$Y37,IF((SUM(выдача!$O37:V37)&lt;=($B37+$D37+$F37+$H37+$J37+$L37+$N37+$P37+$R37+$T37+$V37+$X37+$Z37)),$AA37,IF((SUM(выдача!$O37:V37)&lt;=($B37+$D37+$F37+$H37+$J37+$L37+$N37+$P37+$R37+$T37+$V37+$X37+$Z37+$AB37)),$AC37,0))))))))))))))</f>
        <v>323</v>
      </c>
      <c r="AQ37" s="354">
        <f>IF(((SUM(выдача!$O37:W37)&lt;=$B37)),$C37,IF((SUM(выдача!$O37:W37)&lt;=($B37+$D37)),$E37,IF((SUM(выдача!$O37:W37)&lt;=($B37+$D37+$F37)),$G37,IF((SUM(выдача!$O37:W37)&lt;=($B37+$D37+$F37+$H37)),$I37,IF((SUM(выдача!$O37:W37)&lt;=($B37+$D37+$F37+$H37+$J37)),$K37,IF((SUM(выдача!$O37:W37)&lt;=($B37+$D37+$F37+$H37+$J37+$L37)),$M37,IF((SUM(выдача!$O37:W37)&lt;=($B37+$D37+$F37+$H37+$J37+$L37+$N37)),$O37,IF((SUM(выдача!$O37:W37)&lt;=($B37+$D37+$F37+$H37+$J37+$L37+$N37+$P37)),$Q37,IF((SUM(выдача!$O37:W37)&lt;=($B37+$D37+$F37+$H37+$J37+$L37+$N37+$P37+$R37)),$S37,IF((SUM(выдача!$O37:W37)&lt;=($B37+$D37+$F37+$H37+$J37+$L37+$N37+$P37+$R37+$T37)),$U37,IF((SUM(выдача!$O37:W37)&lt;=($B37+$D37+$F37+$H37+$J37+$L37+$N37+$P37+$R37+$T37+$V37)),$W37,IF((SUM(выдача!$O37:W37)&lt;=($B37+$D37+$F37+$H37+$J37+$L37+$N37+$P37+$R37+$T37+$V37+$X37)),$Y37,IF((SUM(выдача!$O37:W37)&lt;=($B37+$D37+$F37+$H37+$J37+$L37+$N37+$P37+$R37+$T37+$V37+$X37+$Z37)),$AA37,IF((SUM(выдача!$O37:W37)&lt;=($B37+$D37+$F37+$H37+$J37+$L37+$N37+$P37+$R37+$T37+$V37+$X37+$Z37+$AB37)),$AC37,0))))))))))))))</f>
        <v>323</v>
      </c>
      <c r="AR37" s="354">
        <f>IF(((SUM(выдача!$O37:X37)&lt;=$B37)),$C37,IF((SUM(выдача!$O37:X37)&lt;=($B37+$D37)),$E37,IF((SUM(выдача!$O37:X37)&lt;=($B37+$D37+$F37)),$G37,IF((SUM(выдача!$O37:X37)&lt;=($B37+$D37+$F37+$H37)),$I37,IF((SUM(выдача!$O37:X37)&lt;=($B37+$D37+$F37+$H37+$J37)),$K37,IF((SUM(выдача!$O37:X37)&lt;=($B37+$D37+$F37+$H37+$J37+$L37)),$M37,IF((SUM(выдача!$O37:X37)&lt;=($B37+$D37+$F37+$H37+$J37+$L37+$N37)),$O37,IF((SUM(выдача!$O37:X37)&lt;=($B37+$D37+$F37+$H37+$J37+$L37+$N37+$P37)),$Q37,IF((SUM(выдача!$O37:X37)&lt;=($B37+$D37+$F37+$H37+$J37+$L37+$N37+$P37+$R37)),$S37,IF((SUM(выдача!$O37:X37)&lt;=($B37+$D37+$F37+$H37+$J37+$L37+$N37+$P37+$R37+$T37)),$U37,IF((SUM(выдача!$O37:X37)&lt;=($B37+$D37+$F37+$H37+$J37+$L37+$N37+$P37+$R37+$T37+$V37)),$W37,IF((SUM(выдача!$O37:X37)&lt;=($B37+$D37+$F37+$H37+$J37+$L37+$N37+$P37+$R37+$T37+$V37+$X37)),$Y37,IF((SUM(выдача!$O37:X37)&lt;=($B37+$D37+$F37+$H37+$J37+$L37+$N37+$P37+$R37+$T37+$V37+$X37+$Z37)),$AA37,IF((SUM(выдача!$O37:X37)&lt;=($B37+$D37+$F37+$H37+$J37+$L37+$N37+$P37+$R37+$T37+$V37+$X37+$Z37+$AB37)),$AC37,0))))))))))))))</f>
        <v>323</v>
      </c>
      <c r="AS37" s="354">
        <f>IF(((SUM(выдача!$O37:Y37)&lt;=$B37)),$C37,IF((SUM(выдача!$O37:Y37)&lt;=($B37+$D37)),$E37,IF((SUM(выдача!$O37:Y37)&lt;=($B37+$D37+$F37)),$G37,IF((SUM(выдача!$O37:Y37)&lt;=($B37+$D37+$F37+$H37)),$I37,IF((SUM(выдача!$O37:Y37)&lt;=($B37+$D37+$F37+$H37+$J37)),$K37,IF((SUM(выдача!$O37:Y37)&lt;=($B37+$D37+$F37+$H37+$J37+$L37)),$M37,IF((SUM(выдача!$O37:Y37)&lt;=($B37+$D37+$F37+$H37+$J37+$L37+$N37)),$O37,IF((SUM(выдача!$O37:Y37)&lt;=($B37+$D37+$F37+$H37+$J37+$L37+$N37+$P37)),$Q37,IF((SUM(выдача!$O37:Y37)&lt;=($B37+$D37+$F37+$H37+$J37+$L37+$N37+$P37+$R37)),$S37,IF((SUM(выдача!$O37:Y37)&lt;=($B37+$D37+$F37+$H37+$J37+$L37+$N37+$P37+$R37+$T37)),$U37,IF((SUM(выдача!$O37:Y37)&lt;=($B37+$D37+$F37+$H37+$J37+$L37+$N37+$P37+$R37+$T37+$V37)),$W37,IF((SUM(выдача!$O37:Y37)&lt;=($B37+$D37+$F37+$H37+$J37+$L37+$N37+$P37+$R37+$T37+$V37+$X37)),$Y37,IF((SUM(выдача!$O37:Y37)&lt;=($B37+$D37+$F37+$H37+$J37+$L37+$N37+$P37+$R37+$T37+$V37+$X37+$Z37)),$AA37,IF((SUM(выдача!$O37:Y37)&lt;=($B37+$D37+$F37+$H37+$J37+$L37+$N37+$P37+$R37+$T37+$V37+$X37+$Z37+$AB37)),$AC37,0))))))))))))))</f>
        <v>323</v>
      </c>
      <c r="AT37" s="354">
        <f>IF(((SUM(выдача!$O37:Z37)&lt;=$B37)),$C37,IF((SUM(выдача!$O37:Z37)&lt;=($B37+$D37)),$E37,IF((SUM(выдача!$O37:Z37)&lt;=($B37+$D37+$F37)),$G37,IF((SUM(выдача!$O37:Z37)&lt;=($B37+$D37+$F37+$H37)),$I37,IF((SUM(выдача!$O37:Z37)&lt;=($B37+$D37+$F37+$H37+$J37)),$K37,IF((SUM(выдача!$O37:Z37)&lt;=($B37+$D37+$F37+$H37+$J37+$L37)),$M37,IF((SUM(выдача!$O37:Z37)&lt;=($B37+$D37+$F37+$H37+$J37+$L37+$N37)),$O37,IF((SUM(выдача!$O37:Z37)&lt;=($B37+$D37+$F37+$H37+$J37+$L37+$N37+$P37)),$Q37,IF((SUM(выдача!$O37:Z37)&lt;=($B37+$D37+$F37+$H37+$J37+$L37+$N37+$P37+$R37)),$S37,IF((SUM(выдача!$O37:Z37)&lt;=($B37+$D37+$F37+$H37+$J37+$L37+$N37+$P37+$R37+$T37)),$U37,IF((SUM(выдача!$O37:Z37)&lt;=($B37+$D37+$F37+$H37+$J37+$L37+$N37+$P37+$R37+$T37+$V37)),$W37,IF((SUM(выдача!$O37:Z37)&lt;=($B37+$D37+$F37+$H37+$J37+$L37+$N37+$P37+$R37+$T37+$V37+$X37)),$Y37,IF((SUM(выдача!$O37:Z37)&lt;=($B37+$D37+$F37+$H37+$J37+$L37+$N37+$P37+$R37+$T37+$V37+$X37+$Z37)),$AA37,IF((SUM(выдача!$O37:Z37)&lt;=($B37+$D37+$F37+$H37+$J37+$L37+$N37+$P37+$R37+$T37+$V37+$X37+$Z37+$AB37)),$AC37,0))))))))))))))</f>
        <v>323</v>
      </c>
      <c r="AU37" s="354">
        <f>IF(((SUM(выдача!$O37:AA37)&lt;=$B37)),$C37,IF((SUM(выдача!$O37:AA37)&lt;=($B37+$D37)),$E37,IF((SUM(выдача!$O37:AA37)&lt;=($B37+$D37+$F37)),$G37,IF((SUM(выдача!$O37:AA37)&lt;=($B37+$D37+$F37+$H37)),$I37,IF((SUM(выдача!$O37:AA37)&lt;=($B37+$D37+$F37+$H37+$J37)),$K37,IF((SUM(выдача!$O37:AA37)&lt;=($B37+$D37+$F37+$H37+$J37+$L37)),$M37,IF((SUM(выдача!$O37:AA37)&lt;=($B37+$D37+$F37+$H37+$J37+$L37+$N37)),$O37,IF((SUM(выдача!$O37:AA37)&lt;=($B37+$D37+$F37+$H37+$J37+$L37+$N37+$P37)),$Q37,IF((SUM(выдача!$O37:AA37)&lt;=($B37+$D37+$F37+$H37+$J37+$L37+$N37+$P37+$R37)),$S37,IF((SUM(выдача!$O37:AA37)&lt;=($B37+$D37+$F37+$H37+$J37+$L37+$N37+$P37+$R37+$T37)),$U37,IF((SUM(выдача!$O37:AA37)&lt;=($B37+$D37+$F37+$H37+$J37+$L37+$N37+$P37+$R37+$T37+$V37)),$W37,IF((SUM(выдача!$O37:AA37)&lt;=($B37+$D37+$F37+$H37+$J37+$L37+$N37+$P37+$R37+$T37+$V37+$X37)),$Y37,IF((SUM(выдача!$O37:AA37)&lt;=($B37+$D37+$F37+$H37+$J37+$L37+$N37+$P37+$R37+$T37+$V37+$X37+$Z37)),$AA37,IF((SUM(выдача!$O37:AA37)&lt;=($B37+$D37+$F37+$H37+$J37+$L37+$N37+$P37+$R37+$T37+$V37+$X37+$Z37+$AB37)),$AC37,0))))))))))))))</f>
        <v>323</v>
      </c>
      <c r="AV37" s="354">
        <f>IF(((SUM(выдача!$O37:AB37)&lt;=$B37)),$C37,IF((SUM(выдача!$O37:AB37)&lt;=($B37+$D37)),$E37,IF((SUM(выдача!$O37:AB37)&lt;=($B37+$D37+$F37)),$G37,IF((SUM(выдача!$O37:AB37)&lt;=($B37+$D37+$F37+$H37)),$I37,IF((SUM(выдача!$O37:AB37)&lt;=($B37+$D37+$F37+$H37+$J37)),$K37,IF((SUM(выдача!$O37:AB37)&lt;=($B37+$D37+$F37+$H37+$J37+$L37)),$M37,IF((SUM(выдача!$O37:AB37)&lt;=($B37+$D37+$F37+$H37+$J37+$L37+$N37)),$O37,IF((SUM(выдача!$O37:AB37)&lt;=($B37+$D37+$F37+$H37+$J37+$L37+$N37+$P37)),$Q37,IF((SUM(выдача!$O37:AB37)&lt;=($B37+$D37+$F37+$H37+$J37+$L37+$N37+$P37+$R37)),$S37,IF((SUM(выдача!$O37:AB37)&lt;=($B37+$D37+$F37+$H37+$J37+$L37+$N37+$P37+$R37+$T37)),$U37,IF((SUM(выдача!$O37:AB37)&lt;=($B37+$D37+$F37+$H37+$J37+$L37+$N37+$P37+$R37+$T37+$V37)),$W37,IF((SUM(выдача!$O37:AB37)&lt;=($B37+$D37+$F37+$H37+$J37+$L37+$N37+$P37+$R37+$T37+$V37+$X37)),$Y37,IF((SUM(выдача!$O37:AB37)&lt;=($B37+$D37+$F37+$H37+$J37+$L37+$N37+$P37+$R37+$T37+$V37+$X37+$Z37)),$AA37,IF((SUM(выдача!$O37:AB37)&lt;=($B37+$D37+$F37+$H37+$J37+$L37+$N37+$P37+$R37+$T37+$V37+$X37+$Z37+$AB37)),$AC37,0))))))))))))))</f>
        <v>323</v>
      </c>
      <c r="AW37" s="354">
        <f>IF(((SUM(выдача!$O37:AC37)&lt;=$B37)),$C37,IF((SUM(выдача!$O37:AC37)&lt;=($B37+$D37)),$E37,IF((SUM(выдача!$O37:AC37)&lt;=($B37+$D37+$F37)),$G37,IF((SUM(выдача!$O37:AC37)&lt;=($B37+$D37+$F37+$H37)),$I37,IF((SUM(выдача!$O37:AC37)&lt;=($B37+$D37+$F37+$H37+$J37)),$K37,IF((SUM(выдача!$O37:AC37)&lt;=($B37+$D37+$F37+$H37+$J37+$L37)),$M37,IF((SUM(выдача!$O37:AC37)&lt;=($B37+$D37+$F37+$H37+$J37+$L37+$N37)),$O37,IF((SUM(выдача!$O37:AC37)&lt;=($B37+$D37+$F37+$H37+$J37+$L37+$N37+$P37)),$Q37,IF((SUM(выдача!$O37:AC37)&lt;=($B37+$D37+$F37+$H37+$J37+$L37+$N37+$P37+$R37)),$S37,IF((SUM(выдача!$O37:AC37)&lt;=($B37+$D37+$F37+$H37+$J37+$L37+$N37+$P37+$R37+$T37)),$U37,IF((SUM(выдача!$O37:AC37)&lt;=($B37+$D37+$F37+$H37+$J37+$L37+$N37+$P37+$R37+$T37+$V37)),$W37,IF((SUM(выдача!$O37:AC37)&lt;=($B37+$D37+$F37+$H37+$J37+$L37+$N37+$P37+$R37+$T37+$V37+$X37)),$Y37,IF((SUM(выдача!$O37:AC37)&lt;=($B37+$D37+$F37+$H37+$J37+$L37+$N37+$P37+$R37+$T37+$V37+$X37+$Z37)),$AA37,IF((SUM(выдача!$O37:AC37)&lt;=($B37+$D37+$F37+$H37+$J37+$L37+$N37+$P37+$R37+$T37+$V37+$X37+$Z37+$AB37)),$AC37,0))))))))))))))</f>
        <v>323</v>
      </c>
      <c r="AX37" s="354">
        <f>IF(((SUM(выдача!$O37:AD37)&lt;=$B37)),$C37,IF((SUM(выдача!$O37:AD37)&lt;=($B37+$D37)),$E37,IF((SUM(выдача!$O37:AD37)&lt;=($B37+$D37+$F37)),$G37,IF((SUM(выдача!$O37:AD37)&lt;=($B37+$D37+$F37+$H37)),$I37,IF((SUM(выдача!$O37:AD37)&lt;=($B37+$D37+$F37+$H37+$J37)),$K37,IF((SUM(выдача!$O37:AD37)&lt;=($B37+$D37+$F37+$H37+$J37+$L37)),$M37,IF((SUM(выдача!$O37:AD37)&lt;=($B37+$D37+$F37+$H37+$J37+$L37+$N37)),$O37,IF((SUM(выдача!$O37:AD37)&lt;=($B37+$D37+$F37+$H37+$J37+$L37+$N37+$P37)),$Q37,IF((SUM(выдача!$O37:AD37)&lt;=($B37+$D37+$F37+$H37+$J37+$L37+$N37+$P37+$R37)),$S37,IF((SUM(выдача!$O37:AD37)&lt;=($B37+$D37+$F37+$H37+$J37+$L37+$N37+$P37+$R37+$T37)),$U37,IF((SUM(выдача!$O37:AD37)&lt;=($B37+$D37+$F37+$H37+$J37+$L37+$N37+$P37+$R37+$T37+$V37)),$W37,IF((SUM(выдача!$O37:AD37)&lt;=($B37+$D37+$F37+$H37+$J37+$L37+$N37+$P37+$R37+$T37+$V37+$X37)),$Y37,IF((SUM(выдача!$O37:AD37)&lt;=($B37+$D37+$F37+$H37+$J37+$L37+$N37+$P37+$R37+$T37+$V37+$X37+$Z37)),$AA37,IF((SUM(выдача!$O37:AD37)&lt;=($B37+$D37+$F37+$H37+$J37+$L37+$N37+$P37+$R37+$T37+$V37+$X37+$Z37+$AB37)),$AC37,0))))))))))))))</f>
        <v>323</v>
      </c>
      <c r="AY37" s="354">
        <f>IF(((SUM(выдача!$O37:AE37)&lt;=$B37)),$C37,IF((SUM(выдача!$O37:AE37)&lt;=($B37+$D37)),$E37,IF((SUM(выдача!$O37:AE37)&lt;=($B37+$D37+$F37)),$G37,IF((SUM(выдача!$O37:AE37)&lt;=($B37+$D37+$F37+$H37)),$I37,IF((SUM(выдача!$O37:AE37)&lt;=($B37+$D37+$F37+$H37+$J37)),$K37,IF((SUM(выдача!$O37:AE37)&lt;=($B37+$D37+$F37+$H37+$J37+$L37)),$M37,IF((SUM(выдача!$O37:AE37)&lt;=($B37+$D37+$F37+$H37+$J37+$L37+$N37)),$O37,IF((SUM(выдача!$O37:AE37)&lt;=($B37+$D37+$F37+$H37+$J37+$L37+$N37+$P37)),$Q37,IF((SUM(выдача!$O37:AE37)&lt;=($B37+$D37+$F37+$H37+$J37+$L37+$N37+$P37+$R37)),$S37,IF((SUM(выдача!$O37:AE37)&lt;=($B37+$D37+$F37+$H37+$J37+$L37+$N37+$P37+$R37+$T37)),$U37,IF((SUM(выдача!$O37:AE37)&lt;=($B37+$D37+$F37+$H37+$J37+$L37+$N37+$P37+$R37+$T37+$V37)),$W37,IF((SUM(выдача!$O37:AE37)&lt;=($B37+$D37+$F37+$H37+$J37+$L37+$N37+$P37+$R37+$T37+$V37+$X37)),$Y37,IF((SUM(выдача!$O37:AE37)&lt;=($B37+$D37+$F37+$H37+$J37+$L37+$N37+$P37+$R37+$T37+$V37+$X37+$Z37)),$AA37,IF((SUM(выдача!$O37:AE37)&lt;=($B37+$D37+$F37+$H37+$J37+$L37+$N37+$P37+$R37+$T37+$V37+$X37+$Z37+$AB37)),$AC37,0))))))))))))))</f>
        <v>323</v>
      </c>
      <c r="AZ37" s="354">
        <f>IF(((SUM(выдача!$O37:AF37)&lt;=$B37)),$C37,IF((SUM(выдача!$O37:AF37)&lt;=($B37+$D37)),$E37,IF((SUM(выдача!$O37:AF37)&lt;=($B37+$D37+$F37)),$G37,IF((SUM(выдача!$O37:AF37)&lt;=($B37+$D37+$F37+$H37)),$I37,IF((SUM(выдача!$O37:AF37)&lt;=($B37+$D37+$F37+$H37+$J37)),$K37,IF((SUM(выдача!$O37:AF37)&lt;=($B37+$D37+$F37+$H37+$J37+$L37)),$M37,IF((SUM(выдача!$O37:AF37)&lt;=($B37+$D37+$F37+$H37+$J37+$L37+$N37)),$O37,IF((SUM(выдача!$O37:AF37)&lt;=($B37+$D37+$F37+$H37+$J37+$L37+$N37+$P37)),$Q37,IF((SUM(выдача!$O37:AF37)&lt;=($B37+$D37+$F37+$H37+$J37+$L37+$N37+$P37+$R37)),$S37,IF((SUM(выдача!$O37:AF37)&lt;=($B37+$D37+$F37+$H37+$J37+$L37+$N37+$P37+$R37+$T37)),$U37,IF((SUM(выдача!$O37:AF37)&lt;=($B37+$D37+$F37+$H37+$J37+$L37+$N37+$P37+$R37+$T37+$V37)),$W37,IF((SUM(выдача!$O37:AF37)&lt;=($B37+$D37+$F37+$H37+$J37+$L37+$N37+$P37+$R37+$T37+$V37+$X37)),$Y37,IF((SUM(выдача!$O37:AF37)&lt;=($B37+$D37+$F37+$H37+$J37+$L37+$N37+$P37+$R37+$T37+$V37+$X37+$Z37)),$AA37,IF((SUM(выдача!$O37:AF37)&lt;=($B37+$D37+$F37+$H37+$J37+$L37+$N37+$P37+$R37+$T37+$V37+$X37+$Z37+$AB37)),$AC37,0))))))))))))))</f>
        <v>323</v>
      </c>
      <c r="BA37" s="354">
        <f>IF(((SUM(выдача!$O37:AG37)&lt;=$B37)),$C37,IF((SUM(выдача!$O37:AG37)&lt;=($B37+$D37)),$E37,IF((SUM(выдача!$O37:AG37)&lt;=($B37+$D37+$F37)),$G37,IF((SUM(выдача!$O37:AG37)&lt;=($B37+$D37+$F37+$H37)),$I37,IF((SUM(выдача!$O37:AG37)&lt;=($B37+$D37+$F37+$H37+$J37)),$K37,IF((SUM(выдача!$O37:AG37)&lt;=($B37+$D37+$F37+$H37+$J37+$L37)),$M37,IF((SUM(выдача!$O37:AG37)&lt;=($B37+$D37+$F37+$H37+$J37+$L37+$N37)),$O37,IF((SUM(выдача!$O37:AG37)&lt;=($B37+$D37+$F37+$H37+$J37+$L37+$N37+$P37)),$Q37,IF((SUM(выдача!$O37:AG37)&lt;=($B37+$D37+$F37+$H37+$J37+$L37+$N37+$P37+$R37)),$S37,IF((SUM(выдача!$O37:AG37)&lt;=($B37+$D37+$F37+$H37+$J37+$L37+$N37+$P37+$R37+$T37)),$U37,IF((SUM(выдача!$O37:AG37)&lt;=($B37+$D37+$F37+$H37+$J37+$L37+$N37+$P37+$R37+$T37+$V37)),$W37,IF((SUM(выдача!$O37:AG37)&lt;=($B37+$D37+$F37+$H37+$J37+$L37+$N37+$P37+$R37+$T37+$V37+$X37)),$Y37,IF((SUM(выдача!$O37:AG37)&lt;=($B37+$D37+$F37+$H37+$J37+$L37+$N37+$P37+$R37+$T37+$V37+$X37+$Z37)),$AA37,IF((SUM(выдача!$O37:AG37)&lt;=($B37+$D37+$F37+$H37+$J37+$L37+$N37+$P37+$R37+$T37+$V37+$X37+$Z37+$AB37)),$AC37,0))))))))))))))</f>
        <v>323</v>
      </c>
      <c r="BB37" s="354">
        <f>IF(((SUM(выдача!$O37:AH37)&lt;=$B37)),$C37,IF((SUM(выдача!$O37:AH37)&lt;=($B37+$D37)),$E37,IF((SUM(выдача!$O37:AH37)&lt;=($B37+$D37+$F37)),$G37,IF((SUM(выдача!$O37:AH37)&lt;=($B37+$D37+$F37+$H37)),$I37,IF((SUM(выдача!$O37:AH37)&lt;=($B37+$D37+$F37+$H37+$J37)),$K37,IF((SUM(выдача!$O37:AH37)&lt;=($B37+$D37+$F37+$H37+$J37+$L37)),$M37,IF((SUM(выдача!$O37:AH37)&lt;=($B37+$D37+$F37+$H37+$J37+$L37+$N37)),$O37,IF((SUM(выдача!$O37:AH37)&lt;=($B37+$D37+$F37+$H37+$J37+$L37+$N37+$P37)),$Q37,IF((SUM(выдача!$O37:AH37)&lt;=($B37+$D37+$F37+$H37+$J37+$L37+$N37+$P37+$R37)),$S37,IF((SUM(выдача!$O37:AH37)&lt;=($B37+$D37+$F37+$H37+$J37+$L37+$N37+$P37+$R37+$T37)),$U37,IF((SUM(выдача!$O37:AH37)&lt;=($B37+$D37+$F37+$H37+$J37+$L37+$N37+$P37+$R37+$T37+$V37)),$W37,IF((SUM(выдача!$O37:AH37)&lt;=($B37+$D37+$F37+$H37+$J37+$L37+$N37+$P37+$R37+$T37+$V37+$X37)),$Y37,IF((SUM(выдача!$O37:AH37)&lt;=($B37+$D37+$F37+$H37+$J37+$L37+$N37+$P37+$R37+$T37+$V37+$X37+$Z37)),$AA37,IF((SUM(выдача!$O37:AH37)&lt;=($B37+$D37+$F37+$H37+$J37+$L37+$N37+$P37+$R37+$T37+$V37+$X37+$Z37+$AB37)),$AC37,0))))))))))))))</f>
        <v>323</v>
      </c>
      <c r="BC37" s="354">
        <f>IF(((SUM(выдача!$O37:AI37)&lt;=$B37)),$C37,IF((SUM(выдача!$O37:AI37)&lt;=($B37+$D37)),$E37,IF((SUM(выдача!$O37:AI37)&lt;=($B37+$D37+$F37)),$G37,IF((SUM(выдача!$O37:AI37)&lt;=($B37+$D37+$F37+$H37)),$I37,IF((SUM(выдача!$O37:AI37)&lt;=($B37+$D37+$F37+$H37+$J37)),$K37,IF((SUM(выдача!$O37:AI37)&lt;=($B37+$D37+$F37+$H37+$J37+$L37)),$M37,IF((SUM(выдача!$O37:AI37)&lt;=($B37+$D37+$F37+$H37+$J37+$L37+$N37)),$O37,IF((SUM(выдача!$O37:AI37)&lt;=($B37+$D37+$F37+$H37+$J37+$L37+$N37+$P37)),$Q37,IF((SUM(выдача!$O37:AI37)&lt;=($B37+$D37+$F37+$H37+$J37+$L37+$N37+$P37+$R37)),$S37,IF((SUM(выдача!$O37:AI37)&lt;=($B37+$D37+$F37+$H37+$J37+$L37+$N37+$P37+$R37+$T37)),$U37,IF((SUM(выдача!$O37:AI37)&lt;=($B37+$D37+$F37+$H37+$J37+$L37+$N37+$P37+$R37+$T37+$V37)),$W37,IF((SUM(выдача!$O37:AI37)&lt;=($B37+$D37+$F37+$H37+$J37+$L37+$N37+$P37+$R37+$T37+$V37+$X37)),$Y37,IF((SUM(выдача!$O37:AI37)&lt;=($B37+$D37+$F37+$H37+$J37+$L37+$N37+$P37+$R37+$T37+$V37+$X37+$Z37)),$AA37,IF((SUM(выдача!$O37:AI37)&lt;=($B37+$D37+$F37+$H37+$J37+$L37+$N37+$P37+$R37+$T37+$V37+$X37+$Z37+$AB37)),$AC37,0))))))))))))))</f>
        <v>323</v>
      </c>
      <c r="BD37" s="355">
        <f t="shared" si="1"/>
        <v>0</v>
      </c>
      <c r="BE37" s="356">
        <f t="shared" si="4"/>
        <v>0</v>
      </c>
    </row>
    <row r="38" spans="1:57" ht="15.75">
      <c r="A38" s="151" t="s">
        <v>13</v>
      </c>
      <c r="B38" s="276">
        <v>0.1</v>
      </c>
      <c r="C38" s="277">
        <v>1225</v>
      </c>
      <c r="D38" s="276"/>
      <c r="E38" s="280"/>
      <c r="F38" s="276"/>
      <c r="G38" s="280"/>
      <c r="H38" s="276">
        <v>0.1</v>
      </c>
      <c r="I38" s="278">
        <v>1225</v>
      </c>
      <c r="J38" s="279"/>
      <c r="K38" s="278"/>
      <c r="L38" s="279"/>
      <c r="M38" s="280"/>
      <c r="N38" s="279"/>
      <c r="O38" s="280"/>
      <c r="P38" s="279"/>
      <c r="Q38" s="280"/>
      <c r="R38" s="279"/>
      <c r="S38" s="280"/>
      <c r="T38" s="279"/>
      <c r="U38" s="280"/>
      <c r="V38" s="279"/>
      <c r="W38" s="280"/>
      <c r="X38" s="279"/>
      <c r="Y38" s="280"/>
      <c r="Z38" s="279"/>
      <c r="AA38" s="280"/>
      <c r="AB38" s="279"/>
      <c r="AC38" s="280"/>
      <c r="AD38" s="351">
        <f t="shared" si="2"/>
        <v>245</v>
      </c>
      <c r="AE38" s="351">
        <f>AD38-(SUM(Всего!D38:'Всего'!X38))</f>
        <v>0</v>
      </c>
      <c r="AF38" s="352">
        <f t="shared" si="3"/>
        <v>0.2</v>
      </c>
      <c r="AG38" s="353" t="str">
        <f t="shared" si="0"/>
        <v>чай</v>
      </c>
      <c r="AH38" s="353">
        <f>выдача!B38</f>
        <v>0</v>
      </c>
      <c r="AI38" s="354">
        <f>IF(((SUM(выдача!$O38:O38)&lt;=$B38)),$C38,IF((SUM(выдача!$O38:O38)&lt;=($B38+$D38)),$E38,IF((SUM(выдача!$O38:O38)&lt;=($B38+$D38+$F38)),$G38,IF((SUM(выдача!$O38:O38)&lt;=($B38+$D38+$F38+$H38)),$I38,IF((SUM(выдача!$O38:O38)&lt;=($B38+$D38+$F38+$H38+$J38)),$K38,IF((SUM(выдача!$O38:O38)&lt;=($B38+$D38+$F38+$H38+$J38+$L38)),$M38,IF((SUM(выдача!$O38:O38)&lt;=($B38+$D38+$F38+$H38+$J38+$L38+$N38)),$O38,IF((SUM(выдача!$O38:O38)&lt;=($B38+$D38+$F38+$H38+$J38+$L38+$N38+$P38)),$Q38,IF((SUM(выдача!$O38:O38)&lt;=($B38+$D38+$F38+$H38+$J38+$L38+$N38+$P38+$R38)),$S38,IF((SUM(выдача!$O38:O38)&lt;=($B38+$D38+$F38+$H38+$J38+$L38+$N38+$P38+$R38+$T38)),$U38,IF((SUM(выдача!$O38:O38)&lt;=($B38+$D38+$F38+$H38+$J38+$L38+$N38+$P38+$R38+$T38+$V38)),$W38,IF((SUM(выдача!$O38:O38)&lt;=($B38+$D38+$F38+$H38+$J38+$L38+$N38+$P38+$R38+$T38+$V38+$X38)),$Y38,IF((SUM(выдача!$O38:O38)&lt;=($B38+$D38+$F38+$H38+$J38+$L38+$N38+$P38+$R38+$T38+$V38+$X38+$Z38)),$AA38,IF((SUM(выдача!$O38:O38)&lt;=($B38+$D38+$F38+$H38+$J38+$L38+$N38+$P38+$R38+$T38+$V38+$X38+$Z38+$AB38)),$AC38,0))))))))))))))</f>
        <v>1225</v>
      </c>
      <c r="AJ38" s="354">
        <f>IF(((SUM(выдача!$O38:P38)&lt;=$B38)),$C38,IF((SUM(выдача!$O38:P38)&lt;=($B38+$D38)),$E38,IF((SUM(выдача!$O38:P38)&lt;=($B38+$D38+$F38)),$G38,IF((SUM(выдача!$O38:P38)&lt;=($B38+$D38+$F38+$H38)),$I38,IF((SUM(выдача!$O38:P38)&lt;=($B38+$D38+$F38+$H38+$J38)),$K38,IF((SUM(выдача!$O38:P38)&lt;=($B38+$D38+$F38+$H38+$J38+$L38)),$M38,IF((SUM(выдача!$O38:P38)&lt;=($B38+$D38+$F38+$H38+$J38+$L38+$N38)),$O38,IF((SUM(выдача!$O38:P38)&lt;=($B38+$D38+$F38+$H38+$J38+$L38+$N38+$P38)),$Q38,IF((SUM(выдача!$O38:P38)&lt;=($B38+$D38+$F38+$H38+$J38+$L38+$N38+$P38+$R38)),$S38,IF((SUM(выдача!$O38:P38)&lt;=($B38+$D38+$F38+$H38+$J38+$L38+$N38+$P38+$R38+$T38)),$U38,IF((SUM(выдача!$O38:P38)&lt;=($B38+$D38+$F38+$H38+$J38+$L38+$N38+$P38+$R38+$T38+$V38)),$W38,IF((SUM(выдача!$O38:P38)&lt;=($B38+$D38+$F38+$H38+$J38+$L38+$N38+$P38+$R38+$T38+$V38+$X38)),$Y38,IF((SUM(выдача!$O38:P38)&lt;=($B38+$D38+$F38+$H38+$J38+$L38+$N38+$P38+$R38+$T38+$V38+$X38+$Z38)),$AA38,IF((SUM(выдача!$O38:P38)&lt;=($B38+$D38+$F38+$H38+$J38+$L38+$N38+$P38+$R38+$T38+$V38+$X38+$Z38+$AB38)),$AC38,0))))))))))))))</f>
        <v>1225</v>
      </c>
      <c r="AK38" s="354">
        <f>IF(((SUM(выдача!$O38:Q38)&lt;=$B38)),$C38,IF((SUM(выдача!$O38:Q38)&lt;=($B38+$D38)),$E38,IF((SUM(выдача!$O38:Q38)&lt;=($B38+$D38+$F38)),$G38,IF((SUM(выдача!$O38:Q38)&lt;=($B38+$D38+$F38+$H38)),$I38,IF((SUM(выдача!$O38:Q38)&lt;=($B38+$D38+$F38+$H38+$J38)),$K38,IF((SUM(выдача!$O38:Q38)&lt;=($B38+$D38+$F38+$H38+$J38+$L38)),$M38,IF((SUM(выдача!$O38:Q38)&lt;=($B38+$D38+$F38+$H38+$J38+$L38+$N38)),$O38,IF((SUM(выдача!$O38:Q38)&lt;=($B38+$D38+$F38+$H38+$J38+$L38+$N38+$P38)),$Q38,IF((SUM(выдача!$O38:Q38)&lt;=($B38+$D38+$F38+$H38+$J38+$L38+$N38+$P38+$R38)),$S38,IF((SUM(выдача!$O38:Q38)&lt;=($B38+$D38+$F38+$H38+$J38+$L38+$N38+$P38+$R38+$T38)),$U38,IF((SUM(выдача!$O38:Q38)&lt;=($B38+$D38+$F38+$H38+$J38+$L38+$N38+$P38+$R38+$T38+$V38)),$W38,IF((SUM(выдача!$O38:Q38)&lt;=($B38+$D38+$F38+$H38+$J38+$L38+$N38+$P38+$R38+$T38+$V38+$X38)),$Y38,IF((SUM(выдача!$O38:Q38)&lt;=($B38+$D38+$F38+$H38+$J38+$L38+$N38+$P38+$R38+$T38+$V38+$X38+$Z38)),$AA38,IF((SUM(выдача!$O38:Q38)&lt;=($B38+$D38+$F38+$H38+$J38+$L38+$N38+$P38+$R38+$T38+$V38+$X38+$Z38+$AB38)),$AC38,0))))))))))))))</f>
        <v>1225</v>
      </c>
      <c r="AL38" s="354">
        <f>IF(((SUM(выдача!$O38:R38)&lt;=$B38)),$C38,IF((SUM(выдача!$O38:R38)&lt;=($B38+$D38)),$E38,IF((SUM(выдача!$O38:R38)&lt;=($B38+$D38+$F38)),$G38,IF((SUM(выдача!$O38:R38)&lt;=($B38+$D38+$F38+$H38)),$I38,IF((SUM(выдача!$O38:R38)&lt;=($B38+$D38+$F38+$H38+$J38)),$K38,IF((SUM(выдача!$O38:R38)&lt;=($B38+$D38+$F38+$H38+$J38+$L38)),$M38,IF((SUM(выдача!$O38:R38)&lt;=($B38+$D38+$F38+$H38+$J38+$L38+$N38)),$O38,IF((SUM(выдача!$O38:R38)&lt;=($B38+$D38+$F38+$H38+$J38+$L38+$N38+$P38)),$Q38,IF((SUM(выдача!$O38:R38)&lt;=($B38+$D38+$F38+$H38+$J38+$L38+$N38+$P38+$R38)),$S38,IF((SUM(выдача!$O38:R38)&lt;=($B38+$D38+$F38+$H38+$J38+$L38+$N38+$P38+$R38+$T38)),$U38,IF((SUM(выдача!$O38:R38)&lt;=($B38+$D38+$F38+$H38+$J38+$L38+$N38+$P38+$R38+$T38+$V38)),$W38,IF((SUM(выдача!$O38:R38)&lt;=($B38+$D38+$F38+$H38+$J38+$L38+$N38+$P38+$R38+$T38+$V38+$X38)),$Y38,IF((SUM(выдача!$O38:R38)&lt;=($B38+$D38+$F38+$H38+$J38+$L38+$N38+$P38+$R38+$T38+$V38+$X38+$Z38)),$AA38,IF((SUM(выдача!$O38:R38)&lt;=($B38+$D38+$F38+$H38+$J38+$L38+$N38+$P38+$R38+$T38+$V38+$X38+$Z38+$AB38)),$AC38,0))))))))))))))</f>
        <v>1225</v>
      </c>
      <c r="AM38" s="354">
        <f>IF(((SUM(выдача!$O38:S38)&lt;=$B38)),$C38,IF((SUM(выдача!$O38:S38)&lt;=($B38+$D38)),$E38,IF((SUM(выдача!$O38:S38)&lt;=($B38+$D38+$F38)),$G38,IF((SUM(выдача!$O38:S38)&lt;=($B38+$D38+$F38+$H38)),$I38,IF((SUM(выдача!$O38:S38)&lt;=($B38+$D38+$F38+$H38+$J38)),$K38,IF((SUM(выдача!$O38:S38)&lt;=($B38+$D38+$F38+$H38+$J38+$L38)),$M38,IF((SUM(выдача!$O38:S38)&lt;=($B38+$D38+$F38+$H38+$J38+$L38+$N38)),$O38,IF((SUM(выдача!$O38:S38)&lt;=($B38+$D38+$F38+$H38+$J38+$L38+$N38+$P38)),$Q38,IF((SUM(выдача!$O38:S38)&lt;=($B38+$D38+$F38+$H38+$J38+$L38+$N38+$P38+$R38)),$S38,IF((SUM(выдача!$O38:S38)&lt;=($B38+$D38+$F38+$H38+$J38+$L38+$N38+$P38+$R38+$T38)),$U38,IF((SUM(выдача!$O38:S38)&lt;=($B38+$D38+$F38+$H38+$J38+$L38+$N38+$P38+$R38+$T38+$V38)),$W38,IF((SUM(выдача!$O38:S38)&lt;=($B38+$D38+$F38+$H38+$J38+$L38+$N38+$P38+$R38+$T38+$V38+$X38)),$Y38,IF((SUM(выдача!$O38:S38)&lt;=($B38+$D38+$F38+$H38+$J38+$L38+$N38+$P38+$R38+$T38+$V38+$X38+$Z38)),$AA38,IF((SUM(выдача!$O38:S38)&lt;=($B38+$D38+$F38+$H38+$J38+$L38+$N38+$P38+$R38+$T38+$V38+$X38+$Z38+$AB38)),$AC38,0))))))))))))))</f>
        <v>1225</v>
      </c>
      <c r="AN38" s="354">
        <f>IF(((SUM(выдача!$O38:T38)&lt;=$B38)),$C38,IF((SUM(выдача!$O38:T38)&lt;=($B38+$D38)),$E38,IF((SUM(выдача!$O38:T38)&lt;=($B38+$D38+$F38)),$G38,IF((SUM(выдача!$O38:T38)&lt;=($B38+$D38+$F38+$H38)),$I38,IF((SUM(выдача!$O38:T38)&lt;=($B38+$D38+$F38+$H38+$J38)),$K38,IF((SUM(выдача!$O38:T38)&lt;=($B38+$D38+$F38+$H38+$J38+$L38)),$M38,IF((SUM(выдача!$O38:T38)&lt;=($B38+$D38+$F38+$H38+$J38+$L38+$N38)),$O38,IF((SUM(выдача!$O38:T38)&lt;=($B38+$D38+$F38+$H38+$J38+$L38+$N38+$P38)),$Q38,IF((SUM(выдача!$O38:T38)&lt;=($B38+$D38+$F38+$H38+$J38+$L38+$N38+$P38+$R38)),$S38,IF((SUM(выдача!$O38:T38)&lt;=($B38+$D38+$F38+$H38+$J38+$L38+$N38+$P38+$R38+$T38)),$U38,IF((SUM(выдача!$O38:T38)&lt;=($B38+$D38+$F38+$H38+$J38+$L38+$N38+$P38+$R38+$T38+$V38)),$W38,IF((SUM(выдача!$O38:T38)&lt;=($B38+$D38+$F38+$H38+$J38+$L38+$N38+$P38+$R38+$T38+$V38+$X38)),$Y38,IF((SUM(выдача!$O38:T38)&lt;=($B38+$D38+$F38+$H38+$J38+$L38+$N38+$P38+$R38+$T38+$V38+$X38+$Z38)),$AA38,IF((SUM(выдача!$O38:T38)&lt;=($B38+$D38+$F38+$H38+$J38+$L38+$N38+$P38+$R38+$T38+$V38+$X38+$Z38+$AB38)),$AC38,0))))))))))))))</f>
        <v>1225</v>
      </c>
      <c r="AO38" s="354">
        <f>IF(((SUM(выдача!$O38:U38)&lt;=$B38)),$C38,IF((SUM(выдача!$O38:U38)&lt;=($B38+$D38)),$E38,IF((SUM(выдача!$O38:U38)&lt;=($B38+$D38+$F38)),$G38,IF((SUM(выдача!$O38:U38)&lt;=($B38+$D38+$F38+$H38)),$I38,IF((SUM(выдача!$O38:U38)&lt;=($B38+$D38+$F38+$H38+$J38)),$K38,IF((SUM(выдача!$O38:U38)&lt;=($B38+$D38+$F38+$H38+$J38+$L38)),$M38,IF((SUM(выдача!$O38:U38)&lt;=($B38+$D38+$F38+$H38+$J38+$L38+$N38)),$O38,IF((SUM(выдача!$O38:U38)&lt;=($B38+$D38+$F38+$H38+$J38+$L38+$N38+$P38)),$Q38,IF((SUM(выдача!$O38:U38)&lt;=($B38+$D38+$F38+$H38+$J38+$L38+$N38+$P38+$R38)),$S38,IF((SUM(выдача!$O38:U38)&lt;=($B38+$D38+$F38+$H38+$J38+$L38+$N38+$P38+$R38+$T38)),$U38,IF((SUM(выдача!$O38:U38)&lt;=($B38+$D38+$F38+$H38+$J38+$L38+$N38+$P38+$R38+$T38+$V38)),$W38,IF((SUM(выдача!$O38:U38)&lt;=($B38+$D38+$F38+$H38+$J38+$L38+$N38+$P38+$R38+$T38+$V38+$X38)),$Y38,IF((SUM(выдача!$O38:U38)&lt;=($B38+$D38+$F38+$H38+$J38+$L38+$N38+$P38+$R38+$T38+$V38+$X38+$Z38)),$AA38,IF((SUM(выдача!$O38:U38)&lt;=($B38+$D38+$F38+$H38+$J38+$L38+$N38+$P38+$R38+$T38+$V38+$X38+$Z38+$AB38)),$AC38,0))))))))))))))</f>
        <v>1225</v>
      </c>
      <c r="AP38" s="354">
        <f>IF(((SUM(выдача!$O38:V38)&lt;=$B38)),$C38,IF((SUM(выдача!$O38:V38)&lt;=($B38+$D38)),$E38,IF((SUM(выдача!$O38:V38)&lt;=($B38+$D38+$F38)),$G38,IF((SUM(выдача!$O38:V38)&lt;=($B38+$D38+$F38+$H38)),$I38,IF((SUM(выдача!$O38:V38)&lt;=($B38+$D38+$F38+$H38+$J38)),$K38,IF((SUM(выдача!$O38:V38)&lt;=($B38+$D38+$F38+$H38+$J38+$L38)),$M38,IF((SUM(выдача!$O38:V38)&lt;=($B38+$D38+$F38+$H38+$J38+$L38+$N38)),$O38,IF((SUM(выдача!$O38:V38)&lt;=($B38+$D38+$F38+$H38+$J38+$L38+$N38+$P38)),$Q38,IF((SUM(выдача!$O38:V38)&lt;=($B38+$D38+$F38+$H38+$J38+$L38+$N38+$P38+$R38)),$S38,IF((SUM(выдача!$O38:V38)&lt;=($B38+$D38+$F38+$H38+$J38+$L38+$N38+$P38+$R38+$T38)),$U38,IF((SUM(выдача!$O38:V38)&lt;=($B38+$D38+$F38+$H38+$J38+$L38+$N38+$P38+$R38+$T38+$V38)),$W38,IF((SUM(выдача!$O38:V38)&lt;=($B38+$D38+$F38+$H38+$J38+$L38+$N38+$P38+$R38+$T38+$V38+$X38)),$Y38,IF((SUM(выдача!$O38:V38)&lt;=($B38+$D38+$F38+$H38+$J38+$L38+$N38+$P38+$R38+$T38+$V38+$X38+$Z38)),$AA38,IF((SUM(выдача!$O38:V38)&lt;=($B38+$D38+$F38+$H38+$J38+$L38+$N38+$P38+$R38+$T38+$V38+$X38+$Z38+$AB38)),$AC38,0))))))))))))))</f>
        <v>1225</v>
      </c>
      <c r="AQ38" s="354">
        <f>IF(((SUM(выдача!$O38:W38)&lt;=$B38)),$C38,IF((SUM(выдача!$O38:W38)&lt;=($B38+$D38)),$E38,IF((SUM(выдача!$O38:W38)&lt;=($B38+$D38+$F38)),$G38,IF((SUM(выдача!$O38:W38)&lt;=($B38+$D38+$F38+$H38)),$I38,IF((SUM(выдача!$O38:W38)&lt;=($B38+$D38+$F38+$H38+$J38)),$K38,IF((SUM(выдача!$O38:W38)&lt;=($B38+$D38+$F38+$H38+$J38+$L38)),$M38,IF((SUM(выдача!$O38:W38)&lt;=($B38+$D38+$F38+$H38+$J38+$L38+$N38)),$O38,IF((SUM(выдача!$O38:W38)&lt;=($B38+$D38+$F38+$H38+$J38+$L38+$N38+$P38)),$Q38,IF((SUM(выдача!$O38:W38)&lt;=($B38+$D38+$F38+$H38+$J38+$L38+$N38+$P38+$R38)),$S38,IF((SUM(выдача!$O38:W38)&lt;=($B38+$D38+$F38+$H38+$J38+$L38+$N38+$P38+$R38+$T38)),$U38,IF((SUM(выдача!$O38:W38)&lt;=($B38+$D38+$F38+$H38+$J38+$L38+$N38+$P38+$R38+$T38+$V38)),$W38,IF((SUM(выдача!$O38:W38)&lt;=($B38+$D38+$F38+$H38+$J38+$L38+$N38+$P38+$R38+$T38+$V38+$X38)),$Y38,IF((SUM(выдача!$O38:W38)&lt;=($B38+$D38+$F38+$H38+$J38+$L38+$N38+$P38+$R38+$T38+$V38+$X38+$Z38)),$AA38,IF((SUM(выдача!$O38:W38)&lt;=($B38+$D38+$F38+$H38+$J38+$L38+$N38+$P38+$R38+$T38+$V38+$X38+$Z38+$AB38)),$AC38,0))))))))))))))</f>
        <v>1225</v>
      </c>
      <c r="AR38" s="354">
        <f>IF(((SUM(выдача!$O38:X38)&lt;=$B38)),$C38,IF((SUM(выдача!$O38:X38)&lt;=($B38+$D38)),$E38,IF((SUM(выдача!$O38:X38)&lt;=($B38+$D38+$F38)),$G38,IF((SUM(выдача!$O38:X38)&lt;=($B38+$D38+$F38+$H38)),$I38,IF((SUM(выдача!$O38:X38)&lt;=($B38+$D38+$F38+$H38+$J38)),$K38,IF((SUM(выдача!$O38:X38)&lt;=($B38+$D38+$F38+$H38+$J38+$L38)),$M38,IF((SUM(выдача!$O38:X38)&lt;=($B38+$D38+$F38+$H38+$J38+$L38+$N38)),$O38,IF((SUM(выдача!$O38:X38)&lt;=($B38+$D38+$F38+$H38+$J38+$L38+$N38+$P38)),$Q38,IF((SUM(выдача!$O38:X38)&lt;=($B38+$D38+$F38+$H38+$J38+$L38+$N38+$P38+$R38)),$S38,IF((SUM(выдача!$O38:X38)&lt;=($B38+$D38+$F38+$H38+$J38+$L38+$N38+$P38+$R38+$T38)),$U38,IF((SUM(выдача!$O38:X38)&lt;=($B38+$D38+$F38+$H38+$J38+$L38+$N38+$P38+$R38+$T38+$V38)),$W38,IF((SUM(выдача!$O38:X38)&lt;=($B38+$D38+$F38+$H38+$J38+$L38+$N38+$P38+$R38+$T38+$V38+$X38)),$Y38,IF((SUM(выдача!$O38:X38)&lt;=($B38+$D38+$F38+$H38+$J38+$L38+$N38+$P38+$R38+$T38+$V38+$X38+$Z38)),$AA38,IF((SUM(выдача!$O38:X38)&lt;=($B38+$D38+$F38+$H38+$J38+$L38+$N38+$P38+$R38+$T38+$V38+$X38+$Z38+$AB38)),$AC38,0))))))))))))))</f>
        <v>1225</v>
      </c>
      <c r="AS38" s="354">
        <f>IF(((SUM(выдача!$O38:Y38)&lt;=$B38)),$C38,IF((SUM(выдача!$O38:Y38)&lt;=($B38+$D38)),$E38,IF((SUM(выдача!$O38:Y38)&lt;=($B38+$D38+$F38)),$G38,IF((SUM(выдача!$O38:Y38)&lt;=($B38+$D38+$F38+$H38)),$I38,IF((SUM(выдача!$O38:Y38)&lt;=($B38+$D38+$F38+$H38+$J38)),$K38,IF((SUM(выдача!$O38:Y38)&lt;=($B38+$D38+$F38+$H38+$J38+$L38)),$M38,IF((SUM(выдача!$O38:Y38)&lt;=($B38+$D38+$F38+$H38+$J38+$L38+$N38)),$O38,IF((SUM(выдача!$O38:Y38)&lt;=($B38+$D38+$F38+$H38+$J38+$L38+$N38+$P38)),$Q38,IF((SUM(выдача!$O38:Y38)&lt;=($B38+$D38+$F38+$H38+$J38+$L38+$N38+$P38+$R38)),$S38,IF((SUM(выдача!$O38:Y38)&lt;=($B38+$D38+$F38+$H38+$J38+$L38+$N38+$P38+$R38+$T38)),$U38,IF((SUM(выдача!$O38:Y38)&lt;=($B38+$D38+$F38+$H38+$J38+$L38+$N38+$P38+$R38+$T38+$V38)),$W38,IF((SUM(выдача!$O38:Y38)&lt;=($B38+$D38+$F38+$H38+$J38+$L38+$N38+$P38+$R38+$T38+$V38+$X38)),$Y38,IF((SUM(выдача!$O38:Y38)&lt;=($B38+$D38+$F38+$H38+$J38+$L38+$N38+$P38+$R38+$T38+$V38+$X38+$Z38)),$AA38,IF((SUM(выдача!$O38:Y38)&lt;=($B38+$D38+$F38+$H38+$J38+$L38+$N38+$P38+$R38+$T38+$V38+$X38+$Z38+$AB38)),$AC38,0))))))))))))))</f>
        <v>1225</v>
      </c>
      <c r="AT38" s="354">
        <f>IF(((SUM(выдача!$O38:Z38)&lt;=$B38)),$C38,IF((SUM(выдача!$O38:Z38)&lt;=($B38+$D38)),$E38,IF((SUM(выдача!$O38:Z38)&lt;=($B38+$D38+$F38)),$G38,IF((SUM(выдача!$O38:Z38)&lt;=($B38+$D38+$F38+$H38)),$I38,IF((SUM(выдача!$O38:Z38)&lt;=($B38+$D38+$F38+$H38+$J38)),$K38,IF((SUM(выдача!$O38:Z38)&lt;=($B38+$D38+$F38+$H38+$J38+$L38)),$M38,IF((SUM(выдача!$O38:Z38)&lt;=($B38+$D38+$F38+$H38+$J38+$L38+$N38)),$O38,IF((SUM(выдача!$O38:Z38)&lt;=($B38+$D38+$F38+$H38+$J38+$L38+$N38+$P38)),$Q38,IF((SUM(выдача!$O38:Z38)&lt;=($B38+$D38+$F38+$H38+$J38+$L38+$N38+$P38+$R38)),$S38,IF((SUM(выдача!$O38:Z38)&lt;=($B38+$D38+$F38+$H38+$J38+$L38+$N38+$P38+$R38+$T38)),$U38,IF((SUM(выдача!$O38:Z38)&lt;=($B38+$D38+$F38+$H38+$J38+$L38+$N38+$P38+$R38+$T38+$V38)),$W38,IF((SUM(выдача!$O38:Z38)&lt;=($B38+$D38+$F38+$H38+$J38+$L38+$N38+$P38+$R38+$T38+$V38+$X38)),$Y38,IF((SUM(выдача!$O38:Z38)&lt;=($B38+$D38+$F38+$H38+$J38+$L38+$N38+$P38+$R38+$T38+$V38+$X38+$Z38)),$AA38,IF((SUM(выдача!$O38:Z38)&lt;=($B38+$D38+$F38+$H38+$J38+$L38+$N38+$P38+$R38+$T38+$V38+$X38+$Z38+$AB38)),$AC38,0))))))))))))))</f>
        <v>1225</v>
      </c>
      <c r="AU38" s="354">
        <f>IF(((SUM(выдача!$O38:AA38)&lt;=$B38)),$C38,IF((SUM(выдача!$O38:AA38)&lt;=($B38+$D38)),$E38,IF((SUM(выдача!$O38:AA38)&lt;=($B38+$D38+$F38)),$G38,IF((SUM(выдача!$O38:AA38)&lt;=($B38+$D38+$F38+$H38)),$I38,IF((SUM(выдача!$O38:AA38)&lt;=($B38+$D38+$F38+$H38+$J38)),$K38,IF((SUM(выдача!$O38:AA38)&lt;=($B38+$D38+$F38+$H38+$J38+$L38)),$M38,IF((SUM(выдача!$O38:AA38)&lt;=($B38+$D38+$F38+$H38+$J38+$L38+$N38)),$O38,IF((SUM(выдача!$O38:AA38)&lt;=($B38+$D38+$F38+$H38+$J38+$L38+$N38+$P38)),$Q38,IF((SUM(выдача!$O38:AA38)&lt;=($B38+$D38+$F38+$H38+$J38+$L38+$N38+$P38+$R38)),$S38,IF((SUM(выдача!$O38:AA38)&lt;=($B38+$D38+$F38+$H38+$J38+$L38+$N38+$P38+$R38+$T38)),$U38,IF((SUM(выдача!$O38:AA38)&lt;=($B38+$D38+$F38+$H38+$J38+$L38+$N38+$P38+$R38+$T38+$V38)),$W38,IF((SUM(выдача!$O38:AA38)&lt;=($B38+$D38+$F38+$H38+$J38+$L38+$N38+$P38+$R38+$T38+$V38+$X38)),$Y38,IF((SUM(выдача!$O38:AA38)&lt;=($B38+$D38+$F38+$H38+$J38+$L38+$N38+$P38+$R38+$T38+$V38+$X38+$Z38)),$AA38,IF((SUM(выдача!$O38:AA38)&lt;=($B38+$D38+$F38+$H38+$J38+$L38+$N38+$P38+$R38+$T38+$V38+$X38+$Z38+$AB38)),$AC38,0))))))))))))))</f>
        <v>1225</v>
      </c>
      <c r="AV38" s="354">
        <f>IF(((SUM(выдача!$O38:AB38)&lt;=$B38)),$C38,IF((SUM(выдача!$O38:AB38)&lt;=($B38+$D38)),$E38,IF((SUM(выдача!$O38:AB38)&lt;=($B38+$D38+$F38)),$G38,IF((SUM(выдача!$O38:AB38)&lt;=($B38+$D38+$F38+$H38)),$I38,IF((SUM(выдача!$O38:AB38)&lt;=($B38+$D38+$F38+$H38+$J38)),$K38,IF((SUM(выдача!$O38:AB38)&lt;=($B38+$D38+$F38+$H38+$J38+$L38)),$M38,IF((SUM(выдача!$O38:AB38)&lt;=($B38+$D38+$F38+$H38+$J38+$L38+$N38)),$O38,IF((SUM(выдача!$O38:AB38)&lt;=($B38+$D38+$F38+$H38+$J38+$L38+$N38+$P38)),$Q38,IF((SUM(выдача!$O38:AB38)&lt;=($B38+$D38+$F38+$H38+$J38+$L38+$N38+$P38+$R38)),$S38,IF((SUM(выдача!$O38:AB38)&lt;=($B38+$D38+$F38+$H38+$J38+$L38+$N38+$P38+$R38+$T38)),$U38,IF((SUM(выдача!$O38:AB38)&lt;=($B38+$D38+$F38+$H38+$J38+$L38+$N38+$P38+$R38+$T38+$V38)),$W38,IF((SUM(выдача!$O38:AB38)&lt;=($B38+$D38+$F38+$H38+$J38+$L38+$N38+$P38+$R38+$T38+$V38+$X38)),$Y38,IF((SUM(выдача!$O38:AB38)&lt;=($B38+$D38+$F38+$H38+$J38+$L38+$N38+$P38+$R38+$T38+$V38+$X38+$Z38)),$AA38,IF((SUM(выдача!$O38:AB38)&lt;=($B38+$D38+$F38+$H38+$J38+$L38+$N38+$P38+$R38+$T38+$V38+$X38+$Z38+$AB38)),$AC38,0))))))))))))))</f>
        <v>1225</v>
      </c>
      <c r="AW38" s="354">
        <f>IF(((SUM(выдача!$O38:AC38)&lt;=$B38)),$C38,IF((SUM(выдача!$O38:AC38)&lt;=($B38+$D38)),$E38,IF((SUM(выдача!$O38:AC38)&lt;=($B38+$D38+$F38)),$G38,IF((SUM(выдача!$O38:AC38)&lt;=($B38+$D38+$F38+$H38)),$I38,IF((SUM(выдача!$O38:AC38)&lt;=($B38+$D38+$F38+$H38+$J38)),$K38,IF((SUM(выдача!$O38:AC38)&lt;=($B38+$D38+$F38+$H38+$J38+$L38)),$M38,IF((SUM(выдача!$O38:AC38)&lt;=($B38+$D38+$F38+$H38+$J38+$L38+$N38)),$O38,IF((SUM(выдача!$O38:AC38)&lt;=($B38+$D38+$F38+$H38+$J38+$L38+$N38+$P38)),$Q38,IF((SUM(выдача!$O38:AC38)&lt;=($B38+$D38+$F38+$H38+$J38+$L38+$N38+$P38+$R38)),$S38,IF((SUM(выдача!$O38:AC38)&lt;=($B38+$D38+$F38+$H38+$J38+$L38+$N38+$P38+$R38+$T38)),$U38,IF((SUM(выдача!$O38:AC38)&lt;=($B38+$D38+$F38+$H38+$J38+$L38+$N38+$P38+$R38+$T38+$V38)),$W38,IF((SUM(выдача!$O38:AC38)&lt;=($B38+$D38+$F38+$H38+$J38+$L38+$N38+$P38+$R38+$T38+$V38+$X38)),$Y38,IF((SUM(выдача!$O38:AC38)&lt;=($B38+$D38+$F38+$H38+$J38+$L38+$N38+$P38+$R38+$T38+$V38+$X38+$Z38)),$AA38,IF((SUM(выдача!$O38:AC38)&lt;=($B38+$D38+$F38+$H38+$J38+$L38+$N38+$P38+$R38+$T38+$V38+$X38+$Z38+$AB38)),$AC38,0))))))))))))))</f>
        <v>1225</v>
      </c>
      <c r="AX38" s="354">
        <f>IF(((SUM(выдача!$O38:AD38)&lt;=$B38)),$C38,IF((SUM(выдача!$O38:AD38)&lt;=($B38+$D38)),$E38,IF((SUM(выдача!$O38:AD38)&lt;=($B38+$D38+$F38)),$G38,IF((SUM(выдача!$O38:AD38)&lt;=($B38+$D38+$F38+$H38)),$I38,IF((SUM(выдача!$O38:AD38)&lt;=($B38+$D38+$F38+$H38+$J38)),$K38,IF((SUM(выдача!$O38:AD38)&lt;=($B38+$D38+$F38+$H38+$J38+$L38)),$M38,IF((SUM(выдача!$O38:AD38)&lt;=($B38+$D38+$F38+$H38+$J38+$L38+$N38)),$O38,IF((SUM(выдача!$O38:AD38)&lt;=($B38+$D38+$F38+$H38+$J38+$L38+$N38+$P38)),$Q38,IF((SUM(выдача!$O38:AD38)&lt;=($B38+$D38+$F38+$H38+$J38+$L38+$N38+$P38+$R38)),$S38,IF((SUM(выдача!$O38:AD38)&lt;=($B38+$D38+$F38+$H38+$J38+$L38+$N38+$P38+$R38+$T38)),$U38,IF((SUM(выдача!$O38:AD38)&lt;=($B38+$D38+$F38+$H38+$J38+$L38+$N38+$P38+$R38+$T38+$V38)),$W38,IF((SUM(выдача!$O38:AD38)&lt;=($B38+$D38+$F38+$H38+$J38+$L38+$N38+$P38+$R38+$T38+$V38+$X38)),$Y38,IF((SUM(выдача!$O38:AD38)&lt;=($B38+$D38+$F38+$H38+$J38+$L38+$N38+$P38+$R38+$T38+$V38+$X38+$Z38)),$AA38,IF((SUM(выдача!$O38:AD38)&lt;=($B38+$D38+$F38+$H38+$J38+$L38+$N38+$P38+$R38+$T38+$V38+$X38+$Z38+$AB38)),$AC38,0))))))))))))))</f>
        <v>1225</v>
      </c>
      <c r="AY38" s="354">
        <f>IF(((SUM(выдача!$O38:AE38)&lt;=$B38)),$C38,IF((SUM(выдача!$O38:AE38)&lt;=($B38+$D38)),$E38,IF((SUM(выдача!$O38:AE38)&lt;=($B38+$D38+$F38)),$G38,IF((SUM(выдача!$O38:AE38)&lt;=($B38+$D38+$F38+$H38)),$I38,IF((SUM(выдача!$O38:AE38)&lt;=($B38+$D38+$F38+$H38+$J38)),$K38,IF((SUM(выдача!$O38:AE38)&lt;=($B38+$D38+$F38+$H38+$J38+$L38)),$M38,IF((SUM(выдача!$O38:AE38)&lt;=($B38+$D38+$F38+$H38+$J38+$L38+$N38)),$O38,IF((SUM(выдача!$O38:AE38)&lt;=($B38+$D38+$F38+$H38+$J38+$L38+$N38+$P38)),$Q38,IF((SUM(выдача!$O38:AE38)&lt;=($B38+$D38+$F38+$H38+$J38+$L38+$N38+$P38+$R38)),$S38,IF((SUM(выдача!$O38:AE38)&lt;=($B38+$D38+$F38+$H38+$J38+$L38+$N38+$P38+$R38+$T38)),$U38,IF((SUM(выдача!$O38:AE38)&lt;=($B38+$D38+$F38+$H38+$J38+$L38+$N38+$P38+$R38+$T38+$V38)),$W38,IF((SUM(выдача!$O38:AE38)&lt;=($B38+$D38+$F38+$H38+$J38+$L38+$N38+$P38+$R38+$T38+$V38+$X38)),$Y38,IF((SUM(выдача!$O38:AE38)&lt;=($B38+$D38+$F38+$H38+$J38+$L38+$N38+$P38+$R38+$T38+$V38+$X38+$Z38)),$AA38,IF((SUM(выдача!$O38:AE38)&lt;=($B38+$D38+$F38+$H38+$J38+$L38+$N38+$P38+$R38+$T38+$V38+$X38+$Z38+$AB38)),$AC38,0))))))))))))))</f>
        <v>1225</v>
      </c>
      <c r="AZ38" s="354">
        <f>IF(((SUM(выдача!$O38:AF38)&lt;=$B38)),$C38,IF((SUM(выдача!$O38:AF38)&lt;=($B38+$D38)),$E38,IF((SUM(выдача!$O38:AF38)&lt;=($B38+$D38+$F38)),$G38,IF((SUM(выдача!$O38:AF38)&lt;=($B38+$D38+$F38+$H38)),$I38,IF((SUM(выдача!$O38:AF38)&lt;=($B38+$D38+$F38+$H38+$J38)),$K38,IF((SUM(выдача!$O38:AF38)&lt;=($B38+$D38+$F38+$H38+$J38+$L38)),$M38,IF((SUM(выдача!$O38:AF38)&lt;=($B38+$D38+$F38+$H38+$J38+$L38+$N38)),$O38,IF((SUM(выдача!$O38:AF38)&lt;=($B38+$D38+$F38+$H38+$J38+$L38+$N38+$P38)),$Q38,IF((SUM(выдача!$O38:AF38)&lt;=($B38+$D38+$F38+$H38+$J38+$L38+$N38+$P38+$R38)),$S38,IF((SUM(выдача!$O38:AF38)&lt;=($B38+$D38+$F38+$H38+$J38+$L38+$N38+$P38+$R38+$T38)),$U38,IF((SUM(выдача!$O38:AF38)&lt;=($B38+$D38+$F38+$H38+$J38+$L38+$N38+$P38+$R38+$T38+$V38)),$W38,IF((SUM(выдача!$O38:AF38)&lt;=($B38+$D38+$F38+$H38+$J38+$L38+$N38+$P38+$R38+$T38+$V38+$X38)),$Y38,IF((SUM(выдача!$O38:AF38)&lt;=($B38+$D38+$F38+$H38+$J38+$L38+$N38+$P38+$R38+$T38+$V38+$X38+$Z38)),$AA38,IF((SUM(выдача!$O38:AF38)&lt;=($B38+$D38+$F38+$H38+$J38+$L38+$N38+$P38+$R38+$T38+$V38+$X38+$Z38+$AB38)),$AC38,0))))))))))))))</f>
        <v>1225</v>
      </c>
      <c r="BA38" s="354">
        <f>IF(((SUM(выдача!$O38:AG38)&lt;=$B38)),$C38,IF((SUM(выдача!$O38:AG38)&lt;=($B38+$D38)),$E38,IF((SUM(выдача!$O38:AG38)&lt;=($B38+$D38+$F38)),$G38,IF((SUM(выдача!$O38:AG38)&lt;=($B38+$D38+$F38+$H38)),$I38,IF((SUM(выдача!$O38:AG38)&lt;=($B38+$D38+$F38+$H38+$J38)),$K38,IF((SUM(выдача!$O38:AG38)&lt;=($B38+$D38+$F38+$H38+$J38+$L38)),$M38,IF((SUM(выдача!$O38:AG38)&lt;=($B38+$D38+$F38+$H38+$J38+$L38+$N38)),$O38,IF((SUM(выдача!$O38:AG38)&lt;=($B38+$D38+$F38+$H38+$J38+$L38+$N38+$P38)),$Q38,IF((SUM(выдача!$O38:AG38)&lt;=($B38+$D38+$F38+$H38+$J38+$L38+$N38+$P38+$R38)),$S38,IF((SUM(выдача!$O38:AG38)&lt;=($B38+$D38+$F38+$H38+$J38+$L38+$N38+$P38+$R38+$T38)),$U38,IF((SUM(выдача!$O38:AG38)&lt;=($B38+$D38+$F38+$H38+$J38+$L38+$N38+$P38+$R38+$T38+$V38)),$W38,IF((SUM(выдача!$O38:AG38)&lt;=($B38+$D38+$F38+$H38+$J38+$L38+$N38+$P38+$R38+$T38+$V38+$X38)),$Y38,IF((SUM(выдача!$O38:AG38)&lt;=($B38+$D38+$F38+$H38+$J38+$L38+$N38+$P38+$R38+$T38+$V38+$X38+$Z38)),$AA38,IF((SUM(выдача!$O38:AG38)&lt;=($B38+$D38+$F38+$H38+$J38+$L38+$N38+$P38+$R38+$T38+$V38+$X38+$Z38+$AB38)),$AC38,0))))))))))))))</f>
        <v>1225</v>
      </c>
      <c r="BB38" s="354">
        <f>IF(((SUM(выдача!$O38:AH38)&lt;=$B38)),$C38,IF((SUM(выдача!$O38:AH38)&lt;=($B38+$D38)),$E38,IF((SUM(выдача!$O38:AH38)&lt;=($B38+$D38+$F38)),$G38,IF((SUM(выдача!$O38:AH38)&lt;=($B38+$D38+$F38+$H38)),$I38,IF((SUM(выдача!$O38:AH38)&lt;=($B38+$D38+$F38+$H38+$J38)),$K38,IF((SUM(выдача!$O38:AH38)&lt;=($B38+$D38+$F38+$H38+$J38+$L38)),$M38,IF((SUM(выдача!$O38:AH38)&lt;=($B38+$D38+$F38+$H38+$J38+$L38+$N38)),$O38,IF((SUM(выдача!$O38:AH38)&lt;=($B38+$D38+$F38+$H38+$J38+$L38+$N38+$P38)),$Q38,IF((SUM(выдача!$O38:AH38)&lt;=($B38+$D38+$F38+$H38+$J38+$L38+$N38+$P38+$R38)),$S38,IF((SUM(выдача!$O38:AH38)&lt;=($B38+$D38+$F38+$H38+$J38+$L38+$N38+$P38+$R38+$T38)),$U38,IF((SUM(выдача!$O38:AH38)&lt;=($B38+$D38+$F38+$H38+$J38+$L38+$N38+$P38+$R38+$T38+$V38)),$W38,IF((SUM(выдача!$O38:AH38)&lt;=($B38+$D38+$F38+$H38+$J38+$L38+$N38+$P38+$R38+$T38+$V38+$X38)),$Y38,IF((SUM(выдача!$O38:AH38)&lt;=($B38+$D38+$F38+$H38+$J38+$L38+$N38+$P38+$R38+$T38+$V38+$X38+$Z38)),$AA38,IF((SUM(выдача!$O38:AH38)&lt;=($B38+$D38+$F38+$H38+$J38+$L38+$N38+$P38+$R38+$T38+$V38+$X38+$Z38+$AB38)),$AC38,0))))))))))))))</f>
        <v>1225</v>
      </c>
      <c r="BC38" s="354">
        <f>IF(((SUM(выдача!$O38:AI38)&lt;=$B38)),$C38,IF((SUM(выдача!$O38:AI38)&lt;=($B38+$D38)),$E38,IF((SUM(выдача!$O38:AI38)&lt;=($B38+$D38+$F38)),$G38,IF((SUM(выдача!$O38:AI38)&lt;=($B38+$D38+$F38+$H38)),$I38,IF((SUM(выдача!$O38:AI38)&lt;=($B38+$D38+$F38+$H38+$J38)),$K38,IF((SUM(выдача!$O38:AI38)&lt;=($B38+$D38+$F38+$H38+$J38+$L38)),$M38,IF((SUM(выдача!$O38:AI38)&lt;=($B38+$D38+$F38+$H38+$J38+$L38+$N38)),$O38,IF((SUM(выдача!$O38:AI38)&lt;=($B38+$D38+$F38+$H38+$J38+$L38+$N38+$P38)),$Q38,IF((SUM(выдача!$O38:AI38)&lt;=($B38+$D38+$F38+$H38+$J38+$L38+$N38+$P38+$R38)),$S38,IF((SUM(выдача!$O38:AI38)&lt;=($B38+$D38+$F38+$H38+$J38+$L38+$N38+$P38+$R38+$T38)),$U38,IF((SUM(выдача!$O38:AI38)&lt;=($B38+$D38+$F38+$H38+$J38+$L38+$N38+$P38+$R38+$T38+$V38)),$W38,IF((SUM(выдача!$O38:AI38)&lt;=($B38+$D38+$F38+$H38+$J38+$L38+$N38+$P38+$R38+$T38+$V38+$X38)),$Y38,IF((SUM(выдача!$O38:AI38)&lt;=($B38+$D38+$F38+$H38+$J38+$L38+$N38+$P38+$R38+$T38+$V38+$X38+$Z38)),$AA38,IF((SUM(выдача!$O38:AI38)&lt;=($B38+$D38+$F38+$H38+$J38+$L38+$N38+$P38+$R38+$T38+$V38+$X38+$Z38+$AB38)),$AC38,0))))))))))))))</f>
        <v>1225</v>
      </c>
      <c r="BD38" s="355">
        <f t="shared" si="1"/>
        <v>0</v>
      </c>
      <c r="BE38" s="356">
        <f t="shared" si="4"/>
        <v>0</v>
      </c>
    </row>
    <row r="39" spans="1:57" ht="15.75">
      <c r="A39" s="151" t="s">
        <v>97</v>
      </c>
      <c r="B39" s="276">
        <v>0.2</v>
      </c>
      <c r="C39" s="277">
        <v>1250</v>
      </c>
      <c r="D39" s="276"/>
      <c r="E39" s="280"/>
      <c r="F39" s="276"/>
      <c r="G39" s="280"/>
      <c r="H39" s="276"/>
      <c r="I39" s="278"/>
      <c r="J39" s="279"/>
      <c r="K39" s="278"/>
      <c r="L39" s="279"/>
      <c r="M39" s="280"/>
      <c r="N39" s="279"/>
      <c r="O39" s="280"/>
      <c r="P39" s="279"/>
      <c r="Q39" s="280"/>
      <c r="R39" s="279"/>
      <c r="S39" s="280"/>
      <c r="T39" s="279"/>
      <c r="U39" s="280"/>
      <c r="V39" s="279"/>
      <c r="W39" s="280"/>
      <c r="X39" s="279"/>
      <c r="Y39" s="280"/>
      <c r="Z39" s="279"/>
      <c r="AA39" s="280"/>
      <c r="AB39" s="279"/>
      <c r="AC39" s="280"/>
      <c r="AD39" s="351">
        <f t="shared" si="2"/>
        <v>250</v>
      </c>
      <c r="AE39" s="351">
        <f>AD39-(SUM(Всего!D39:'Всего'!X39))</f>
        <v>0</v>
      </c>
      <c r="AF39" s="352">
        <f t="shared" si="3"/>
        <v>0.2</v>
      </c>
      <c r="AG39" s="353" t="str">
        <f t="shared" si="0"/>
        <v>какао</v>
      </c>
      <c r="AH39" s="353">
        <f>выдача!B39</f>
        <v>0</v>
      </c>
      <c r="AI39" s="354">
        <f>IF(((SUM(выдача!$O39:O39)&lt;=$B39)),$C39,IF((SUM(выдача!$O39:O39)&lt;=($B39+$D39)),$E39,IF((SUM(выдача!$O39:O39)&lt;=($B39+$D39+$F39)),$G39,IF((SUM(выдача!$O39:O39)&lt;=($B39+$D39+$F39+$H39)),$I39,IF((SUM(выдача!$O39:O39)&lt;=($B39+$D39+$F39+$H39+$J39)),$K39,IF((SUM(выдача!$O39:O39)&lt;=($B39+$D39+$F39+$H39+$J39+$L39)),$M39,IF((SUM(выдача!$O39:O39)&lt;=($B39+$D39+$F39+$H39+$J39+$L39+$N39)),$O39,IF((SUM(выдача!$O39:O39)&lt;=($B39+$D39+$F39+$H39+$J39+$L39+$N39+$P39)),$Q39,IF((SUM(выдача!$O39:O39)&lt;=($B39+$D39+$F39+$H39+$J39+$L39+$N39+$P39+$R39)),$S39,IF((SUM(выдача!$O39:O39)&lt;=($B39+$D39+$F39+$H39+$J39+$L39+$N39+$P39+$R39+$T39)),$U39,IF((SUM(выдача!$O39:O39)&lt;=($B39+$D39+$F39+$H39+$J39+$L39+$N39+$P39+$R39+$T39+$V39)),$W39,IF((SUM(выдача!$O39:O39)&lt;=($B39+$D39+$F39+$H39+$J39+$L39+$N39+$P39+$R39+$T39+$V39+$X39)),$Y39,IF((SUM(выдача!$O39:O39)&lt;=($B39+$D39+$F39+$H39+$J39+$L39+$N39+$P39+$R39+$T39+$V39+$X39+$Z39)),$AA39,IF((SUM(выдача!$O39:O39)&lt;=($B39+$D39+$F39+$H39+$J39+$L39+$N39+$P39+$R39+$T39+$V39+$X39+$Z39+$AB39)),$AC39,0))))))))))))))</f>
        <v>1250</v>
      </c>
      <c r="AJ39" s="354">
        <f>IF(((SUM(выдача!$O39:P39)&lt;=$B39)),$C39,IF((SUM(выдача!$O39:P39)&lt;=($B39+$D39)),$E39,IF((SUM(выдача!$O39:P39)&lt;=($B39+$D39+$F39)),$G39,IF((SUM(выдача!$O39:P39)&lt;=($B39+$D39+$F39+$H39)),$I39,IF((SUM(выдача!$O39:P39)&lt;=($B39+$D39+$F39+$H39+$J39)),$K39,IF((SUM(выдача!$O39:P39)&lt;=($B39+$D39+$F39+$H39+$J39+$L39)),$M39,IF((SUM(выдача!$O39:P39)&lt;=($B39+$D39+$F39+$H39+$J39+$L39+$N39)),$O39,IF((SUM(выдача!$O39:P39)&lt;=($B39+$D39+$F39+$H39+$J39+$L39+$N39+$P39)),$Q39,IF((SUM(выдача!$O39:P39)&lt;=($B39+$D39+$F39+$H39+$J39+$L39+$N39+$P39+$R39)),$S39,IF((SUM(выдача!$O39:P39)&lt;=($B39+$D39+$F39+$H39+$J39+$L39+$N39+$P39+$R39+$T39)),$U39,IF((SUM(выдача!$O39:P39)&lt;=($B39+$D39+$F39+$H39+$J39+$L39+$N39+$P39+$R39+$T39+$V39)),$W39,IF((SUM(выдача!$O39:P39)&lt;=($B39+$D39+$F39+$H39+$J39+$L39+$N39+$P39+$R39+$T39+$V39+$X39)),$Y39,IF((SUM(выдача!$O39:P39)&lt;=($B39+$D39+$F39+$H39+$J39+$L39+$N39+$P39+$R39+$T39+$V39+$X39+$Z39)),$AA39,IF((SUM(выдача!$O39:P39)&lt;=($B39+$D39+$F39+$H39+$J39+$L39+$N39+$P39+$R39+$T39+$V39+$X39+$Z39+$AB39)),$AC39,0))))))))))))))</f>
        <v>1250</v>
      </c>
      <c r="AK39" s="354">
        <f>IF(((SUM(выдача!$O39:Q39)&lt;=$B39)),$C39,IF((SUM(выдача!$O39:Q39)&lt;=($B39+$D39)),$E39,IF((SUM(выдача!$O39:Q39)&lt;=($B39+$D39+$F39)),$G39,IF((SUM(выдача!$O39:Q39)&lt;=($B39+$D39+$F39+$H39)),$I39,IF((SUM(выдача!$O39:Q39)&lt;=($B39+$D39+$F39+$H39+$J39)),$K39,IF((SUM(выдача!$O39:Q39)&lt;=($B39+$D39+$F39+$H39+$J39+$L39)),$M39,IF((SUM(выдача!$O39:Q39)&lt;=($B39+$D39+$F39+$H39+$J39+$L39+$N39)),$O39,IF((SUM(выдача!$O39:Q39)&lt;=($B39+$D39+$F39+$H39+$J39+$L39+$N39+$P39)),$Q39,IF((SUM(выдача!$O39:Q39)&lt;=($B39+$D39+$F39+$H39+$J39+$L39+$N39+$P39+$R39)),$S39,IF((SUM(выдача!$O39:Q39)&lt;=($B39+$D39+$F39+$H39+$J39+$L39+$N39+$P39+$R39+$T39)),$U39,IF((SUM(выдача!$O39:Q39)&lt;=($B39+$D39+$F39+$H39+$J39+$L39+$N39+$P39+$R39+$T39+$V39)),$W39,IF((SUM(выдача!$O39:Q39)&lt;=($B39+$D39+$F39+$H39+$J39+$L39+$N39+$P39+$R39+$T39+$V39+$X39)),$Y39,IF((SUM(выдача!$O39:Q39)&lt;=($B39+$D39+$F39+$H39+$J39+$L39+$N39+$P39+$R39+$T39+$V39+$X39+$Z39)),$AA39,IF((SUM(выдача!$O39:Q39)&lt;=($B39+$D39+$F39+$H39+$J39+$L39+$N39+$P39+$R39+$T39+$V39+$X39+$Z39+$AB39)),$AC39,0))))))))))))))</f>
        <v>1250</v>
      </c>
      <c r="AL39" s="354">
        <f>IF(((SUM(выдача!$O39:R39)&lt;=$B39)),$C39,IF((SUM(выдача!$O39:R39)&lt;=($B39+$D39)),$E39,IF((SUM(выдача!$O39:R39)&lt;=($B39+$D39+$F39)),$G39,IF((SUM(выдача!$O39:R39)&lt;=($B39+$D39+$F39+$H39)),$I39,IF((SUM(выдача!$O39:R39)&lt;=($B39+$D39+$F39+$H39+$J39)),$K39,IF((SUM(выдача!$O39:R39)&lt;=($B39+$D39+$F39+$H39+$J39+$L39)),$M39,IF((SUM(выдача!$O39:R39)&lt;=($B39+$D39+$F39+$H39+$J39+$L39+$N39)),$O39,IF((SUM(выдача!$O39:R39)&lt;=($B39+$D39+$F39+$H39+$J39+$L39+$N39+$P39)),$Q39,IF((SUM(выдача!$O39:R39)&lt;=($B39+$D39+$F39+$H39+$J39+$L39+$N39+$P39+$R39)),$S39,IF((SUM(выдача!$O39:R39)&lt;=($B39+$D39+$F39+$H39+$J39+$L39+$N39+$P39+$R39+$T39)),$U39,IF((SUM(выдача!$O39:R39)&lt;=($B39+$D39+$F39+$H39+$J39+$L39+$N39+$P39+$R39+$T39+$V39)),$W39,IF((SUM(выдача!$O39:R39)&lt;=($B39+$D39+$F39+$H39+$J39+$L39+$N39+$P39+$R39+$T39+$V39+$X39)),$Y39,IF((SUM(выдача!$O39:R39)&lt;=($B39+$D39+$F39+$H39+$J39+$L39+$N39+$P39+$R39+$T39+$V39+$X39+$Z39)),$AA39,IF((SUM(выдача!$O39:R39)&lt;=($B39+$D39+$F39+$H39+$J39+$L39+$N39+$P39+$R39+$T39+$V39+$X39+$Z39+$AB39)),$AC39,0))))))))))))))</f>
        <v>1250</v>
      </c>
      <c r="AM39" s="354">
        <f>IF(((SUM(выдача!$O39:S39)&lt;=$B39)),$C39,IF((SUM(выдача!$O39:S39)&lt;=($B39+$D39)),$E39,IF((SUM(выдача!$O39:S39)&lt;=($B39+$D39+$F39)),$G39,IF((SUM(выдача!$O39:S39)&lt;=($B39+$D39+$F39+$H39)),$I39,IF((SUM(выдача!$O39:S39)&lt;=($B39+$D39+$F39+$H39+$J39)),$K39,IF((SUM(выдача!$O39:S39)&lt;=($B39+$D39+$F39+$H39+$J39+$L39)),$M39,IF((SUM(выдача!$O39:S39)&lt;=($B39+$D39+$F39+$H39+$J39+$L39+$N39)),$O39,IF((SUM(выдача!$O39:S39)&lt;=($B39+$D39+$F39+$H39+$J39+$L39+$N39+$P39)),$Q39,IF((SUM(выдача!$O39:S39)&lt;=($B39+$D39+$F39+$H39+$J39+$L39+$N39+$P39+$R39)),$S39,IF((SUM(выдача!$O39:S39)&lt;=($B39+$D39+$F39+$H39+$J39+$L39+$N39+$P39+$R39+$T39)),$U39,IF((SUM(выдача!$O39:S39)&lt;=($B39+$D39+$F39+$H39+$J39+$L39+$N39+$P39+$R39+$T39+$V39)),$W39,IF((SUM(выдача!$O39:S39)&lt;=($B39+$D39+$F39+$H39+$J39+$L39+$N39+$P39+$R39+$T39+$V39+$X39)),$Y39,IF((SUM(выдача!$O39:S39)&lt;=($B39+$D39+$F39+$H39+$J39+$L39+$N39+$P39+$R39+$T39+$V39+$X39+$Z39)),$AA39,IF((SUM(выдача!$O39:S39)&lt;=($B39+$D39+$F39+$H39+$J39+$L39+$N39+$P39+$R39+$T39+$V39+$X39+$Z39+$AB39)),$AC39,0))))))))))))))</f>
        <v>1250</v>
      </c>
      <c r="AN39" s="354">
        <f>IF(((SUM(выдача!$O39:T39)&lt;=$B39)),$C39,IF((SUM(выдача!$O39:T39)&lt;=($B39+$D39)),$E39,IF((SUM(выдача!$O39:T39)&lt;=($B39+$D39+$F39)),$G39,IF((SUM(выдача!$O39:T39)&lt;=($B39+$D39+$F39+$H39)),$I39,IF((SUM(выдача!$O39:T39)&lt;=($B39+$D39+$F39+$H39+$J39)),$K39,IF((SUM(выдача!$O39:T39)&lt;=($B39+$D39+$F39+$H39+$J39+$L39)),$M39,IF((SUM(выдача!$O39:T39)&lt;=($B39+$D39+$F39+$H39+$J39+$L39+$N39)),$O39,IF((SUM(выдача!$O39:T39)&lt;=($B39+$D39+$F39+$H39+$J39+$L39+$N39+$P39)),$Q39,IF((SUM(выдача!$O39:T39)&lt;=($B39+$D39+$F39+$H39+$J39+$L39+$N39+$P39+$R39)),$S39,IF((SUM(выдача!$O39:T39)&lt;=($B39+$D39+$F39+$H39+$J39+$L39+$N39+$P39+$R39+$T39)),$U39,IF((SUM(выдача!$O39:T39)&lt;=($B39+$D39+$F39+$H39+$J39+$L39+$N39+$P39+$R39+$T39+$V39)),$W39,IF((SUM(выдача!$O39:T39)&lt;=($B39+$D39+$F39+$H39+$J39+$L39+$N39+$P39+$R39+$T39+$V39+$X39)),$Y39,IF((SUM(выдача!$O39:T39)&lt;=($B39+$D39+$F39+$H39+$J39+$L39+$N39+$P39+$R39+$T39+$V39+$X39+$Z39)),$AA39,IF((SUM(выдача!$O39:T39)&lt;=($B39+$D39+$F39+$H39+$J39+$L39+$N39+$P39+$R39+$T39+$V39+$X39+$Z39+$AB39)),$AC39,0))))))))))))))</f>
        <v>1250</v>
      </c>
      <c r="AO39" s="354">
        <f>IF(((SUM(выдача!$O39:U39)&lt;=$B39)),$C39,IF((SUM(выдача!$O39:U39)&lt;=($B39+$D39)),$E39,IF((SUM(выдача!$O39:U39)&lt;=($B39+$D39+$F39)),$G39,IF((SUM(выдача!$O39:U39)&lt;=($B39+$D39+$F39+$H39)),$I39,IF((SUM(выдача!$O39:U39)&lt;=($B39+$D39+$F39+$H39+$J39)),$K39,IF((SUM(выдача!$O39:U39)&lt;=($B39+$D39+$F39+$H39+$J39+$L39)),$M39,IF((SUM(выдача!$O39:U39)&lt;=($B39+$D39+$F39+$H39+$J39+$L39+$N39)),$O39,IF((SUM(выдача!$O39:U39)&lt;=($B39+$D39+$F39+$H39+$J39+$L39+$N39+$P39)),$Q39,IF((SUM(выдача!$O39:U39)&lt;=($B39+$D39+$F39+$H39+$J39+$L39+$N39+$P39+$R39)),$S39,IF((SUM(выдача!$O39:U39)&lt;=($B39+$D39+$F39+$H39+$J39+$L39+$N39+$P39+$R39+$T39)),$U39,IF((SUM(выдача!$O39:U39)&lt;=($B39+$D39+$F39+$H39+$J39+$L39+$N39+$P39+$R39+$T39+$V39)),$W39,IF((SUM(выдача!$O39:U39)&lt;=($B39+$D39+$F39+$H39+$J39+$L39+$N39+$P39+$R39+$T39+$V39+$X39)),$Y39,IF((SUM(выдача!$O39:U39)&lt;=($B39+$D39+$F39+$H39+$J39+$L39+$N39+$P39+$R39+$T39+$V39+$X39+$Z39)),$AA39,IF((SUM(выдача!$O39:U39)&lt;=($B39+$D39+$F39+$H39+$J39+$L39+$N39+$P39+$R39+$T39+$V39+$X39+$Z39+$AB39)),$AC39,0))))))))))))))</f>
        <v>1250</v>
      </c>
      <c r="AP39" s="354">
        <f>IF(((SUM(выдача!$O39:V39)&lt;=$B39)),$C39,IF((SUM(выдача!$O39:V39)&lt;=($B39+$D39)),$E39,IF((SUM(выдача!$O39:V39)&lt;=($B39+$D39+$F39)),$G39,IF((SUM(выдача!$O39:V39)&lt;=($B39+$D39+$F39+$H39)),$I39,IF((SUM(выдача!$O39:V39)&lt;=($B39+$D39+$F39+$H39+$J39)),$K39,IF((SUM(выдача!$O39:V39)&lt;=($B39+$D39+$F39+$H39+$J39+$L39)),$M39,IF((SUM(выдача!$O39:V39)&lt;=($B39+$D39+$F39+$H39+$J39+$L39+$N39)),$O39,IF((SUM(выдача!$O39:V39)&lt;=($B39+$D39+$F39+$H39+$J39+$L39+$N39+$P39)),$Q39,IF((SUM(выдача!$O39:V39)&lt;=($B39+$D39+$F39+$H39+$J39+$L39+$N39+$P39+$R39)),$S39,IF((SUM(выдача!$O39:V39)&lt;=($B39+$D39+$F39+$H39+$J39+$L39+$N39+$P39+$R39+$T39)),$U39,IF((SUM(выдача!$O39:V39)&lt;=($B39+$D39+$F39+$H39+$J39+$L39+$N39+$P39+$R39+$T39+$V39)),$W39,IF((SUM(выдача!$O39:V39)&lt;=($B39+$D39+$F39+$H39+$J39+$L39+$N39+$P39+$R39+$T39+$V39+$X39)),$Y39,IF((SUM(выдача!$O39:V39)&lt;=($B39+$D39+$F39+$H39+$J39+$L39+$N39+$P39+$R39+$T39+$V39+$X39+$Z39)),$AA39,IF((SUM(выдача!$O39:V39)&lt;=($B39+$D39+$F39+$H39+$J39+$L39+$N39+$P39+$R39+$T39+$V39+$X39+$Z39+$AB39)),$AC39,0))))))))))))))</f>
        <v>1250</v>
      </c>
      <c r="AQ39" s="354">
        <f>IF(((SUM(выдача!$O39:W39)&lt;=$B39)),$C39,IF((SUM(выдача!$O39:W39)&lt;=($B39+$D39)),$E39,IF((SUM(выдача!$O39:W39)&lt;=($B39+$D39+$F39)),$G39,IF((SUM(выдача!$O39:W39)&lt;=($B39+$D39+$F39+$H39)),$I39,IF((SUM(выдача!$O39:W39)&lt;=($B39+$D39+$F39+$H39+$J39)),$K39,IF((SUM(выдача!$O39:W39)&lt;=($B39+$D39+$F39+$H39+$J39+$L39)),$M39,IF((SUM(выдача!$O39:W39)&lt;=($B39+$D39+$F39+$H39+$J39+$L39+$N39)),$O39,IF((SUM(выдача!$O39:W39)&lt;=($B39+$D39+$F39+$H39+$J39+$L39+$N39+$P39)),$Q39,IF((SUM(выдача!$O39:W39)&lt;=($B39+$D39+$F39+$H39+$J39+$L39+$N39+$P39+$R39)),$S39,IF((SUM(выдача!$O39:W39)&lt;=($B39+$D39+$F39+$H39+$J39+$L39+$N39+$P39+$R39+$T39)),$U39,IF((SUM(выдача!$O39:W39)&lt;=($B39+$D39+$F39+$H39+$J39+$L39+$N39+$P39+$R39+$T39+$V39)),$W39,IF((SUM(выдача!$O39:W39)&lt;=($B39+$D39+$F39+$H39+$J39+$L39+$N39+$P39+$R39+$T39+$V39+$X39)),$Y39,IF((SUM(выдача!$O39:W39)&lt;=($B39+$D39+$F39+$H39+$J39+$L39+$N39+$P39+$R39+$T39+$V39+$X39+$Z39)),$AA39,IF((SUM(выдача!$O39:W39)&lt;=($B39+$D39+$F39+$H39+$J39+$L39+$N39+$P39+$R39+$T39+$V39+$X39+$Z39+$AB39)),$AC39,0))))))))))))))</f>
        <v>1250</v>
      </c>
      <c r="AR39" s="354">
        <f>IF(((SUM(выдача!$O39:X39)&lt;=$B39)),$C39,IF((SUM(выдача!$O39:X39)&lt;=($B39+$D39)),$E39,IF((SUM(выдача!$O39:X39)&lt;=($B39+$D39+$F39)),$G39,IF((SUM(выдача!$O39:X39)&lt;=($B39+$D39+$F39+$H39)),$I39,IF((SUM(выдача!$O39:X39)&lt;=($B39+$D39+$F39+$H39+$J39)),$K39,IF((SUM(выдача!$O39:X39)&lt;=($B39+$D39+$F39+$H39+$J39+$L39)),$M39,IF((SUM(выдача!$O39:X39)&lt;=($B39+$D39+$F39+$H39+$J39+$L39+$N39)),$O39,IF((SUM(выдача!$O39:X39)&lt;=($B39+$D39+$F39+$H39+$J39+$L39+$N39+$P39)),$Q39,IF((SUM(выдача!$O39:X39)&lt;=($B39+$D39+$F39+$H39+$J39+$L39+$N39+$P39+$R39)),$S39,IF((SUM(выдача!$O39:X39)&lt;=($B39+$D39+$F39+$H39+$J39+$L39+$N39+$P39+$R39+$T39)),$U39,IF((SUM(выдача!$O39:X39)&lt;=($B39+$D39+$F39+$H39+$J39+$L39+$N39+$P39+$R39+$T39+$V39)),$W39,IF((SUM(выдача!$O39:X39)&lt;=($B39+$D39+$F39+$H39+$J39+$L39+$N39+$P39+$R39+$T39+$V39+$X39)),$Y39,IF((SUM(выдача!$O39:X39)&lt;=($B39+$D39+$F39+$H39+$J39+$L39+$N39+$P39+$R39+$T39+$V39+$X39+$Z39)),$AA39,IF((SUM(выдача!$O39:X39)&lt;=($B39+$D39+$F39+$H39+$J39+$L39+$N39+$P39+$R39+$T39+$V39+$X39+$Z39+$AB39)),$AC39,0))))))))))))))</f>
        <v>1250</v>
      </c>
      <c r="AS39" s="354">
        <f>IF(((SUM(выдача!$O39:Y39)&lt;=$B39)),$C39,IF((SUM(выдача!$O39:Y39)&lt;=($B39+$D39)),$E39,IF((SUM(выдача!$O39:Y39)&lt;=($B39+$D39+$F39)),$G39,IF((SUM(выдача!$O39:Y39)&lt;=($B39+$D39+$F39+$H39)),$I39,IF((SUM(выдача!$O39:Y39)&lt;=($B39+$D39+$F39+$H39+$J39)),$K39,IF((SUM(выдача!$O39:Y39)&lt;=($B39+$D39+$F39+$H39+$J39+$L39)),$M39,IF((SUM(выдача!$O39:Y39)&lt;=($B39+$D39+$F39+$H39+$J39+$L39+$N39)),$O39,IF((SUM(выдача!$O39:Y39)&lt;=($B39+$D39+$F39+$H39+$J39+$L39+$N39+$P39)),$Q39,IF((SUM(выдача!$O39:Y39)&lt;=($B39+$D39+$F39+$H39+$J39+$L39+$N39+$P39+$R39)),$S39,IF((SUM(выдача!$O39:Y39)&lt;=($B39+$D39+$F39+$H39+$J39+$L39+$N39+$P39+$R39+$T39)),$U39,IF((SUM(выдача!$O39:Y39)&lt;=($B39+$D39+$F39+$H39+$J39+$L39+$N39+$P39+$R39+$T39+$V39)),$W39,IF((SUM(выдача!$O39:Y39)&lt;=($B39+$D39+$F39+$H39+$J39+$L39+$N39+$P39+$R39+$T39+$V39+$X39)),$Y39,IF((SUM(выдача!$O39:Y39)&lt;=($B39+$D39+$F39+$H39+$J39+$L39+$N39+$P39+$R39+$T39+$V39+$X39+$Z39)),$AA39,IF((SUM(выдача!$O39:Y39)&lt;=($B39+$D39+$F39+$H39+$J39+$L39+$N39+$P39+$R39+$T39+$V39+$X39+$Z39+$AB39)),$AC39,0))))))))))))))</f>
        <v>1250</v>
      </c>
      <c r="AT39" s="354">
        <f>IF(((SUM(выдача!$O39:Z39)&lt;=$B39)),$C39,IF((SUM(выдача!$O39:Z39)&lt;=($B39+$D39)),$E39,IF((SUM(выдача!$O39:Z39)&lt;=($B39+$D39+$F39)),$G39,IF((SUM(выдача!$O39:Z39)&lt;=($B39+$D39+$F39+$H39)),$I39,IF((SUM(выдача!$O39:Z39)&lt;=($B39+$D39+$F39+$H39+$J39)),$K39,IF((SUM(выдача!$O39:Z39)&lt;=($B39+$D39+$F39+$H39+$J39+$L39)),$M39,IF((SUM(выдача!$O39:Z39)&lt;=($B39+$D39+$F39+$H39+$J39+$L39+$N39)),$O39,IF((SUM(выдача!$O39:Z39)&lt;=($B39+$D39+$F39+$H39+$J39+$L39+$N39+$P39)),$Q39,IF((SUM(выдача!$O39:Z39)&lt;=($B39+$D39+$F39+$H39+$J39+$L39+$N39+$P39+$R39)),$S39,IF((SUM(выдача!$O39:Z39)&lt;=($B39+$D39+$F39+$H39+$J39+$L39+$N39+$P39+$R39+$T39)),$U39,IF((SUM(выдача!$O39:Z39)&lt;=($B39+$D39+$F39+$H39+$J39+$L39+$N39+$P39+$R39+$T39+$V39)),$W39,IF((SUM(выдача!$O39:Z39)&lt;=($B39+$D39+$F39+$H39+$J39+$L39+$N39+$P39+$R39+$T39+$V39+$X39)),$Y39,IF((SUM(выдача!$O39:Z39)&lt;=($B39+$D39+$F39+$H39+$J39+$L39+$N39+$P39+$R39+$T39+$V39+$X39+$Z39)),$AA39,IF((SUM(выдача!$O39:Z39)&lt;=($B39+$D39+$F39+$H39+$J39+$L39+$N39+$P39+$R39+$T39+$V39+$X39+$Z39+$AB39)),$AC39,0))))))))))))))</f>
        <v>1250</v>
      </c>
      <c r="AU39" s="354">
        <f>IF(((SUM(выдача!$O39:AA39)&lt;=$B39)),$C39,IF((SUM(выдача!$O39:AA39)&lt;=($B39+$D39)),$E39,IF((SUM(выдача!$O39:AA39)&lt;=($B39+$D39+$F39)),$G39,IF((SUM(выдача!$O39:AA39)&lt;=($B39+$D39+$F39+$H39)),$I39,IF((SUM(выдача!$O39:AA39)&lt;=($B39+$D39+$F39+$H39+$J39)),$K39,IF((SUM(выдача!$O39:AA39)&lt;=($B39+$D39+$F39+$H39+$J39+$L39)),$M39,IF((SUM(выдача!$O39:AA39)&lt;=($B39+$D39+$F39+$H39+$J39+$L39+$N39)),$O39,IF((SUM(выдача!$O39:AA39)&lt;=($B39+$D39+$F39+$H39+$J39+$L39+$N39+$P39)),$Q39,IF((SUM(выдача!$O39:AA39)&lt;=($B39+$D39+$F39+$H39+$J39+$L39+$N39+$P39+$R39)),$S39,IF((SUM(выдача!$O39:AA39)&lt;=($B39+$D39+$F39+$H39+$J39+$L39+$N39+$P39+$R39+$T39)),$U39,IF((SUM(выдача!$O39:AA39)&lt;=($B39+$D39+$F39+$H39+$J39+$L39+$N39+$P39+$R39+$T39+$V39)),$W39,IF((SUM(выдача!$O39:AA39)&lt;=($B39+$D39+$F39+$H39+$J39+$L39+$N39+$P39+$R39+$T39+$V39+$X39)),$Y39,IF((SUM(выдача!$O39:AA39)&lt;=($B39+$D39+$F39+$H39+$J39+$L39+$N39+$P39+$R39+$T39+$V39+$X39+$Z39)),$AA39,IF((SUM(выдача!$O39:AA39)&lt;=($B39+$D39+$F39+$H39+$J39+$L39+$N39+$P39+$R39+$T39+$V39+$X39+$Z39+$AB39)),$AC39,0))))))))))))))</f>
        <v>1250</v>
      </c>
      <c r="AV39" s="354">
        <f>IF(((SUM(выдача!$O39:AB39)&lt;=$B39)),$C39,IF((SUM(выдача!$O39:AB39)&lt;=($B39+$D39)),$E39,IF((SUM(выдача!$O39:AB39)&lt;=($B39+$D39+$F39)),$G39,IF((SUM(выдача!$O39:AB39)&lt;=($B39+$D39+$F39+$H39)),$I39,IF((SUM(выдача!$O39:AB39)&lt;=($B39+$D39+$F39+$H39+$J39)),$K39,IF((SUM(выдача!$O39:AB39)&lt;=($B39+$D39+$F39+$H39+$J39+$L39)),$M39,IF((SUM(выдача!$O39:AB39)&lt;=($B39+$D39+$F39+$H39+$J39+$L39+$N39)),$O39,IF((SUM(выдача!$O39:AB39)&lt;=($B39+$D39+$F39+$H39+$J39+$L39+$N39+$P39)),$Q39,IF((SUM(выдача!$O39:AB39)&lt;=($B39+$D39+$F39+$H39+$J39+$L39+$N39+$P39+$R39)),$S39,IF((SUM(выдача!$O39:AB39)&lt;=($B39+$D39+$F39+$H39+$J39+$L39+$N39+$P39+$R39+$T39)),$U39,IF((SUM(выдача!$O39:AB39)&lt;=($B39+$D39+$F39+$H39+$J39+$L39+$N39+$P39+$R39+$T39+$V39)),$W39,IF((SUM(выдача!$O39:AB39)&lt;=($B39+$D39+$F39+$H39+$J39+$L39+$N39+$P39+$R39+$T39+$V39+$X39)),$Y39,IF((SUM(выдача!$O39:AB39)&lt;=($B39+$D39+$F39+$H39+$J39+$L39+$N39+$P39+$R39+$T39+$V39+$X39+$Z39)),$AA39,IF((SUM(выдача!$O39:AB39)&lt;=($B39+$D39+$F39+$H39+$J39+$L39+$N39+$P39+$R39+$T39+$V39+$X39+$Z39+$AB39)),$AC39,0))))))))))))))</f>
        <v>1250</v>
      </c>
      <c r="AW39" s="354">
        <f>IF(((SUM(выдача!$O39:AC39)&lt;=$B39)),$C39,IF((SUM(выдача!$O39:AC39)&lt;=($B39+$D39)),$E39,IF((SUM(выдача!$O39:AC39)&lt;=($B39+$D39+$F39)),$G39,IF((SUM(выдача!$O39:AC39)&lt;=($B39+$D39+$F39+$H39)),$I39,IF((SUM(выдача!$O39:AC39)&lt;=($B39+$D39+$F39+$H39+$J39)),$K39,IF((SUM(выдача!$O39:AC39)&lt;=($B39+$D39+$F39+$H39+$J39+$L39)),$M39,IF((SUM(выдача!$O39:AC39)&lt;=($B39+$D39+$F39+$H39+$J39+$L39+$N39)),$O39,IF((SUM(выдача!$O39:AC39)&lt;=($B39+$D39+$F39+$H39+$J39+$L39+$N39+$P39)),$Q39,IF((SUM(выдача!$O39:AC39)&lt;=($B39+$D39+$F39+$H39+$J39+$L39+$N39+$P39+$R39)),$S39,IF((SUM(выдача!$O39:AC39)&lt;=($B39+$D39+$F39+$H39+$J39+$L39+$N39+$P39+$R39+$T39)),$U39,IF((SUM(выдача!$O39:AC39)&lt;=($B39+$D39+$F39+$H39+$J39+$L39+$N39+$P39+$R39+$T39+$V39)),$W39,IF((SUM(выдача!$O39:AC39)&lt;=($B39+$D39+$F39+$H39+$J39+$L39+$N39+$P39+$R39+$T39+$V39+$X39)),$Y39,IF((SUM(выдача!$O39:AC39)&lt;=($B39+$D39+$F39+$H39+$J39+$L39+$N39+$P39+$R39+$T39+$V39+$X39+$Z39)),$AA39,IF((SUM(выдача!$O39:AC39)&lt;=($B39+$D39+$F39+$H39+$J39+$L39+$N39+$P39+$R39+$T39+$V39+$X39+$Z39+$AB39)),$AC39,0))))))))))))))</f>
        <v>1250</v>
      </c>
      <c r="AX39" s="354">
        <f>IF(((SUM(выдача!$O39:AD39)&lt;=$B39)),$C39,IF((SUM(выдача!$O39:AD39)&lt;=($B39+$D39)),$E39,IF((SUM(выдача!$O39:AD39)&lt;=($B39+$D39+$F39)),$G39,IF((SUM(выдача!$O39:AD39)&lt;=($B39+$D39+$F39+$H39)),$I39,IF((SUM(выдача!$O39:AD39)&lt;=($B39+$D39+$F39+$H39+$J39)),$K39,IF((SUM(выдача!$O39:AD39)&lt;=($B39+$D39+$F39+$H39+$J39+$L39)),$M39,IF((SUM(выдача!$O39:AD39)&lt;=($B39+$D39+$F39+$H39+$J39+$L39+$N39)),$O39,IF((SUM(выдача!$O39:AD39)&lt;=($B39+$D39+$F39+$H39+$J39+$L39+$N39+$P39)),$Q39,IF((SUM(выдача!$O39:AD39)&lt;=($B39+$D39+$F39+$H39+$J39+$L39+$N39+$P39+$R39)),$S39,IF((SUM(выдача!$O39:AD39)&lt;=($B39+$D39+$F39+$H39+$J39+$L39+$N39+$P39+$R39+$T39)),$U39,IF((SUM(выдача!$O39:AD39)&lt;=($B39+$D39+$F39+$H39+$J39+$L39+$N39+$P39+$R39+$T39+$V39)),$W39,IF((SUM(выдача!$O39:AD39)&lt;=($B39+$D39+$F39+$H39+$J39+$L39+$N39+$P39+$R39+$T39+$V39+$X39)),$Y39,IF((SUM(выдача!$O39:AD39)&lt;=($B39+$D39+$F39+$H39+$J39+$L39+$N39+$P39+$R39+$T39+$V39+$X39+$Z39)),$AA39,IF((SUM(выдача!$O39:AD39)&lt;=($B39+$D39+$F39+$H39+$J39+$L39+$N39+$P39+$R39+$T39+$V39+$X39+$Z39+$AB39)),$AC39,0))))))))))))))</f>
        <v>1250</v>
      </c>
      <c r="AY39" s="354">
        <f>IF(((SUM(выдача!$O39:AE39)&lt;=$B39)),$C39,IF((SUM(выдача!$O39:AE39)&lt;=($B39+$D39)),$E39,IF((SUM(выдача!$O39:AE39)&lt;=($B39+$D39+$F39)),$G39,IF((SUM(выдача!$O39:AE39)&lt;=($B39+$D39+$F39+$H39)),$I39,IF((SUM(выдача!$O39:AE39)&lt;=($B39+$D39+$F39+$H39+$J39)),$K39,IF((SUM(выдача!$O39:AE39)&lt;=($B39+$D39+$F39+$H39+$J39+$L39)),$M39,IF((SUM(выдача!$O39:AE39)&lt;=($B39+$D39+$F39+$H39+$J39+$L39+$N39)),$O39,IF((SUM(выдача!$O39:AE39)&lt;=($B39+$D39+$F39+$H39+$J39+$L39+$N39+$P39)),$Q39,IF((SUM(выдача!$O39:AE39)&lt;=($B39+$D39+$F39+$H39+$J39+$L39+$N39+$P39+$R39)),$S39,IF((SUM(выдача!$O39:AE39)&lt;=($B39+$D39+$F39+$H39+$J39+$L39+$N39+$P39+$R39+$T39)),$U39,IF((SUM(выдача!$O39:AE39)&lt;=($B39+$D39+$F39+$H39+$J39+$L39+$N39+$P39+$R39+$T39+$V39)),$W39,IF((SUM(выдача!$O39:AE39)&lt;=($B39+$D39+$F39+$H39+$J39+$L39+$N39+$P39+$R39+$T39+$V39+$X39)),$Y39,IF((SUM(выдача!$O39:AE39)&lt;=($B39+$D39+$F39+$H39+$J39+$L39+$N39+$P39+$R39+$T39+$V39+$X39+$Z39)),$AA39,IF((SUM(выдача!$O39:AE39)&lt;=($B39+$D39+$F39+$H39+$J39+$L39+$N39+$P39+$R39+$T39+$V39+$X39+$Z39+$AB39)),$AC39,0))))))))))))))</f>
        <v>1250</v>
      </c>
      <c r="AZ39" s="354">
        <f>IF(((SUM(выдача!$O39:AF39)&lt;=$B39)),$C39,IF((SUM(выдача!$O39:AF39)&lt;=($B39+$D39)),$E39,IF((SUM(выдача!$O39:AF39)&lt;=($B39+$D39+$F39)),$G39,IF((SUM(выдача!$O39:AF39)&lt;=($B39+$D39+$F39+$H39)),$I39,IF((SUM(выдача!$O39:AF39)&lt;=($B39+$D39+$F39+$H39+$J39)),$K39,IF((SUM(выдача!$O39:AF39)&lt;=($B39+$D39+$F39+$H39+$J39+$L39)),$M39,IF((SUM(выдача!$O39:AF39)&lt;=($B39+$D39+$F39+$H39+$J39+$L39+$N39)),$O39,IF((SUM(выдача!$O39:AF39)&lt;=($B39+$D39+$F39+$H39+$J39+$L39+$N39+$P39)),$Q39,IF((SUM(выдача!$O39:AF39)&lt;=($B39+$D39+$F39+$H39+$J39+$L39+$N39+$P39+$R39)),$S39,IF((SUM(выдача!$O39:AF39)&lt;=($B39+$D39+$F39+$H39+$J39+$L39+$N39+$P39+$R39+$T39)),$U39,IF((SUM(выдача!$O39:AF39)&lt;=($B39+$D39+$F39+$H39+$J39+$L39+$N39+$P39+$R39+$T39+$V39)),$W39,IF((SUM(выдача!$O39:AF39)&lt;=($B39+$D39+$F39+$H39+$J39+$L39+$N39+$P39+$R39+$T39+$V39+$X39)),$Y39,IF((SUM(выдача!$O39:AF39)&lt;=($B39+$D39+$F39+$H39+$J39+$L39+$N39+$P39+$R39+$T39+$V39+$X39+$Z39)),$AA39,IF((SUM(выдача!$O39:AF39)&lt;=($B39+$D39+$F39+$H39+$J39+$L39+$N39+$P39+$R39+$T39+$V39+$X39+$Z39+$AB39)),$AC39,0))))))))))))))</f>
        <v>1250</v>
      </c>
      <c r="BA39" s="354">
        <f>IF(((SUM(выдача!$O39:AG39)&lt;=$B39)),$C39,IF((SUM(выдача!$O39:AG39)&lt;=($B39+$D39)),$E39,IF((SUM(выдача!$O39:AG39)&lt;=($B39+$D39+$F39)),$G39,IF((SUM(выдача!$O39:AG39)&lt;=($B39+$D39+$F39+$H39)),$I39,IF((SUM(выдача!$O39:AG39)&lt;=($B39+$D39+$F39+$H39+$J39)),$K39,IF((SUM(выдача!$O39:AG39)&lt;=($B39+$D39+$F39+$H39+$J39+$L39)),$M39,IF((SUM(выдача!$O39:AG39)&lt;=($B39+$D39+$F39+$H39+$J39+$L39+$N39)),$O39,IF((SUM(выдача!$O39:AG39)&lt;=($B39+$D39+$F39+$H39+$J39+$L39+$N39+$P39)),$Q39,IF((SUM(выдача!$O39:AG39)&lt;=($B39+$D39+$F39+$H39+$J39+$L39+$N39+$P39+$R39)),$S39,IF((SUM(выдача!$O39:AG39)&lt;=($B39+$D39+$F39+$H39+$J39+$L39+$N39+$P39+$R39+$T39)),$U39,IF((SUM(выдача!$O39:AG39)&lt;=($B39+$D39+$F39+$H39+$J39+$L39+$N39+$P39+$R39+$T39+$V39)),$W39,IF((SUM(выдача!$O39:AG39)&lt;=($B39+$D39+$F39+$H39+$J39+$L39+$N39+$P39+$R39+$T39+$V39+$X39)),$Y39,IF((SUM(выдача!$O39:AG39)&lt;=($B39+$D39+$F39+$H39+$J39+$L39+$N39+$P39+$R39+$T39+$V39+$X39+$Z39)),$AA39,IF((SUM(выдача!$O39:AG39)&lt;=($B39+$D39+$F39+$H39+$J39+$L39+$N39+$P39+$R39+$T39+$V39+$X39+$Z39+$AB39)),$AC39,0))))))))))))))</f>
        <v>1250</v>
      </c>
      <c r="BB39" s="354">
        <f>IF(((SUM(выдача!$O39:AH39)&lt;=$B39)),$C39,IF((SUM(выдача!$O39:AH39)&lt;=($B39+$D39)),$E39,IF((SUM(выдача!$O39:AH39)&lt;=($B39+$D39+$F39)),$G39,IF((SUM(выдача!$O39:AH39)&lt;=($B39+$D39+$F39+$H39)),$I39,IF((SUM(выдача!$O39:AH39)&lt;=($B39+$D39+$F39+$H39+$J39)),$K39,IF((SUM(выдача!$O39:AH39)&lt;=($B39+$D39+$F39+$H39+$J39+$L39)),$M39,IF((SUM(выдача!$O39:AH39)&lt;=($B39+$D39+$F39+$H39+$J39+$L39+$N39)),$O39,IF((SUM(выдача!$O39:AH39)&lt;=($B39+$D39+$F39+$H39+$J39+$L39+$N39+$P39)),$Q39,IF((SUM(выдача!$O39:AH39)&lt;=($B39+$D39+$F39+$H39+$J39+$L39+$N39+$P39+$R39)),$S39,IF((SUM(выдача!$O39:AH39)&lt;=($B39+$D39+$F39+$H39+$J39+$L39+$N39+$P39+$R39+$T39)),$U39,IF((SUM(выдача!$O39:AH39)&lt;=($B39+$D39+$F39+$H39+$J39+$L39+$N39+$P39+$R39+$T39+$V39)),$W39,IF((SUM(выдача!$O39:AH39)&lt;=($B39+$D39+$F39+$H39+$J39+$L39+$N39+$P39+$R39+$T39+$V39+$X39)),$Y39,IF((SUM(выдача!$O39:AH39)&lt;=($B39+$D39+$F39+$H39+$J39+$L39+$N39+$P39+$R39+$T39+$V39+$X39+$Z39)),$AA39,IF((SUM(выдача!$O39:AH39)&lt;=($B39+$D39+$F39+$H39+$J39+$L39+$N39+$P39+$R39+$T39+$V39+$X39+$Z39+$AB39)),$AC39,0))))))))))))))</f>
        <v>1250</v>
      </c>
      <c r="BC39" s="354">
        <f>IF(((SUM(выдача!$O39:AI39)&lt;=$B39)),$C39,IF((SUM(выдача!$O39:AI39)&lt;=($B39+$D39)),$E39,IF((SUM(выдача!$O39:AI39)&lt;=($B39+$D39+$F39)),$G39,IF((SUM(выдача!$O39:AI39)&lt;=($B39+$D39+$F39+$H39)),$I39,IF((SUM(выдача!$O39:AI39)&lt;=($B39+$D39+$F39+$H39+$J39)),$K39,IF((SUM(выдача!$O39:AI39)&lt;=($B39+$D39+$F39+$H39+$J39+$L39)),$M39,IF((SUM(выдача!$O39:AI39)&lt;=($B39+$D39+$F39+$H39+$J39+$L39+$N39)),$O39,IF((SUM(выдача!$O39:AI39)&lt;=($B39+$D39+$F39+$H39+$J39+$L39+$N39+$P39)),$Q39,IF((SUM(выдача!$O39:AI39)&lt;=($B39+$D39+$F39+$H39+$J39+$L39+$N39+$P39+$R39)),$S39,IF((SUM(выдача!$O39:AI39)&lt;=($B39+$D39+$F39+$H39+$J39+$L39+$N39+$P39+$R39+$T39)),$U39,IF((SUM(выдача!$O39:AI39)&lt;=($B39+$D39+$F39+$H39+$J39+$L39+$N39+$P39+$R39+$T39+$V39)),$W39,IF((SUM(выдача!$O39:AI39)&lt;=($B39+$D39+$F39+$H39+$J39+$L39+$N39+$P39+$R39+$T39+$V39+$X39)),$Y39,IF((SUM(выдача!$O39:AI39)&lt;=($B39+$D39+$F39+$H39+$J39+$L39+$N39+$P39+$R39+$T39+$V39+$X39+$Z39)),$AA39,IF((SUM(выдача!$O39:AI39)&lt;=($B39+$D39+$F39+$H39+$J39+$L39+$N39+$P39+$R39+$T39+$V39+$X39+$Z39+$AB39)),$AC39,0))))))))))))))</f>
        <v>1250</v>
      </c>
      <c r="BD39" s="355">
        <f t="shared" si="1"/>
        <v>0</v>
      </c>
      <c r="BE39" s="356">
        <f t="shared" si="4"/>
        <v>0</v>
      </c>
    </row>
    <row r="40" spans="1:57" ht="15.75">
      <c r="A40" s="151"/>
      <c r="B40" s="276"/>
      <c r="C40" s="277"/>
      <c r="D40" s="276"/>
      <c r="E40" s="280"/>
      <c r="F40" s="276"/>
      <c r="G40" s="280"/>
      <c r="H40" s="276"/>
      <c r="I40" s="278"/>
      <c r="J40" s="279"/>
      <c r="K40" s="278"/>
      <c r="L40" s="279"/>
      <c r="M40" s="280"/>
      <c r="N40" s="279"/>
      <c r="O40" s="280"/>
      <c r="P40" s="279"/>
      <c r="Q40" s="280"/>
      <c r="R40" s="279"/>
      <c r="S40" s="280"/>
      <c r="T40" s="279"/>
      <c r="U40" s="280"/>
      <c r="V40" s="279"/>
      <c r="W40" s="280"/>
      <c r="X40" s="279"/>
      <c r="Y40" s="280"/>
      <c r="Z40" s="279"/>
      <c r="AA40" s="280"/>
      <c r="AB40" s="279"/>
      <c r="AC40" s="280"/>
      <c r="AD40" s="351">
        <f t="shared" si="2"/>
        <v>0</v>
      </c>
      <c r="AE40" s="351">
        <f>AD40-(SUM(Всего!D40:'Всего'!X40))</f>
        <v>0</v>
      </c>
      <c r="AF40" s="352">
        <f t="shared" si="3"/>
        <v>0</v>
      </c>
      <c r="AG40" s="353">
        <f t="shared" si="0"/>
        <v>0</v>
      </c>
      <c r="AH40" s="353">
        <f>выдача!B40</f>
        <v>0</v>
      </c>
      <c r="AI40" s="354">
        <f>IF(((SUM(выдача!$O40:O40)&lt;=$B40)),$C40,IF((SUM(выдача!$O40:O40)&lt;=($B40+$D40)),$E40,IF((SUM(выдача!$O40:O40)&lt;=($B40+$D40+$F40)),$G40,IF((SUM(выдача!$O40:O40)&lt;=($B40+$D40+$F40+$H40)),$I40,IF((SUM(выдача!$O40:O40)&lt;=($B40+$D40+$F40+$H40+$J40)),$K40,IF((SUM(выдача!$O40:O40)&lt;=($B40+$D40+$F40+$H40+$J40+$L40)),$M40,IF((SUM(выдача!$O40:O40)&lt;=($B40+$D40+$F40+$H40+$J40+$L40+$N40)),$O40,IF((SUM(выдача!$O40:O40)&lt;=($B40+$D40+$F40+$H40+$J40+$L40+$N40+$P40)),$Q40,IF((SUM(выдача!$O40:O40)&lt;=($B40+$D40+$F40+$H40+$J40+$L40+$N40+$P40+$R40)),$S40,IF((SUM(выдача!$O40:O40)&lt;=($B40+$D40+$F40+$H40+$J40+$L40+$N40+$P40+$R40+$T40)),$U40,IF((SUM(выдача!$O40:O40)&lt;=($B40+$D40+$F40+$H40+$J40+$L40+$N40+$P40+$R40+$T40+$V40)),$W40,IF((SUM(выдача!$O40:O40)&lt;=($B40+$D40+$F40+$H40+$J40+$L40+$N40+$P40+$R40+$T40+$V40+$X40)),$Y40,IF((SUM(выдача!$O40:O40)&lt;=($B40+$D40+$F40+$H40+$J40+$L40+$N40+$P40+$R40+$T40+$V40+$X40+$Z40)),$AA40,IF((SUM(выдача!$O40:O40)&lt;=($B40+$D40+$F40+$H40+$J40+$L40+$N40+$P40+$R40+$T40+$V40+$X40+$Z40+$AB40)),$AC40,0))))))))))))))</f>
        <v>0</v>
      </c>
      <c r="AJ40" s="354">
        <f>IF(((SUM(выдача!$O40:P40)&lt;=$B40)),$C40,IF((SUM(выдача!$O40:P40)&lt;=($B40+$D40)),$E40,IF((SUM(выдача!$O40:P40)&lt;=($B40+$D40+$F40)),$G40,IF((SUM(выдача!$O40:P40)&lt;=($B40+$D40+$F40+$H40)),$I40,IF((SUM(выдача!$O40:P40)&lt;=($B40+$D40+$F40+$H40+$J40)),$K40,IF((SUM(выдача!$O40:P40)&lt;=($B40+$D40+$F40+$H40+$J40+$L40)),$M40,IF((SUM(выдача!$O40:P40)&lt;=($B40+$D40+$F40+$H40+$J40+$L40+$N40)),$O40,IF((SUM(выдача!$O40:P40)&lt;=($B40+$D40+$F40+$H40+$J40+$L40+$N40+$P40)),$Q40,IF((SUM(выдача!$O40:P40)&lt;=($B40+$D40+$F40+$H40+$J40+$L40+$N40+$P40+$R40)),$S40,IF((SUM(выдача!$O40:P40)&lt;=($B40+$D40+$F40+$H40+$J40+$L40+$N40+$P40+$R40+$T40)),$U40,IF((SUM(выдача!$O40:P40)&lt;=($B40+$D40+$F40+$H40+$J40+$L40+$N40+$P40+$R40+$T40+$V40)),$W40,IF((SUM(выдача!$O40:P40)&lt;=($B40+$D40+$F40+$H40+$J40+$L40+$N40+$P40+$R40+$T40+$V40+$X40)),$Y40,IF((SUM(выдача!$O40:P40)&lt;=($B40+$D40+$F40+$H40+$J40+$L40+$N40+$P40+$R40+$T40+$V40+$X40+$Z40)),$AA40,IF((SUM(выдача!$O40:P40)&lt;=($B40+$D40+$F40+$H40+$J40+$L40+$N40+$P40+$R40+$T40+$V40+$X40+$Z40+$AB40)),$AC40,0))))))))))))))</f>
        <v>0</v>
      </c>
      <c r="AK40" s="354">
        <f>IF(((SUM(выдача!$O40:Q40)&lt;=$B40)),$C40,IF((SUM(выдача!$O40:Q40)&lt;=($B40+$D40)),$E40,IF((SUM(выдача!$O40:Q40)&lt;=($B40+$D40+$F40)),$G40,IF((SUM(выдача!$O40:Q40)&lt;=($B40+$D40+$F40+$H40)),$I40,IF((SUM(выдача!$O40:Q40)&lt;=($B40+$D40+$F40+$H40+$J40)),$K40,IF((SUM(выдача!$O40:Q40)&lt;=($B40+$D40+$F40+$H40+$J40+$L40)),$M40,IF((SUM(выдача!$O40:Q40)&lt;=($B40+$D40+$F40+$H40+$J40+$L40+$N40)),$O40,IF((SUM(выдача!$O40:Q40)&lt;=($B40+$D40+$F40+$H40+$J40+$L40+$N40+$P40)),$Q40,IF((SUM(выдача!$O40:Q40)&lt;=($B40+$D40+$F40+$H40+$J40+$L40+$N40+$P40+$R40)),$S40,IF((SUM(выдача!$O40:Q40)&lt;=($B40+$D40+$F40+$H40+$J40+$L40+$N40+$P40+$R40+$T40)),$U40,IF((SUM(выдача!$O40:Q40)&lt;=($B40+$D40+$F40+$H40+$J40+$L40+$N40+$P40+$R40+$T40+$V40)),$W40,IF((SUM(выдача!$O40:Q40)&lt;=($B40+$D40+$F40+$H40+$J40+$L40+$N40+$P40+$R40+$T40+$V40+$X40)),$Y40,IF((SUM(выдача!$O40:Q40)&lt;=($B40+$D40+$F40+$H40+$J40+$L40+$N40+$P40+$R40+$T40+$V40+$X40+$Z40)),$AA40,IF((SUM(выдача!$O40:Q40)&lt;=($B40+$D40+$F40+$H40+$J40+$L40+$N40+$P40+$R40+$T40+$V40+$X40+$Z40+$AB40)),$AC40,0))))))))))))))</f>
        <v>0</v>
      </c>
      <c r="AL40" s="354">
        <f>IF(((SUM(выдача!$O40:R40)&lt;=$B40)),$C40,IF((SUM(выдача!$O40:R40)&lt;=($B40+$D40)),$E40,IF((SUM(выдача!$O40:R40)&lt;=($B40+$D40+$F40)),$G40,IF((SUM(выдача!$O40:R40)&lt;=($B40+$D40+$F40+$H40)),$I40,IF((SUM(выдача!$O40:R40)&lt;=($B40+$D40+$F40+$H40+$J40)),$K40,IF((SUM(выдача!$O40:R40)&lt;=($B40+$D40+$F40+$H40+$J40+$L40)),$M40,IF((SUM(выдача!$O40:R40)&lt;=($B40+$D40+$F40+$H40+$J40+$L40+$N40)),$O40,IF((SUM(выдача!$O40:R40)&lt;=($B40+$D40+$F40+$H40+$J40+$L40+$N40+$P40)),$Q40,IF((SUM(выдача!$O40:R40)&lt;=($B40+$D40+$F40+$H40+$J40+$L40+$N40+$P40+$R40)),$S40,IF((SUM(выдача!$O40:R40)&lt;=($B40+$D40+$F40+$H40+$J40+$L40+$N40+$P40+$R40+$T40)),$U40,IF((SUM(выдача!$O40:R40)&lt;=($B40+$D40+$F40+$H40+$J40+$L40+$N40+$P40+$R40+$T40+$V40)),$W40,IF((SUM(выдача!$O40:R40)&lt;=($B40+$D40+$F40+$H40+$J40+$L40+$N40+$P40+$R40+$T40+$V40+$X40)),$Y40,IF((SUM(выдача!$O40:R40)&lt;=($B40+$D40+$F40+$H40+$J40+$L40+$N40+$P40+$R40+$T40+$V40+$X40+$Z40)),$AA40,IF((SUM(выдача!$O40:R40)&lt;=($B40+$D40+$F40+$H40+$J40+$L40+$N40+$P40+$R40+$T40+$V40+$X40+$Z40+$AB40)),$AC40,0))))))))))))))</f>
        <v>0</v>
      </c>
      <c r="AM40" s="354">
        <f>IF(((SUM(выдача!$O40:S40)&lt;=$B40)),$C40,IF((SUM(выдача!$O40:S40)&lt;=($B40+$D40)),$E40,IF((SUM(выдача!$O40:S40)&lt;=($B40+$D40+$F40)),$G40,IF((SUM(выдача!$O40:S40)&lt;=($B40+$D40+$F40+$H40)),$I40,IF((SUM(выдача!$O40:S40)&lt;=($B40+$D40+$F40+$H40+$J40)),$K40,IF((SUM(выдача!$O40:S40)&lt;=($B40+$D40+$F40+$H40+$J40+$L40)),$M40,IF((SUM(выдача!$O40:S40)&lt;=($B40+$D40+$F40+$H40+$J40+$L40+$N40)),$O40,IF((SUM(выдача!$O40:S40)&lt;=($B40+$D40+$F40+$H40+$J40+$L40+$N40+$P40)),$Q40,IF((SUM(выдача!$O40:S40)&lt;=($B40+$D40+$F40+$H40+$J40+$L40+$N40+$P40+$R40)),$S40,IF((SUM(выдача!$O40:S40)&lt;=($B40+$D40+$F40+$H40+$J40+$L40+$N40+$P40+$R40+$T40)),$U40,IF((SUM(выдача!$O40:S40)&lt;=($B40+$D40+$F40+$H40+$J40+$L40+$N40+$P40+$R40+$T40+$V40)),$W40,IF((SUM(выдача!$O40:S40)&lt;=($B40+$D40+$F40+$H40+$J40+$L40+$N40+$P40+$R40+$T40+$V40+$X40)),$Y40,IF((SUM(выдача!$O40:S40)&lt;=($B40+$D40+$F40+$H40+$J40+$L40+$N40+$P40+$R40+$T40+$V40+$X40+$Z40)),$AA40,IF((SUM(выдача!$O40:S40)&lt;=($B40+$D40+$F40+$H40+$J40+$L40+$N40+$P40+$R40+$T40+$V40+$X40+$Z40+$AB40)),$AC40,0))))))))))))))</f>
        <v>0</v>
      </c>
      <c r="AN40" s="354">
        <f>IF(((SUM(выдача!$O40:T40)&lt;=$B40)),$C40,IF((SUM(выдача!$O40:T40)&lt;=($B40+$D40)),$E40,IF((SUM(выдача!$O40:T40)&lt;=($B40+$D40+$F40)),$G40,IF((SUM(выдача!$O40:T40)&lt;=($B40+$D40+$F40+$H40)),$I40,IF((SUM(выдача!$O40:T40)&lt;=($B40+$D40+$F40+$H40+$J40)),$K40,IF((SUM(выдача!$O40:T40)&lt;=($B40+$D40+$F40+$H40+$J40+$L40)),$M40,IF((SUM(выдача!$O40:T40)&lt;=($B40+$D40+$F40+$H40+$J40+$L40+$N40)),$O40,IF((SUM(выдача!$O40:T40)&lt;=($B40+$D40+$F40+$H40+$J40+$L40+$N40+$P40)),$Q40,IF((SUM(выдача!$O40:T40)&lt;=($B40+$D40+$F40+$H40+$J40+$L40+$N40+$P40+$R40)),$S40,IF((SUM(выдача!$O40:T40)&lt;=($B40+$D40+$F40+$H40+$J40+$L40+$N40+$P40+$R40+$T40)),$U40,IF((SUM(выдача!$O40:T40)&lt;=($B40+$D40+$F40+$H40+$J40+$L40+$N40+$P40+$R40+$T40+$V40)),$W40,IF((SUM(выдача!$O40:T40)&lt;=($B40+$D40+$F40+$H40+$J40+$L40+$N40+$P40+$R40+$T40+$V40+$X40)),$Y40,IF((SUM(выдача!$O40:T40)&lt;=($B40+$D40+$F40+$H40+$J40+$L40+$N40+$P40+$R40+$T40+$V40+$X40+$Z40)),$AA40,IF((SUM(выдача!$O40:T40)&lt;=($B40+$D40+$F40+$H40+$J40+$L40+$N40+$P40+$R40+$T40+$V40+$X40+$Z40+$AB40)),$AC40,0))))))))))))))</f>
        <v>0</v>
      </c>
      <c r="AO40" s="354">
        <f>IF(((SUM(выдача!$O40:U40)&lt;=$B40)),$C40,IF((SUM(выдача!$O40:U40)&lt;=($B40+$D40)),$E40,IF((SUM(выдача!$O40:U40)&lt;=($B40+$D40+$F40)),$G40,IF((SUM(выдача!$O40:U40)&lt;=($B40+$D40+$F40+$H40)),$I40,IF((SUM(выдача!$O40:U40)&lt;=($B40+$D40+$F40+$H40+$J40)),$K40,IF((SUM(выдача!$O40:U40)&lt;=($B40+$D40+$F40+$H40+$J40+$L40)),$M40,IF((SUM(выдача!$O40:U40)&lt;=($B40+$D40+$F40+$H40+$J40+$L40+$N40)),$O40,IF((SUM(выдача!$O40:U40)&lt;=($B40+$D40+$F40+$H40+$J40+$L40+$N40+$P40)),$Q40,IF((SUM(выдача!$O40:U40)&lt;=($B40+$D40+$F40+$H40+$J40+$L40+$N40+$P40+$R40)),$S40,IF((SUM(выдача!$O40:U40)&lt;=($B40+$D40+$F40+$H40+$J40+$L40+$N40+$P40+$R40+$T40)),$U40,IF((SUM(выдача!$O40:U40)&lt;=($B40+$D40+$F40+$H40+$J40+$L40+$N40+$P40+$R40+$T40+$V40)),$W40,IF((SUM(выдача!$O40:U40)&lt;=($B40+$D40+$F40+$H40+$J40+$L40+$N40+$P40+$R40+$T40+$V40+$X40)),$Y40,IF((SUM(выдача!$O40:U40)&lt;=($B40+$D40+$F40+$H40+$J40+$L40+$N40+$P40+$R40+$T40+$V40+$X40+$Z40)),$AA40,IF((SUM(выдача!$O40:U40)&lt;=($B40+$D40+$F40+$H40+$J40+$L40+$N40+$P40+$R40+$T40+$V40+$X40+$Z40+$AB40)),$AC40,0))))))))))))))</f>
        <v>0</v>
      </c>
      <c r="AP40" s="354">
        <f>IF(((SUM(выдача!$O40:V40)&lt;=$B40)),$C40,IF((SUM(выдача!$O40:V40)&lt;=($B40+$D40)),$E40,IF((SUM(выдача!$O40:V40)&lt;=($B40+$D40+$F40)),$G40,IF((SUM(выдача!$O40:V40)&lt;=($B40+$D40+$F40+$H40)),$I40,IF((SUM(выдача!$O40:V40)&lt;=($B40+$D40+$F40+$H40+$J40)),$K40,IF((SUM(выдача!$O40:V40)&lt;=($B40+$D40+$F40+$H40+$J40+$L40)),$M40,IF((SUM(выдача!$O40:V40)&lt;=($B40+$D40+$F40+$H40+$J40+$L40+$N40)),$O40,IF((SUM(выдача!$O40:V40)&lt;=($B40+$D40+$F40+$H40+$J40+$L40+$N40+$P40)),$Q40,IF((SUM(выдача!$O40:V40)&lt;=($B40+$D40+$F40+$H40+$J40+$L40+$N40+$P40+$R40)),$S40,IF((SUM(выдача!$O40:V40)&lt;=($B40+$D40+$F40+$H40+$J40+$L40+$N40+$P40+$R40+$T40)),$U40,IF((SUM(выдача!$O40:V40)&lt;=($B40+$D40+$F40+$H40+$J40+$L40+$N40+$P40+$R40+$T40+$V40)),$W40,IF((SUM(выдача!$O40:V40)&lt;=($B40+$D40+$F40+$H40+$J40+$L40+$N40+$P40+$R40+$T40+$V40+$X40)),$Y40,IF((SUM(выдача!$O40:V40)&lt;=($B40+$D40+$F40+$H40+$J40+$L40+$N40+$P40+$R40+$T40+$V40+$X40+$Z40)),$AA40,IF((SUM(выдача!$O40:V40)&lt;=($B40+$D40+$F40+$H40+$J40+$L40+$N40+$P40+$R40+$T40+$V40+$X40+$Z40+$AB40)),$AC40,0))))))))))))))</f>
        <v>0</v>
      </c>
      <c r="AQ40" s="354">
        <f>IF(((SUM(выдача!$O40:W40)&lt;=$B40)),$C40,IF((SUM(выдача!$O40:W40)&lt;=($B40+$D40)),$E40,IF((SUM(выдача!$O40:W40)&lt;=($B40+$D40+$F40)),$G40,IF((SUM(выдача!$O40:W40)&lt;=($B40+$D40+$F40+$H40)),$I40,IF((SUM(выдача!$O40:W40)&lt;=($B40+$D40+$F40+$H40+$J40)),$K40,IF((SUM(выдача!$O40:W40)&lt;=($B40+$D40+$F40+$H40+$J40+$L40)),$M40,IF((SUM(выдача!$O40:W40)&lt;=($B40+$D40+$F40+$H40+$J40+$L40+$N40)),$O40,IF((SUM(выдача!$O40:W40)&lt;=($B40+$D40+$F40+$H40+$J40+$L40+$N40+$P40)),$Q40,IF((SUM(выдача!$O40:W40)&lt;=($B40+$D40+$F40+$H40+$J40+$L40+$N40+$P40+$R40)),$S40,IF((SUM(выдача!$O40:W40)&lt;=($B40+$D40+$F40+$H40+$J40+$L40+$N40+$P40+$R40+$T40)),$U40,IF((SUM(выдача!$O40:W40)&lt;=($B40+$D40+$F40+$H40+$J40+$L40+$N40+$P40+$R40+$T40+$V40)),$W40,IF((SUM(выдача!$O40:W40)&lt;=($B40+$D40+$F40+$H40+$J40+$L40+$N40+$P40+$R40+$T40+$V40+$X40)),$Y40,IF((SUM(выдача!$O40:W40)&lt;=($B40+$D40+$F40+$H40+$J40+$L40+$N40+$P40+$R40+$T40+$V40+$X40+$Z40)),$AA40,IF((SUM(выдача!$O40:W40)&lt;=($B40+$D40+$F40+$H40+$J40+$L40+$N40+$P40+$R40+$T40+$V40+$X40+$Z40+$AB40)),$AC40,0))))))))))))))</f>
        <v>0</v>
      </c>
      <c r="AR40" s="354">
        <f>IF(((SUM(выдача!$O40:X40)&lt;=$B40)),$C40,IF((SUM(выдача!$O40:X40)&lt;=($B40+$D40)),$E40,IF((SUM(выдача!$O40:X40)&lt;=($B40+$D40+$F40)),$G40,IF((SUM(выдача!$O40:X40)&lt;=($B40+$D40+$F40+$H40)),$I40,IF((SUM(выдача!$O40:X40)&lt;=($B40+$D40+$F40+$H40+$J40)),$K40,IF((SUM(выдача!$O40:X40)&lt;=($B40+$D40+$F40+$H40+$J40+$L40)),$M40,IF((SUM(выдача!$O40:X40)&lt;=($B40+$D40+$F40+$H40+$J40+$L40+$N40)),$O40,IF((SUM(выдача!$O40:X40)&lt;=($B40+$D40+$F40+$H40+$J40+$L40+$N40+$P40)),$Q40,IF((SUM(выдача!$O40:X40)&lt;=($B40+$D40+$F40+$H40+$J40+$L40+$N40+$P40+$R40)),$S40,IF((SUM(выдача!$O40:X40)&lt;=($B40+$D40+$F40+$H40+$J40+$L40+$N40+$P40+$R40+$T40)),$U40,IF((SUM(выдача!$O40:X40)&lt;=($B40+$D40+$F40+$H40+$J40+$L40+$N40+$P40+$R40+$T40+$V40)),$W40,IF((SUM(выдача!$O40:X40)&lt;=($B40+$D40+$F40+$H40+$J40+$L40+$N40+$P40+$R40+$T40+$V40+$X40)),$Y40,IF((SUM(выдача!$O40:X40)&lt;=($B40+$D40+$F40+$H40+$J40+$L40+$N40+$P40+$R40+$T40+$V40+$X40+$Z40)),$AA40,IF((SUM(выдача!$O40:X40)&lt;=($B40+$D40+$F40+$H40+$J40+$L40+$N40+$P40+$R40+$T40+$V40+$X40+$Z40+$AB40)),$AC40,0))))))))))))))</f>
        <v>0</v>
      </c>
      <c r="AS40" s="354">
        <f>IF(((SUM(выдача!$O40:Y40)&lt;=$B40)),$C40,IF((SUM(выдача!$O40:Y40)&lt;=($B40+$D40)),$E40,IF((SUM(выдача!$O40:Y40)&lt;=($B40+$D40+$F40)),$G40,IF((SUM(выдача!$O40:Y40)&lt;=($B40+$D40+$F40+$H40)),$I40,IF((SUM(выдача!$O40:Y40)&lt;=($B40+$D40+$F40+$H40+$J40)),$K40,IF((SUM(выдача!$O40:Y40)&lt;=($B40+$D40+$F40+$H40+$J40+$L40)),$M40,IF((SUM(выдача!$O40:Y40)&lt;=($B40+$D40+$F40+$H40+$J40+$L40+$N40)),$O40,IF((SUM(выдача!$O40:Y40)&lt;=($B40+$D40+$F40+$H40+$J40+$L40+$N40+$P40)),$Q40,IF((SUM(выдача!$O40:Y40)&lt;=($B40+$D40+$F40+$H40+$J40+$L40+$N40+$P40+$R40)),$S40,IF((SUM(выдача!$O40:Y40)&lt;=($B40+$D40+$F40+$H40+$J40+$L40+$N40+$P40+$R40+$T40)),$U40,IF((SUM(выдача!$O40:Y40)&lt;=($B40+$D40+$F40+$H40+$J40+$L40+$N40+$P40+$R40+$T40+$V40)),$W40,IF((SUM(выдача!$O40:Y40)&lt;=($B40+$D40+$F40+$H40+$J40+$L40+$N40+$P40+$R40+$T40+$V40+$X40)),$Y40,IF((SUM(выдача!$O40:Y40)&lt;=($B40+$D40+$F40+$H40+$J40+$L40+$N40+$P40+$R40+$T40+$V40+$X40+$Z40)),$AA40,IF((SUM(выдача!$O40:Y40)&lt;=($B40+$D40+$F40+$H40+$J40+$L40+$N40+$P40+$R40+$T40+$V40+$X40+$Z40+$AB40)),$AC40,0))))))))))))))</f>
        <v>0</v>
      </c>
      <c r="AT40" s="354">
        <f>IF(((SUM(выдача!$O40:Z40)&lt;=$B40)),$C40,IF((SUM(выдача!$O40:Z40)&lt;=($B40+$D40)),$E40,IF((SUM(выдача!$O40:Z40)&lt;=($B40+$D40+$F40)),$G40,IF((SUM(выдача!$O40:Z40)&lt;=($B40+$D40+$F40+$H40)),$I40,IF((SUM(выдача!$O40:Z40)&lt;=($B40+$D40+$F40+$H40+$J40)),$K40,IF((SUM(выдача!$O40:Z40)&lt;=($B40+$D40+$F40+$H40+$J40+$L40)),$M40,IF((SUM(выдача!$O40:Z40)&lt;=($B40+$D40+$F40+$H40+$J40+$L40+$N40)),$O40,IF((SUM(выдача!$O40:Z40)&lt;=($B40+$D40+$F40+$H40+$J40+$L40+$N40+$P40)),$Q40,IF((SUM(выдача!$O40:Z40)&lt;=($B40+$D40+$F40+$H40+$J40+$L40+$N40+$P40+$R40)),$S40,IF((SUM(выдача!$O40:Z40)&lt;=($B40+$D40+$F40+$H40+$J40+$L40+$N40+$P40+$R40+$T40)),$U40,IF((SUM(выдача!$O40:Z40)&lt;=($B40+$D40+$F40+$H40+$J40+$L40+$N40+$P40+$R40+$T40+$V40)),$W40,IF((SUM(выдача!$O40:Z40)&lt;=($B40+$D40+$F40+$H40+$J40+$L40+$N40+$P40+$R40+$T40+$V40+$X40)),$Y40,IF((SUM(выдача!$O40:Z40)&lt;=($B40+$D40+$F40+$H40+$J40+$L40+$N40+$P40+$R40+$T40+$V40+$X40+$Z40)),$AA40,IF((SUM(выдача!$O40:Z40)&lt;=($B40+$D40+$F40+$H40+$J40+$L40+$N40+$P40+$R40+$T40+$V40+$X40+$Z40+$AB40)),$AC40,0))))))))))))))</f>
        <v>0</v>
      </c>
      <c r="AU40" s="354">
        <f>IF(((SUM(выдача!$O40:AA40)&lt;=$B40)),$C40,IF((SUM(выдача!$O40:AA40)&lt;=($B40+$D40)),$E40,IF((SUM(выдача!$O40:AA40)&lt;=($B40+$D40+$F40)),$G40,IF((SUM(выдача!$O40:AA40)&lt;=($B40+$D40+$F40+$H40)),$I40,IF((SUM(выдача!$O40:AA40)&lt;=($B40+$D40+$F40+$H40+$J40)),$K40,IF((SUM(выдача!$O40:AA40)&lt;=($B40+$D40+$F40+$H40+$J40+$L40)),$M40,IF((SUM(выдача!$O40:AA40)&lt;=($B40+$D40+$F40+$H40+$J40+$L40+$N40)),$O40,IF((SUM(выдача!$O40:AA40)&lt;=($B40+$D40+$F40+$H40+$J40+$L40+$N40+$P40)),$Q40,IF((SUM(выдача!$O40:AA40)&lt;=($B40+$D40+$F40+$H40+$J40+$L40+$N40+$P40+$R40)),$S40,IF((SUM(выдача!$O40:AA40)&lt;=($B40+$D40+$F40+$H40+$J40+$L40+$N40+$P40+$R40+$T40)),$U40,IF((SUM(выдача!$O40:AA40)&lt;=($B40+$D40+$F40+$H40+$J40+$L40+$N40+$P40+$R40+$T40+$V40)),$W40,IF((SUM(выдача!$O40:AA40)&lt;=($B40+$D40+$F40+$H40+$J40+$L40+$N40+$P40+$R40+$T40+$V40+$X40)),$Y40,IF((SUM(выдача!$O40:AA40)&lt;=($B40+$D40+$F40+$H40+$J40+$L40+$N40+$P40+$R40+$T40+$V40+$X40+$Z40)),$AA40,IF((SUM(выдача!$O40:AA40)&lt;=($B40+$D40+$F40+$H40+$J40+$L40+$N40+$P40+$R40+$T40+$V40+$X40+$Z40+$AB40)),$AC40,0))))))))))))))</f>
        <v>0</v>
      </c>
      <c r="AV40" s="354">
        <f>IF(((SUM(выдача!$O40:AB40)&lt;=$B40)),$C40,IF((SUM(выдача!$O40:AB40)&lt;=($B40+$D40)),$E40,IF((SUM(выдача!$O40:AB40)&lt;=($B40+$D40+$F40)),$G40,IF((SUM(выдача!$O40:AB40)&lt;=($B40+$D40+$F40+$H40)),$I40,IF((SUM(выдача!$O40:AB40)&lt;=($B40+$D40+$F40+$H40+$J40)),$K40,IF((SUM(выдача!$O40:AB40)&lt;=($B40+$D40+$F40+$H40+$J40+$L40)),$M40,IF((SUM(выдача!$O40:AB40)&lt;=($B40+$D40+$F40+$H40+$J40+$L40+$N40)),$O40,IF((SUM(выдача!$O40:AB40)&lt;=($B40+$D40+$F40+$H40+$J40+$L40+$N40+$P40)),$Q40,IF((SUM(выдача!$O40:AB40)&lt;=($B40+$D40+$F40+$H40+$J40+$L40+$N40+$P40+$R40)),$S40,IF((SUM(выдача!$O40:AB40)&lt;=($B40+$D40+$F40+$H40+$J40+$L40+$N40+$P40+$R40+$T40)),$U40,IF((SUM(выдача!$O40:AB40)&lt;=($B40+$D40+$F40+$H40+$J40+$L40+$N40+$P40+$R40+$T40+$V40)),$W40,IF((SUM(выдача!$O40:AB40)&lt;=($B40+$D40+$F40+$H40+$J40+$L40+$N40+$P40+$R40+$T40+$V40+$X40)),$Y40,IF((SUM(выдача!$O40:AB40)&lt;=($B40+$D40+$F40+$H40+$J40+$L40+$N40+$P40+$R40+$T40+$V40+$X40+$Z40)),$AA40,IF((SUM(выдача!$O40:AB40)&lt;=($B40+$D40+$F40+$H40+$J40+$L40+$N40+$P40+$R40+$T40+$V40+$X40+$Z40+$AB40)),$AC40,0))))))))))))))</f>
        <v>0</v>
      </c>
      <c r="AW40" s="354">
        <f>IF(((SUM(выдача!$O40:AC40)&lt;=$B40)),$C40,IF((SUM(выдача!$O40:AC40)&lt;=($B40+$D40)),$E40,IF((SUM(выдача!$O40:AC40)&lt;=($B40+$D40+$F40)),$G40,IF((SUM(выдача!$O40:AC40)&lt;=($B40+$D40+$F40+$H40)),$I40,IF((SUM(выдача!$O40:AC40)&lt;=($B40+$D40+$F40+$H40+$J40)),$K40,IF((SUM(выдача!$O40:AC40)&lt;=($B40+$D40+$F40+$H40+$J40+$L40)),$M40,IF((SUM(выдача!$O40:AC40)&lt;=($B40+$D40+$F40+$H40+$J40+$L40+$N40)),$O40,IF((SUM(выдача!$O40:AC40)&lt;=($B40+$D40+$F40+$H40+$J40+$L40+$N40+$P40)),$Q40,IF((SUM(выдача!$O40:AC40)&lt;=($B40+$D40+$F40+$H40+$J40+$L40+$N40+$P40+$R40)),$S40,IF((SUM(выдача!$O40:AC40)&lt;=($B40+$D40+$F40+$H40+$J40+$L40+$N40+$P40+$R40+$T40)),$U40,IF((SUM(выдача!$O40:AC40)&lt;=($B40+$D40+$F40+$H40+$J40+$L40+$N40+$P40+$R40+$T40+$V40)),$W40,IF((SUM(выдача!$O40:AC40)&lt;=($B40+$D40+$F40+$H40+$J40+$L40+$N40+$P40+$R40+$T40+$V40+$X40)),$Y40,IF((SUM(выдача!$O40:AC40)&lt;=($B40+$D40+$F40+$H40+$J40+$L40+$N40+$P40+$R40+$T40+$V40+$X40+$Z40)),$AA40,IF((SUM(выдача!$O40:AC40)&lt;=($B40+$D40+$F40+$H40+$J40+$L40+$N40+$P40+$R40+$T40+$V40+$X40+$Z40+$AB40)),$AC40,0))))))))))))))</f>
        <v>0</v>
      </c>
      <c r="AX40" s="354">
        <f>IF(((SUM(выдача!$O40:AD40)&lt;=$B40)),$C40,IF((SUM(выдача!$O40:AD40)&lt;=($B40+$D40)),$E40,IF((SUM(выдача!$O40:AD40)&lt;=($B40+$D40+$F40)),$G40,IF((SUM(выдача!$O40:AD40)&lt;=($B40+$D40+$F40+$H40)),$I40,IF((SUM(выдача!$O40:AD40)&lt;=($B40+$D40+$F40+$H40+$J40)),$K40,IF((SUM(выдача!$O40:AD40)&lt;=($B40+$D40+$F40+$H40+$J40+$L40)),$M40,IF((SUM(выдача!$O40:AD40)&lt;=($B40+$D40+$F40+$H40+$J40+$L40+$N40)),$O40,IF((SUM(выдача!$O40:AD40)&lt;=($B40+$D40+$F40+$H40+$J40+$L40+$N40+$P40)),$Q40,IF((SUM(выдача!$O40:AD40)&lt;=($B40+$D40+$F40+$H40+$J40+$L40+$N40+$P40+$R40)),$S40,IF((SUM(выдача!$O40:AD40)&lt;=($B40+$D40+$F40+$H40+$J40+$L40+$N40+$P40+$R40+$T40)),$U40,IF((SUM(выдача!$O40:AD40)&lt;=($B40+$D40+$F40+$H40+$J40+$L40+$N40+$P40+$R40+$T40+$V40)),$W40,IF((SUM(выдача!$O40:AD40)&lt;=($B40+$D40+$F40+$H40+$J40+$L40+$N40+$P40+$R40+$T40+$V40+$X40)),$Y40,IF((SUM(выдача!$O40:AD40)&lt;=($B40+$D40+$F40+$H40+$J40+$L40+$N40+$P40+$R40+$T40+$V40+$X40+$Z40)),$AA40,IF((SUM(выдача!$O40:AD40)&lt;=($B40+$D40+$F40+$H40+$J40+$L40+$N40+$P40+$R40+$T40+$V40+$X40+$Z40+$AB40)),$AC40,0))))))))))))))</f>
        <v>0</v>
      </c>
      <c r="AY40" s="354">
        <f>IF(((SUM(выдача!$O40:AE40)&lt;=$B40)),$C40,IF((SUM(выдача!$O40:AE40)&lt;=($B40+$D40)),$E40,IF((SUM(выдача!$O40:AE40)&lt;=($B40+$D40+$F40)),$G40,IF((SUM(выдача!$O40:AE40)&lt;=($B40+$D40+$F40+$H40)),$I40,IF((SUM(выдача!$O40:AE40)&lt;=($B40+$D40+$F40+$H40+$J40)),$K40,IF((SUM(выдача!$O40:AE40)&lt;=($B40+$D40+$F40+$H40+$J40+$L40)),$M40,IF((SUM(выдача!$O40:AE40)&lt;=($B40+$D40+$F40+$H40+$J40+$L40+$N40)),$O40,IF((SUM(выдача!$O40:AE40)&lt;=($B40+$D40+$F40+$H40+$J40+$L40+$N40+$P40)),$Q40,IF((SUM(выдача!$O40:AE40)&lt;=($B40+$D40+$F40+$H40+$J40+$L40+$N40+$P40+$R40)),$S40,IF((SUM(выдача!$O40:AE40)&lt;=($B40+$D40+$F40+$H40+$J40+$L40+$N40+$P40+$R40+$T40)),$U40,IF((SUM(выдача!$O40:AE40)&lt;=($B40+$D40+$F40+$H40+$J40+$L40+$N40+$P40+$R40+$T40+$V40)),$W40,IF((SUM(выдача!$O40:AE40)&lt;=($B40+$D40+$F40+$H40+$J40+$L40+$N40+$P40+$R40+$T40+$V40+$X40)),$Y40,IF((SUM(выдача!$O40:AE40)&lt;=($B40+$D40+$F40+$H40+$J40+$L40+$N40+$P40+$R40+$T40+$V40+$X40+$Z40)),$AA40,IF((SUM(выдача!$O40:AE40)&lt;=($B40+$D40+$F40+$H40+$J40+$L40+$N40+$P40+$R40+$T40+$V40+$X40+$Z40+$AB40)),$AC40,0))))))))))))))</f>
        <v>0</v>
      </c>
      <c r="AZ40" s="354">
        <f>IF(((SUM(выдача!$O40:AF40)&lt;=$B40)),$C40,IF((SUM(выдача!$O40:AF40)&lt;=($B40+$D40)),$E40,IF((SUM(выдача!$O40:AF40)&lt;=($B40+$D40+$F40)),$G40,IF((SUM(выдача!$O40:AF40)&lt;=($B40+$D40+$F40+$H40)),$I40,IF((SUM(выдача!$O40:AF40)&lt;=($B40+$D40+$F40+$H40+$J40)),$K40,IF((SUM(выдача!$O40:AF40)&lt;=($B40+$D40+$F40+$H40+$J40+$L40)),$M40,IF((SUM(выдача!$O40:AF40)&lt;=($B40+$D40+$F40+$H40+$J40+$L40+$N40)),$O40,IF((SUM(выдача!$O40:AF40)&lt;=($B40+$D40+$F40+$H40+$J40+$L40+$N40+$P40)),$Q40,IF((SUM(выдача!$O40:AF40)&lt;=($B40+$D40+$F40+$H40+$J40+$L40+$N40+$P40+$R40)),$S40,IF((SUM(выдача!$O40:AF40)&lt;=($B40+$D40+$F40+$H40+$J40+$L40+$N40+$P40+$R40+$T40)),$U40,IF((SUM(выдача!$O40:AF40)&lt;=($B40+$D40+$F40+$H40+$J40+$L40+$N40+$P40+$R40+$T40+$V40)),$W40,IF((SUM(выдача!$O40:AF40)&lt;=($B40+$D40+$F40+$H40+$J40+$L40+$N40+$P40+$R40+$T40+$V40+$X40)),$Y40,IF((SUM(выдача!$O40:AF40)&lt;=($B40+$D40+$F40+$H40+$J40+$L40+$N40+$P40+$R40+$T40+$V40+$X40+$Z40)),$AA40,IF((SUM(выдача!$O40:AF40)&lt;=($B40+$D40+$F40+$H40+$J40+$L40+$N40+$P40+$R40+$T40+$V40+$X40+$Z40+$AB40)),$AC40,0))))))))))))))</f>
        <v>0</v>
      </c>
      <c r="BA40" s="354">
        <f>IF(((SUM(выдача!$O40:AG40)&lt;=$B40)),$C40,IF((SUM(выдача!$O40:AG40)&lt;=($B40+$D40)),$E40,IF((SUM(выдача!$O40:AG40)&lt;=($B40+$D40+$F40)),$G40,IF((SUM(выдача!$O40:AG40)&lt;=($B40+$D40+$F40+$H40)),$I40,IF((SUM(выдача!$O40:AG40)&lt;=($B40+$D40+$F40+$H40+$J40)),$K40,IF((SUM(выдача!$O40:AG40)&lt;=($B40+$D40+$F40+$H40+$J40+$L40)),$M40,IF((SUM(выдача!$O40:AG40)&lt;=($B40+$D40+$F40+$H40+$J40+$L40+$N40)),$O40,IF((SUM(выдача!$O40:AG40)&lt;=($B40+$D40+$F40+$H40+$J40+$L40+$N40+$P40)),$Q40,IF((SUM(выдача!$O40:AG40)&lt;=($B40+$D40+$F40+$H40+$J40+$L40+$N40+$P40+$R40)),$S40,IF((SUM(выдача!$O40:AG40)&lt;=($B40+$D40+$F40+$H40+$J40+$L40+$N40+$P40+$R40+$T40)),$U40,IF((SUM(выдача!$O40:AG40)&lt;=($B40+$D40+$F40+$H40+$J40+$L40+$N40+$P40+$R40+$T40+$V40)),$W40,IF((SUM(выдача!$O40:AG40)&lt;=($B40+$D40+$F40+$H40+$J40+$L40+$N40+$P40+$R40+$T40+$V40+$X40)),$Y40,IF((SUM(выдача!$O40:AG40)&lt;=($B40+$D40+$F40+$H40+$J40+$L40+$N40+$P40+$R40+$T40+$V40+$X40+$Z40)),$AA40,IF((SUM(выдача!$O40:AG40)&lt;=($B40+$D40+$F40+$H40+$J40+$L40+$N40+$P40+$R40+$T40+$V40+$X40+$Z40+$AB40)),$AC40,0))))))))))))))</f>
        <v>0</v>
      </c>
      <c r="BB40" s="354">
        <f>IF(((SUM(выдача!$O40:AH40)&lt;=$B40)),$C40,IF((SUM(выдача!$O40:AH40)&lt;=($B40+$D40)),$E40,IF((SUM(выдача!$O40:AH40)&lt;=($B40+$D40+$F40)),$G40,IF((SUM(выдача!$O40:AH40)&lt;=($B40+$D40+$F40+$H40)),$I40,IF((SUM(выдача!$O40:AH40)&lt;=($B40+$D40+$F40+$H40+$J40)),$K40,IF((SUM(выдача!$O40:AH40)&lt;=($B40+$D40+$F40+$H40+$J40+$L40)),$M40,IF((SUM(выдача!$O40:AH40)&lt;=($B40+$D40+$F40+$H40+$J40+$L40+$N40)),$O40,IF((SUM(выдача!$O40:AH40)&lt;=($B40+$D40+$F40+$H40+$J40+$L40+$N40+$P40)),$Q40,IF((SUM(выдача!$O40:AH40)&lt;=($B40+$D40+$F40+$H40+$J40+$L40+$N40+$P40+$R40)),$S40,IF((SUM(выдача!$O40:AH40)&lt;=($B40+$D40+$F40+$H40+$J40+$L40+$N40+$P40+$R40+$T40)),$U40,IF((SUM(выдача!$O40:AH40)&lt;=($B40+$D40+$F40+$H40+$J40+$L40+$N40+$P40+$R40+$T40+$V40)),$W40,IF((SUM(выдача!$O40:AH40)&lt;=($B40+$D40+$F40+$H40+$J40+$L40+$N40+$P40+$R40+$T40+$V40+$X40)),$Y40,IF((SUM(выдача!$O40:AH40)&lt;=($B40+$D40+$F40+$H40+$J40+$L40+$N40+$P40+$R40+$T40+$V40+$X40+$Z40)),$AA40,IF((SUM(выдача!$O40:AH40)&lt;=($B40+$D40+$F40+$H40+$J40+$L40+$N40+$P40+$R40+$T40+$V40+$X40+$Z40+$AB40)),$AC40,0))))))))))))))</f>
        <v>0</v>
      </c>
      <c r="BC40" s="354">
        <f>IF(((SUM(выдача!$O40:AI40)&lt;=$B40)),$C40,IF((SUM(выдача!$O40:AI40)&lt;=($B40+$D40)),$E40,IF((SUM(выдача!$O40:AI40)&lt;=($B40+$D40+$F40)),$G40,IF((SUM(выдача!$O40:AI40)&lt;=($B40+$D40+$F40+$H40)),$I40,IF((SUM(выдача!$O40:AI40)&lt;=($B40+$D40+$F40+$H40+$J40)),$K40,IF((SUM(выдача!$O40:AI40)&lt;=($B40+$D40+$F40+$H40+$J40+$L40)),$M40,IF((SUM(выдача!$O40:AI40)&lt;=($B40+$D40+$F40+$H40+$J40+$L40+$N40)),$O40,IF((SUM(выдача!$O40:AI40)&lt;=($B40+$D40+$F40+$H40+$J40+$L40+$N40+$P40)),$Q40,IF((SUM(выдача!$O40:AI40)&lt;=($B40+$D40+$F40+$H40+$J40+$L40+$N40+$P40+$R40)),$S40,IF((SUM(выдача!$O40:AI40)&lt;=($B40+$D40+$F40+$H40+$J40+$L40+$N40+$P40+$R40+$T40)),$U40,IF((SUM(выдача!$O40:AI40)&lt;=($B40+$D40+$F40+$H40+$J40+$L40+$N40+$P40+$R40+$T40+$V40)),$W40,IF((SUM(выдача!$O40:AI40)&lt;=($B40+$D40+$F40+$H40+$J40+$L40+$N40+$P40+$R40+$T40+$V40+$X40)),$Y40,IF((SUM(выдача!$O40:AI40)&lt;=($B40+$D40+$F40+$H40+$J40+$L40+$N40+$P40+$R40+$T40+$V40+$X40+$Z40)),$AA40,IF((SUM(выдача!$O40:AI40)&lt;=($B40+$D40+$F40+$H40+$J40+$L40+$N40+$P40+$R40+$T40+$V40+$X40+$Z40+$AB40)),$AC40,0))))))))))))))</f>
        <v>0</v>
      </c>
      <c r="BD40" s="355">
        <f t="shared" si="1"/>
        <v>0</v>
      </c>
      <c r="BE40" s="356">
        <f t="shared" si="4"/>
        <v>0</v>
      </c>
    </row>
    <row r="41" spans="1:57" ht="15.75">
      <c r="A41" s="151" t="s">
        <v>164</v>
      </c>
      <c r="B41" s="276">
        <v>42</v>
      </c>
      <c r="C41" s="277">
        <v>25</v>
      </c>
      <c r="D41" s="276"/>
      <c r="E41" s="280"/>
      <c r="F41" s="276">
        <v>42</v>
      </c>
      <c r="G41" s="280">
        <v>25</v>
      </c>
      <c r="H41" s="276"/>
      <c r="I41" s="278"/>
      <c r="J41" s="279">
        <v>30</v>
      </c>
      <c r="K41" s="278">
        <v>25</v>
      </c>
      <c r="L41" s="279"/>
      <c r="M41" s="280"/>
      <c r="N41" s="279"/>
      <c r="O41" s="280"/>
      <c r="P41" s="279"/>
      <c r="Q41" s="280"/>
      <c r="R41" s="279"/>
      <c r="S41" s="280"/>
      <c r="T41" s="279"/>
      <c r="U41" s="280"/>
      <c r="V41" s="279"/>
      <c r="W41" s="280"/>
      <c r="X41" s="279"/>
      <c r="Y41" s="280"/>
      <c r="Z41" s="279"/>
      <c r="AA41" s="280"/>
      <c r="AB41" s="279"/>
      <c r="AC41" s="280"/>
      <c r="AD41" s="351"/>
      <c r="AE41" s="351"/>
      <c r="AF41" s="352"/>
      <c r="AG41" s="353" t="str">
        <f t="shared" si="0"/>
        <v>сок 0,2</v>
      </c>
      <c r="AH41" s="353"/>
      <c r="AI41" s="354">
        <f>IF(((SUM(выдача!$O41:O41)&lt;=$B41)),$C41,IF((SUM(выдача!$O41:O41)&lt;=($B41+$D41)),$E41,IF((SUM(выдача!$O41:O41)&lt;=($B41+$D41+$F41)),$G41,IF((SUM(выдача!$O41:O41)&lt;=($B41+$D41+$F41+$H41)),$I41,IF((SUM(выдача!$O41:O41)&lt;=($B41+$D41+$F41+$H41+$J41)),$K41,IF((SUM(выдача!$O41:O41)&lt;=($B41+$D41+$F41+$H41+$J41+$L41)),$M41,IF((SUM(выдача!$O41:O41)&lt;=($B41+$D41+$F41+$H41+$J41+$L41+$N41)),$O41,IF((SUM(выдача!$O41:O41)&lt;=($B41+$D41+$F41+$H41+$J41+$L41+$N41+$P41)),$Q41,IF((SUM(выдача!$O41:O41)&lt;=($B41+$D41+$F41+$H41+$J41+$L41+$N41+$P41+$R41)),$S41,IF((SUM(выдача!$O41:O41)&lt;=($B41+$D41+$F41+$H41+$J41+$L41+$N41+$P41+$R41+$T41)),$U41,IF((SUM(выдача!$O41:O41)&lt;=($B41+$D41+$F41+$H41+$J41+$L41+$N41+$P41+$R41+$T41+$V41)),$W41,IF((SUM(выдача!$O41:O41)&lt;=($B41+$D41+$F41+$H41+$J41+$L41+$N41+$P41+$R41+$T41+$V41+$X41)),$Y41,IF((SUM(выдача!$O41:O41)&lt;=($B41+$D41+$F41+$H41+$J41+$L41+$N41+$P41+$R41+$T41+$V41+$X41+$Z41)),$AA41,IF((SUM(выдача!$O41:O41)&lt;=($B41+$D41+$F41+$H41+$J41+$L41+$N41+$P41+$R41+$T41+$V41+$X41+$Z41+$AB41)),$AC41,0))))))))))))))</f>
        <v>25</v>
      </c>
      <c r="AJ41" s="354">
        <f>IF(((SUM(выдача!$O41:P41)&lt;=$B41)),$C41,IF((SUM(выдача!$O41:P41)&lt;=($B41+$D41)),$E41,IF((SUM(выдача!$O41:P41)&lt;=($B41+$D41+$F41)),$G41,IF((SUM(выдача!$O41:P41)&lt;=($B41+$D41+$F41+$H41)),$I41,IF((SUM(выдача!$O41:P41)&lt;=($B41+$D41+$F41+$H41+$J41)),$K41,IF((SUM(выдача!$O41:P41)&lt;=($B41+$D41+$F41+$H41+$J41+$L41)),$M41,IF((SUM(выдача!$O41:P41)&lt;=($B41+$D41+$F41+$H41+$J41+$L41+$N41)),$O41,IF((SUM(выдача!$O41:P41)&lt;=($B41+$D41+$F41+$H41+$J41+$L41+$N41+$P41)),$Q41,IF((SUM(выдача!$O41:P41)&lt;=($B41+$D41+$F41+$H41+$J41+$L41+$N41+$P41+$R41)),$S41,IF((SUM(выдача!$O41:P41)&lt;=($B41+$D41+$F41+$H41+$J41+$L41+$N41+$P41+$R41+$T41)),$U41,IF((SUM(выдача!$O41:P41)&lt;=($B41+$D41+$F41+$H41+$J41+$L41+$N41+$P41+$R41+$T41+$V41)),$W41,IF((SUM(выдача!$O41:P41)&lt;=($B41+$D41+$F41+$H41+$J41+$L41+$N41+$P41+$R41+$T41+$V41+$X41)),$Y41,IF((SUM(выдача!$O41:P41)&lt;=($B41+$D41+$F41+$H41+$J41+$L41+$N41+$P41+$R41+$T41+$V41+$X41+$Z41)),$AA41,IF((SUM(выдача!$O41:P41)&lt;=($B41+$D41+$F41+$H41+$J41+$L41+$N41+$P41+$R41+$T41+$V41+$X41+$Z41+$AB41)),$AC41,0))))))))))))))</f>
        <v>25</v>
      </c>
      <c r="AK41" s="354">
        <f>IF(((SUM(выдача!$O41:Q41)&lt;=$B41)),$C41,IF((SUM(выдача!$O41:Q41)&lt;=($B41+$D41)),$E41,IF((SUM(выдача!$O41:Q41)&lt;=($B41+$D41+$F41)),$G41,IF((SUM(выдача!$O41:Q41)&lt;=($B41+$D41+$F41+$H41)),$I41,IF((SUM(выдача!$O41:Q41)&lt;=($B41+$D41+$F41+$H41+$J41)),$K41,IF((SUM(выдача!$O41:Q41)&lt;=($B41+$D41+$F41+$H41+$J41+$L41)),$M41,IF((SUM(выдача!$O41:Q41)&lt;=($B41+$D41+$F41+$H41+$J41+$L41+$N41)),$O41,IF((SUM(выдача!$O41:Q41)&lt;=($B41+$D41+$F41+$H41+$J41+$L41+$N41+$P41)),$Q41,IF((SUM(выдача!$O41:Q41)&lt;=($B41+$D41+$F41+$H41+$J41+$L41+$N41+$P41+$R41)),$S41,IF((SUM(выдача!$O41:Q41)&lt;=($B41+$D41+$F41+$H41+$J41+$L41+$N41+$P41+$R41+$T41)),$U41,IF((SUM(выдача!$O41:Q41)&lt;=($B41+$D41+$F41+$H41+$J41+$L41+$N41+$P41+$R41+$T41+$V41)),$W41,IF((SUM(выдача!$O41:Q41)&lt;=($B41+$D41+$F41+$H41+$J41+$L41+$N41+$P41+$R41+$T41+$V41+$X41)),$Y41,IF((SUM(выдача!$O41:Q41)&lt;=($B41+$D41+$F41+$H41+$J41+$L41+$N41+$P41+$R41+$T41+$V41+$X41+$Z41)),$AA41,IF((SUM(выдача!$O41:Q41)&lt;=($B41+$D41+$F41+$H41+$J41+$L41+$N41+$P41+$R41+$T41+$V41+$X41+$Z41+$AB41)),$AC41,0))))))))))))))</f>
        <v>25</v>
      </c>
      <c r="AL41" s="354">
        <f>IF(((SUM(выдача!$O41:R41)&lt;=$B41)),$C41,IF((SUM(выдача!$O41:R41)&lt;=($B41+$D41)),$E41,IF((SUM(выдача!$O41:R41)&lt;=($B41+$D41+$F41)),$G41,IF((SUM(выдача!$O41:R41)&lt;=($B41+$D41+$F41+$H41)),$I41,IF((SUM(выдача!$O41:R41)&lt;=($B41+$D41+$F41+$H41+$J41)),$K41,IF((SUM(выдача!$O41:R41)&lt;=($B41+$D41+$F41+$H41+$J41+$L41)),$M41,IF((SUM(выдача!$O41:R41)&lt;=($B41+$D41+$F41+$H41+$J41+$L41+$N41)),$O41,IF((SUM(выдача!$O41:R41)&lt;=($B41+$D41+$F41+$H41+$J41+$L41+$N41+$P41)),$Q41,IF((SUM(выдача!$O41:R41)&lt;=($B41+$D41+$F41+$H41+$J41+$L41+$N41+$P41+$R41)),$S41,IF((SUM(выдача!$O41:R41)&lt;=($B41+$D41+$F41+$H41+$J41+$L41+$N41+$P41+$R41+$T41)),$U41,IF((SUM(выдача!$O41:R41)&lt;=($B41+$D41+$F41+$H41+$J41+$L41+$N41+$P41+$R41+$T41+$V41)),$W41,IF((SUM(выдача!$O41:R41)&lt;=($B41+$D41+$F41+$H41+$J41+$L41+$N41+$P41+$R41+$T41+$V41+$X41)),$Y41,IF((SUM(выдача!$O41:R41)&lt;=($B41+$D41+$F41+$H41+$J41+$L41+$N41+$P41+$R41+$T41+$V41+$X41+$Z41)),$AA41,IF((SUM(выдача!$O41:R41)&lt;=($B41+$D41+$F41+$H41+$J41+$L41+$N41+$P41+$R41+$T41+$V41+$X41+$Z41+$AB41)),$AC41,0))))))))))))))</f>
        <v>25</v>
      </c>
      <c r="AM41" s="354">
        <f>IF(((SUM(выдача!$O41:S41)&lt;=$B41)),$C41,IF((SUM(выдача!$O41:S41)&lt;=($B41+$D41)),$E41,IF((SUM(выдача!$O41:S41)&lt;=($B41+$D41+$F41)),$G41,IF((SUM(выдача!$O41:S41)&lt;=($B41+$D41+$F41+$H41)),$I41,IF((SUM(выдача!$O41:S41)&lt;=($B41+$D41+$F41+$H41+$J41)),$K41,IF((SUM(выдача!$O41:S41)&lt;=($B41+$D41+$F41+$H41+$J41+$L41)),$M41,IF((SUM(выдача!$O41:S41)&lt;=($B41+$D41+$F41+$H41+$J41+$L41+$N41)),$O41,IF((SUM(выдача!$O41:S41)&lt;=($B41+$D41+$F41+$H41+$J41+$L41+$N41+$P41)),$Q41,IF((SUM(выдача!$O41:S41)&lt;=($B41+$D41+$F41+$H41+$J41+$L41+$N41+$P41+$R41)),$S41,IF((SUM(выдача!$O41:S41)&lt;=($B41+$D41+$F41+$H41+$J41+$L41+$N41+$P41+$R41+$T41)),$U41,IF((SUM(выдача!$O41:S41)&lt;=($B41+$D41+$F41+$H41+$J41+$L41+$N41+$P41+$R41+$T41+$V41)),$W41,IF((SUM(выдача!$O41:S41)&lt;=($B41+$D41+$F41+$H41+$J41+$L41+$N41+$P41+$R41+$T41+$V41+$X41)),$Y41,IF((SUM(выдача!$O41:S41)&lt;=($B41+$D41+$F41+$H41+$J41+$L41+$N41+$P41+$R41+$T41+$V41+$X41+$Z41)),$AA41,IF((SUM(выдача!$O41:S41)&lt;=($B41+$D41+$F41+$H41+$J41+$L41+$N41+$P41+$R41+$T41+$V41+$X41+$Z41+$AB41)),$AC41,0))))))))))))))</f>
        <v>25</v>
      </c>
      <c r="AN41" s="354">
        <f>IF(((SUM(выдача!$O41:T41)&lt;=$B41)),$C41,IF((SUM(выдача!$O41:T41)&lt;=($B41+$D41)),$E41,IF((SUM(выдача!$O41:T41)&lt;=($B41+$D41+$F41)),$G41,IF((SUM(выдача!$O41:T41)&lt;=($B41+$D41+$F41+$H41)),$I41,IF((SUM(выдача!$O41:T41)&lt;=($B41+$D41+$F41+$H41+$J41)),$K41,IF((SUM(выдача!$O41:T41)&lt;=($B41+$D41+$F41+$H41+$J41+$L41)),$M41,IF((SUM(выдача!$O41:T41)&lt;=($B41+$D41+$F41+$H41+$J41+$L41+$N41)),$O41,IF((SUM(выдача!$O41:T41)&lt;=($B41+$D41+$F41+$H41+$J41+$L41+$N41+$P41)),$Q41,IF((SUM(выдача!$O41:T41)&lt;=($B41+$D41+$F41+$H41+$J41+$L41+$N41+$P41+$R41)),$S41,IF((SUM(выдача!$O41:T41)&lt;=($B41+$D41+$F41+$H41+$J41+$L41+$N41+$P41+$R41+$T41)),$U41,IF((SUM(выдача!$O41:T41)&lt;=($B41+$D41+$F41+$H41+$J41+$L41+$N41+$P41+$R41+$T41+$V41)),$W41,IF((SUM(выдача!$O41:T41)&lt;=($B41+$D41+$F41+$H41+$J41+$L41+$N41+$P41+$R41+$T41+$V41+$X41)),$Y41,IF((SUM(выдача!$O41:T41)&lt;=($B41+$D41+$F41+$H41+$J41+$L41+$N41+$P41+$R41+$T41+$V41+$X41+$Z41)),$AA41,IF((SUM(выдача!$O41:T41)&lt;=($B41+$D41+$F41+$H41+$J41+$L41+$N41+$P41+$R41+$T41+$V41+$X41+$Z41+$AB41)),$AC41,0))))))))))))))</f>
        <v>25</v>
      </c>
      <c r="AO41" s="354">
        <f>IF(((SUM(выдача!$O41:U41)&lt;=$B41)),$C41,IF((SUM(выдача!$O41:U41)&lt;=($B41+$D41)),$E41,IF((SUM(выдача!$O41:U41)&lt;=($B41+$D41+$F41)),$G41,IF((SUM(выдача!$O41:U41)&lt;=($B41+$D41+$F41+$H41)),$I41,IF((SUM(выдача!$O41:U41)&lt;=($B41+$D41+$F41+$H41+$J41)),$K41,IF((SUM(выдача!$O41:U41)&lt;=($B41+$D41+$F41+$H41+$J41+$L41)),$M41,IF((SUM(выдача!$O41:U41)&lt;=($B41+$D41+$F41+$H41+$J41+$L41+$N41)),$O41,IF((SUM(выдача!$O41:U41)&lt;=($B41+$D41+$F41+$H41+$J41+$L41+$N41+$P41)),$Q41,IF((SUM(выдача!$O41:U41)&lt;=($B41+$D41+$F41+$H41+$J41+$L41+$N41+$P41+$R41)),$S41,IF((SUM(выдача!$O41:U41)&lt;=($B41+$D41+$F41+$H41+$J41+$L41+$N41+$P41+$R41+$T41)),$U41,IF((SUM(выдача!$O41:U41)&lt;=($B41+$D41+$F41+$H41+$J41+$L41+$N41+$P41+$R41+$T41+$V41)),$W41,IF((SUM(выдача!$O41:U41)&lt;=($B41+$D41+$F41+$H41+$J41+$L41+$N41+$P41+$R41+$T41+$V41+$X41)),$Y41,IF((SUM(выдача!$O41:U41)&lt;=($B41+$D41+$F41+$H41+$J41+$L41+$N41+$P41+$R41+$T41+$V41+$X41+$Z41)),$AA41,IF((SUM(выдача!$O41:U41)&lt;=($B41+$D41+$F41+$H41+$J41+$L41+$N41+$P41+$R41+$T41+$V41+$X41+$Z41+$AB41)),$AC41,0))))))))))))))</f>
        <v>25</v>
      </c>
      <c r="AP41" s="354">
        <f>IF(((SUM(выдача!$O41:V41)&lt;=$B41)),$C41,IF((SUM(выдача!$O41:V41)&lt;=($B41+$D41)),$E41,IF((SUM(выдача!$O41:V41)&lt;=($B41+$D41+$F41)),$G41,IF((SUM(выдача!$O41:V41)&lt;=($B41+$D41+$F41+$H41)),$I41,IF((SUM(выдача!$O41:V41)&lt;=($B41+$D41+$F41+$H41+$J41)),$K41,IF((SUM(выдача!$O41:V41)&lt;=($B41+$D41+$F41+$H41+$J41+$L41)),$M41,IF((SUM(выдача!$O41:V41)&lt;=($B41+$D41+$F41+$H41+$J41+$L41+$N41)),$O41,IF((SUM(выдача!$O41:V41)&lt;=($B41+$D41+$F41+$H41+$J41+$L41+$N41+$P41)),$Q41,IF((SUM(выдача!$O41:V41)&lt;=($B41+$D41+$F41+$H41+$J41+$L41+$N41+$P41+$R41)),$S41,IF((SUM(выдача!$O41:V41)&lt;=($B41+$D41+$F41+$H41+$J41+$L41+$N41+$P41+$R41+$T41)),$U41,IF((SUM(выдача!$O41:V41)&lt;=($B41+$D41+$F41+$H41+$J41+$L41+$N41+$P41+$R41+$T41+$V41)),$W41,IF((SUM(выдача!$O41:V41)&lt;=($B41+$D41+$F41+$H41+$J41+$L41+$N41+$P41+$R41+$T41+$V41+$X41)),$Y41,IF((SUM(выдача!$O41:V41)&lt;=($B41+$D41+$F41+$H41+$J41+$L41+$N41+$P41+$R41+$T41+$V41+$X41+$Z41)),$AA41,IF((SUM(выдача!$O41:V41)&lt;=($B41+$D41+$F41+$H41+$J41+$L41+$N41+$P41+$R41+$T41+$V41+$X41+$Z41+$AB41)),$AC41,0))))))))))))))</f>
        <v>25</v>
      </c>
      <c r="AQ41" s="354">
        <f>IF(((SUM(выдача!$O41:W41)&lt;=$B41)),$C41,IF((SUM(выдача!$O41:W41)&lt;=($B41+$D41)),$E41,IF((SUM(выдача!$O41:W41)&lt;=($B41+$D41+$F41)),$G41,IF((SUM(выдача!$O41:W41)&lt;=($B41+$D41+$F41+$H41)),$I41,IF((SUM(выдача!$O41:W41)&lt;=($B41+$D41+$F41+$H41+$J41)),$K41,IF((SUM(выдача!$O41:W41)&lt;=($B41+$D41+$F41+$H41+$J41+$L41)),$M41,IF((SUM(выдача!$O41:W41)&lt;=($B41+$D41+$F41+$H41+$J41+$L41+$N41)),$O41,IF((SUM(выдача!$O41:W41)&lt;=($B41+$D41+$F41+$H41+$J41+$L41+$N41+$P41)),$Q41,IF((SUM(выдача!$O41:W41)&lt;=($B41+$D41+$F41+$H41+$J41+$L41+$N41+$P41+$R41)),$S41,IF((SUM(выдача!$O41:W41)&lt;=($B41+$D41+$F41+$H41+$J41+$L41+$N41+$P41+$R41+$T41)),$U41,IF((SUM(выдача!$O41:W41)&lt;=($B41+$D41+$F41+$H41+$J41+$L41+$N41+$P41+$R41+$T41+$V41)),$W41,IF((SUM(выдача!$O41:W41)&lt;=($B41+$D41+$F41+$H41+$J41+$L41+$N41+$P41+$R41+$T41+$V41+$X41)),$Y41,IF((SUM(выдача!$O41:W41)&lt;=($B41+$D41+$F41+$H41+$J41+$L41+$N41+$P41+$R41+$T41+$V41+$X41+$Z41)),$AA41,IF((SUM(выдача!$O41:W41)&lt;=($B41+$D41+$F41+$H41+$J41+$L41+$N41+$P41+$R41+$T41+$V41+$X41+$Z41+$AB41)),$AC41,0))))))))))))))</f>
        <v>25</v>
      </c>
      <c r="AR41" s="354">
        <f>IF(((SUM(выдача!$O41:X41)&lt;=$B41)),$C41,IF((SUM(выдача!$O41:X41)&lt;=($B41+$D41)),$E41,IF((SUM(выдача!$O41:X41)&lt;=($B41+$D41+$F41)),$G41,IF((SUM(выдача!$O41:X41)&lt;=($B41+$D41+$F41+$H41)),$I41,IF((SUM(выдача!$O41:X41)&lt;=($B41+$D41+$F41+$H41+$J41)),$K41,IF((SUM(выдача!$O41:X41)&lt;=($B41+$D41+$F41+$H41+$J41+$L41)),$M41,IF((SUM(выдача!$O41:X41)&lt;=($B41+$D41+$F41+$H41+$J41+$L41+$N41)),$O41,IF((SUM(выдача!$O41:X41)&lt;=($B41+$D41+$F41+$H41+$J41+$L41+$N41+$P41)),$Q41,IF((SUM(выдача!$O41:X41)&lt;=($B41+$D41+$F41+$H41+$J41+$L41+$N41+$P41+$R41)),$S41,IF((SUM(выдача!$O41:X41)&lt;=($B41+$D41+$F41+$H41+$J41+$L41+$N41+$P41+$R41+$T41)),$U41,IF((SUM(выдача!$O41:X41)&lt;=($B41+$D41+$F41+$H41+$J41+$L41+$N41+$P41+$R41+$T41+$V41)),$W41,IF((SUM(выдача!$O41:X41)&lt;=($B41+$D41+$F41+$H41+$J41+$L41+$N41+$P41+$R41+$T41+$V41+$X41)),$Y41,IF((SUM(выдача!$O41:X41)&lt;=($B41+$D41+$F41+$H41+$J41+$L41+$N41+$P41+$R41+$T41+$V41+$X41+$Z41)),$AA41,IF((SUM(выдача!$O41:X41)&lt;=($B41+$D41+$F41+$H41+$J41+$L41+$N41+$P41+$R41+$T41+$V41+$X41+$Z41+$AB41)),$AC41,0))))))))))))))</f>
        <v>25</v>
      </c>
      <c r="AS41" s="354">
        <f>IF(((SUM(выдача!$O41:Y41)&lt;=$B41)),$C41,IF((SUM(выдача!$O41:Y41)&lt;=($B41+$D41)),$E41,IF((SUM(выдача!$O41:Y41)&lt;=($B41+$D41+$F41)),$G41,IF((SUM(выдача!$O41:Y41)&lt;=($B41+$D41+$F41+$H41)),$I41,IF((SUM(выдача!$O41:Y41)&lt;=($B41+$D41+$F41+$H41+$J41)),$K41,IF((SUM(выдача!$O41:Y41)&lt;=($B41+$D41+$F41+$H41+$J41+$L41)),$M41,IF((SUM(выдача!$O41:Y41)&lt;=($B41+$D41+$F41+$H41+$J41+$L41+$N41)),$O41,IF((SUM(выдача!$O41:Y41)&lt;=($B41+$D41+$F41+$H41+$J41+$L41+$N41+$P41)),$Q41,IF((SUM(выдача!$O41:Y41)&lt;=($B41+$D41+$F41+$H41+$J41+$L41+$N41+$P41+$R41)),$S41,IF((SUM(выдача!$O41:Y41)&lt;=($B41+$D41+$F41+$H41+$J41+$L41+$N41+$P41+$R41+$T41)),$U41,IF((SUM(выдача!$O41:Y41)&lt;=($B41+$D41+$F41+$H41+$J41+$L41+$N41+$P41+$R41+$T41+$V41)),$W41,IF((SUM(выдача!$O41:Y41)&lt;=($B41+$D41+$F41+$H41+$J41+$L41+$N41+$P41+$R41+$T41+$V41+$X41)),$Y41,IF((SUM(выдача!$O41:Y41)&lt;=($B41+$D41+$F41+$H41+$J41+$L41+$N41+$P41+$R41+$T41+$V41+$X41+$Z41)),$AA41,IF((SUM(выдача!$O41:Y41)&lt;=($B41+$D41+$F41+$H41+$J41+$L41+$N41+$P41+$R41+$T41+$V41+$X41+$Z41+$AB41)),$AC41,0))))))))))))))</f>
        <v>25</v>
      </c>
      <c r="AT41" s="354">
        <f>IF(((SUM(выдача!$O41:Z41)&lt;=$B41)),$C41,IF((SUM(выдача!$O41:Z41)&lt;=($B41+$D41)),$E41,IF((SUM(выдача!$O41:Z41)&lt;=($B41+$D41+$F41)),$G41,IF((SUM(выдача!$O41:Z41)&lt;=($B41+$D41+$F41+$H41)),$I41,IF((SUM(выдача!$O41:Z41)&lt;=($B41+$D41+$F41+$H41+$J41)),$K41,IF((SUM(выдача!$O41:Z41)&lt;=($B41+$D41+$F41+$H41+$J41+$L41)),$M41,IF((SUM(выдача!$O41:Z41)&lt;=($B41+$D41+$F41+$H41+$J41+$L41+$N41)),$O41,IF((SUM(выдача!$O41:Z41)&lt;=($B41+$D41+$F41+$H41+$J41+$L41+$N41+$P41)),$Q41,IF((SUM(выдача!$O41:Z41)&lt;=($B41+$D41+$F41+$H41+$J41+$L41+$N41+$P41+$R41)),$S41,IF((SUM(выдача!$O41:Z41)&lt;=($B41+$D41+$F41+$H41+$J41+$L41+$N41+$P41+$R41+$T41)),$U41,IF((SUM(выдача!$O41:Z41)&lt;=($B41+$D41+$F41+$H41+$J41+$L41+$N41+$P41+$R41+$T41+$V41)),$W41,IF((SUM(выдача!$O41:Z41)&lt;=($B41+$D41+$F41+$H41+$J41+$L41+$N41+$P41+$R41+$T41+$V41+$X41)),$Y41,IF((SUM(выдача!$O41:Z41)&lt;=($B41+$D41+$F41+$H41+$J41+$L41+$N41+$P41+$R41+$T41+$V41+$X41+$Z41)),$AA41,IF((SUM(выдача!$O41:Z41)&lt;=($B41+$D41+$F41+$H41+$J41+$L41+$N41+$P41+$R41+$T41+$V41+$X41+$Z41+$AB41)),$AC41,0))))))))))))))</f>
        <v>25</v>
      </c>
      <c r="AU41" s="354">
        <f>IF(((SUM(выдача!$O41:AA41)&lt;=$B41)),$C41,IF((SUM(выдача!$O41:AA41)&lt;=($B41+$D41)),$E41,IF((SUM(выдача!$O41:AA41)&lt;=($B41+$D41+$F41)),$G41,IF((SUM(выдача!$O41:AA41)&lt;=($B41+$D41+$F41+$H41)),$I41,IF((SUM(выдача!$O41:AA41)&lt;=($B41+$D41+$F41+$H41+$J41)),$K41,IF((SUM(выдача!$O41:AA41)&lt;=($B41+$D41+$F41+$H41+$J41+$L41)),$M41,IF((SUM(выдача!$O41:AA41)&lt;=($B41+$D41+$F41+$H41+$J41+$L41+$N41)),$O41,IF((SUM(выдача!$O41:AA41)&lt;=($B41+$D41+$F41+$H41+$J41+$L41+$N41+$P41)),$Q41,IF((SUM(выдача!$O41:AA41)&lt;=($B41+$D41+$F41+$H41+$J41+$L41+$N41+$P41+$R41)),$S41,IF((SUM(выдача!$O41:AA41)&lt;=($B41+$D41+$F41+$H41+$J41+$L41+$N41+$P41+$R41+$T41)),$U41,IF((SUM(выдача!$O41:AA41)&lt;=($B41+$D41+$F41+$H41+$J41+$L41+$N41+$P41+$R41+$T41+$V41)),$W41,IF((SUM(выдача!$O41:AA41)&lt;=($B41+$D41+$F41+$H41+$J41+$L41+$N41+$P41+$R41+$T41+$V41+$X41)),$Y41,IF((SUM(выдача!$O41:AA41)&lt;=($B41+$D41+$F41+$H41+$J41+$L41+$N41+$P41+$R41+$T41+$V41+$X41+$Z41)),$AA41,IF((SUM(выдача!$O41:AA41)&lt;=($B41+$D41+$F41+$H41+$J41+$L41+$N41+$P41+$R41+$T41+$V41+$X41+$Z41+$AB41)),$AC41,0))))))))))))))</f>
        <v>25</v>
      </c>
      <c r="AV41" s="354">
        <f>IF(((SUM(выдача!$O41:AB41)&lt;=$B41)),$C41,IF((SUM(выдача!$O41:AB41)&lt;=($B41+$D41)),$E41,IF((SUM(выдача!$O41:AB41)&lt;=($B41+$D41+$F41)),$G41,IF((SUM(выдача!$O41:AB41)&lt;=($B41+$D41+$F41+$H41)),$I41,IF((SUM(выдача!$O41:AB41)&lt;=($B41+$D41+$F41+$H41+$J41)),$K41,IF((SUM(выдача!$O41:AB41)&lt;=($B41+$D41+$F41+$H41+$J41+$L41)),$M41,IF((SUM(выдача!$O41:AB41)&lt;=($B41+$D41+$F41+$H41+$J41+$L41+$N41)),$O41,IF((SUM(выдача!$O41:AB41)&lt;=($B41+$D41+$F41+$H41+$J41+$L41+$N41+$P41)),$Q41,IF((SUM(выдача!$O41:AB41)&lt;=($B41+$D41+$F41+$H41+$J41+$L41+$N41+$P41+$R41)),$S41,IF((SUM(выдача!$O41:AB41)&lt;=($B41+$D41+$F41+$H41+$J41+$L41+$N41+$P41+$R41+$T41)),$U41,IF((SUM(выдача!$O41:AB41)&lt;=($B41+$D41+$F41+$H41+$J41+$L41+$N41+$P41+$R41+$T41+$V41)),$W41,IF((SUM(выдача!$O41:AB41)&lt;=($B41+$D41+$F41+$H41+$J41+$L41+$N41+$P41+$R41+$T41+$V41+$X41)),$Y41,IF((SUM(выдача!$O41:AB41)&lt;=($B41+$D41+$F41+$H41+$J41+$L41+$N41+$P41+$R41+$T41+$V41+$X41+$Z41)),$AA41,IF((SUM(выдача!$O41:AB41)&lt;=($B41+$D41+$F41+$H41+$J41+$L41+$N41+$P41+$R41+$T41+$V41+$X41+$Z41+$AB41)),$AC41,0))))))))))))))</f>
        <v>25</v>
      </c>
      <c r="AW41" s="354">
        <f>IF(((SUM(выдача!$O41:AC41)&lt;=$B41)),$C41,IF((SUM(выдача!$O41:AC41)&lt;=($B41+$D41)),$E41,IF((SUM(выдача!$O41:AC41)&lt;=($B41+$D41+$F41)),$G41,IF((SUM(выдача!$O41:AC41)&lt;=($B41+$D41+$F41+$H41)),$I41,IF((SUM(выдача!$O41:AC41)&lt;=($B41+$D41+$F41+$H41+$J41)),$K41,IF((SUM(выдача!$O41:AC41)&lt;=($B41+$D41+$F41+$H41+$J41+$L41)),$M41,IF((SUM(выдача!$O41:AC41)&lt;=($B41+$D41+$F41+$H41+$J41+$L41+$N41)),$O41,IF((SUM(выдача!$O41:AC41)&lt;=($B41+$D41+$F41+$H41+$J41+$L41+$N41+$P41)),$Q41,IF((SUM(выдача!$O41:AC41)&lt;=($B41+$D41+$F41+$H41+$J41+$L41+$N41+$P41+$R41)),$S41,IF((SUM(выдача!$O41:AC41)&lt;=($B41+$D41+$F41+$H41+$J41+$L41+$N41+$P41+$R41+$T41)),$U41,IF((SUM(выдача!$O41:AC41)&lt;=($B41+$D41+$F41+$H41+$J41+$L41+$N41+$P41+$R41+$T41+$V41)),$W41,IF((SUM(выдача!$O41:AC41)&lt;=($B41+$D41+$F41+$H41+$J41+$L41+$N41+$P41+$R41+$T41+$V41+$X41)),$Y41,IF((SUM(выдача!$O41:AC41)&lt;=($B41+$D41+$F41+$H41+$J41+$L41+$N41+$P41+$R41+$T41+$V41+$X41+$Z41)),$AA41,IF((SUM(выдача!$O41:AC41)&lt;=($B41+$D41+$F41+$H41+$J41+$L41+$N41+$P41+$R41+$T41+$V41+$X41+$Z41+$AB41)),$AC41,0))))))))))))))</f>
        <v>25</v>
      </c>
      <c r="AX41" s="354">
        <f>IF(((SUM(выдача!$O41:AD41)&lt;=$B41)),$C41,IF((SUM(выдача!$O41:AD41)&lt;=($B41+$D41)),$E41,IF((SUM(выдача!$O41:AD41)&lt;=($B41+$D41+$F41)),$G41,IF((SUM(выдача!$O41:AD41)&lt;=($B41+$D41+$F41+$H41)),$I41,IF((SUM(выдача!$O41:AD41)&lt;=($B41+$D41+$F41+$H41+$J41)),$K41,IF((SUM(выдача!$O41:AD41)&lt;=($B41+$D41+$F41+$H41+$J41+$L41)),$M41,IF((SUM(выдача!$O41:AD41)&lt;=($B41+$D41+$F41+$H41+$J41+$L41+$N41)),$O41,IF((SUM(выдача!$O41:AD41)&lt;=($B41+$D41+$F41+$H41+$J41+$L41+$N41+$P41)),$Q41,IF((SUM(выдача!$O41:AD41)&lt;=($B41+$D41+$F41+$H41+$J41+$L41+$N41+$P41+$R41)),$S41,IF((SUM(выдача!$O41:AD41)&lt;=($B41+$D41+$F41+$H41+$J41+$L41+$N41+$P41+$R41+$T41)),$U41,IF((SUM(выдача!$O41:AD41)&lt;=($B41+$D41+$F41+$H41+$J41+$L41+$N41+$P41+$R41+$T41+$V41)),$W41,IF((SUM(выдача!$O41:AD41)&lt;=($B41+$D41+$F41+$H41+$J41+$L41+$N41+$P41+$R41+$T41+$V41+$X41)),$Y41,IF((SUM(выдача!$O41:AD41)&lt;=($B41+$D41+$F41+$H41+$J41+$L41+$N41+$P41+$R41+$T41+$V41+$X41+$Z41)),$AA41,IF((SUM(выдача!$O41:AD41)&lt;=($B41+$D41+$F41+$H41+$J41+$L41+$N41+$P41+$R41+$T41+$V41+$X41+$Z41+$AB41)),$AC41,0))))))))))))))</f>
        <v>25</v>
      </c>
      <c r="AY41" s="354">
        <f>IF(((SUM(выдача!$O41:AE41)&lt;=$B41)),$C41,IF((SUM(выдача!$O41:AE41)&lt;=($B41+$D41)),$E41,IF((SUM(выдача!$O41:AE41)&lt;=($B41+$D41+$F41)),$G41,IF((SUM(выдача!$O41:AE41)&lt;=($B41+$D41+$F41+$H41)),$I41,IF((SUM(выдача!$O41:AE41)&lt;=($B41+$D41+$F41+$H41+$J41)),$K41,IF((SUM(выдача!$O41:AE41)&lt;=($B41+$D41+$F41+$H41+$J41+$L41)),$M41,IF((SUM(выдача!$O41:AE41)&lt;=($B41+$D41+$F41+$H41+$J41+$L41+$N41)),$O41,IF((SUM(выдача!$O41:AE41)&lt;=($B41+$D41+$F41+$H41+$J41+$L41+$N41+$P41)),$Q41,IF((SUM(выдача!$O41:AE41)&lt;=($B41+$D41+$F41+$H41+$J41+$L41+$N41+$P41+$R41)),$S41,IF((SUM(выдача!$O41:AE41)&lt;=($B41+$D41+$F41+$H41+$J41+$L41+$N41+$P41+$R41+$T41)),$U41,IF((SUM(выдача!$O41:AE41)&lt;=($B41+$D41+$F41+$H41+$J41+$L41+$N41+$P41+$R41+$T41+$V41)),$W41,IF((SUM(выдача!$O41:AE41)&lt;=($B41+$D41+$F41+$H41+$J41+$L41+$N41+$P41+$R41+$T41+$V41+$X41)),$Y41,IF((SUM(выдача!$O41:AE41)&lt;=($B41+$D41+$F41+$H41+$J41+$L41+$N41+$P41+$R41+$T41+$V41+$X41+$Z41)),$AA41,IF((SUM(выдача!$O41:AE41)&lt;=($B41+$D41+$F41+$H41+$J41+$L41+$N41+$P41+$R41+$T41+$V41+$X41+$Z41+$AB41)),$AC41,0))))))))))))))</f>
        <v>25</v>
      </c>
      <c r="AZ41" s="354">
        <f>IF(((SUM(выдача!$O41:AF41)&lt;=$B41)),$C41,IF((SUM(выдача!$O41:AF41)&lt;=($B41+$D41)),$E41,IF((SUM(выдача!$O41:AF41)&lt;=($B41+$D41+$F41)),$G41,IF((SUM(выдача!$O41:AF41)&lt;=($B41+$D41+$F41+$H41)),$I41,IF((SUM(выдача!$O41:AF41)&lt;=($B41+$D41+$F41+$H41+$J41)),$K41,IF((SUM(выдача!$O41:AF41)&lt;=($B41+$D41+$F41+$H41+$J41+$L41)),$M41,IF((SUM(выдача!$O41:AF41)&lt;=($B41+$D41+$F41+$H41+$J41+$L41+$N41)),$O41,IF((SUM(выдача!$O41:AF41)&lt;=($B41+$D41+$F41+$H41+$J41+$L41+$N41+$P41)),$Q41,IF((SUM(выдача!$O41:AF41)&lt;=($B41+$D41+$F41+$H41+$J41+$L41+$N41+$P41+$R41)),$S41,IF((SUM(выдача!$O41:AF41)&lt;=($B41+$D41+$F41+$H41+$J41+$L41+$N41+$P41+$R41+$T41)),$U41,IF((SUM(выдача!$O41:AF41)&lt;=($B41+$D41+$F41+$H41+$J41+$L41+$N41+$P41+$R41+$T41+$V41)),$W41,IF((SUM(выдача!$O41:AF41)&lt;=($B41+$D41+$F41+$H41+$J41+$L41+$N41+$P41+$R41+$T41+$V41+$X41)),$Y41,IF((SUM(выдача!$O41:AF41)&lt;=($B41+$D41+$F41+$H41+$J41+$L41+$N41+$P41+$R41+$T41+$V41+$X41+$Z41)),$AA41,IF((SUM(выдача!$O41:AF41)&lt;=($B41+$D41+$F41+$H41+$J41+$L41+$N41+$P41+$R41+$T41+$V41+$X41+$Z41+$AB41)),$AC41,0))))))))))))))</f>
        <v>25</v>
      </c>
      <c r="BA41" s="354">
        <f>IF(((SUM(выдача!$O41:AG41)&lt;=$B41)),$C41,IF((SUM(выдача!$O41:AG41)&lt;=($B41+$D41)),$E41,IF((SUM(выдача!$O41:AG41)&lt;=($B41+$D41+$F41)),$G41,IF((SUM(выдача!$O41:AG41)&lt;=($B41+$D41+$F41+$H41)),$I41,IF((SUM(выдача!$O41:AG41)&lt;=($B41+$D41+$F41+$H41+$J41)),$K41,IF((SUM(выдача!$O41:AG41)&lt;=($B41+$D41+$F41+$H41+$J41+$L41)),$M41,IF((SUM(выдача!$O41:AG41)&lt;=($B41+$D41+$F41+$H41+$J41+$L41+$N41)),$O41,IF((SUM(выдача!$O41:AG41)&lt;=($B41+$D41+$F41+$H41+$J41+$L41+$N41+$P41)),$Q41,IF((SUM(выдача!$O41:AG41)&lt;=($B41+$D41+$F41+$H41+$J41+$L41+$N41+$P41+$R41)),$S41,IF((SUM(выдача!$O41:AG41)&lt;=($B41+$D41+$F41+$H41+$J41+$L41+$N41+$P41+$R41+$T41)),$U41,IF((SUM(выдача!$O41:AG41)&lt;=($B41+$D41+$F41+$H41+$J41+$L41+$N41+$P41+$R41+$T41+$V41)),$W41,IF((SUM(выдача!$O41:AG41)&lt;=($B41+$D41+$F41+$H41+$J41+$L41+$N41+$P41+$R41+$T41+$V41+$X41)),$Y41,IF((SUM(выдача!$O41:AG41)&lt;=($B41+$D41+$F41+$H41+$J41+$L41+$N41+$P41+$R41+$T41+$V41+$X41+$Z41)),$AA41,IF((SUM(выдача!$O41:AG41)&lt;=($B41+$D41+$F41+$H41+$J41+$L41+$N41+$P41+$R41+$T41+$V41+$X41+$Z41+$AB41)),$AC41,0))))))))))))))</f>
        <v>25</v>
      </c>
      <c r="BB41" s="354">
        <f>IF(((SUM(выдача!$O41:AH41)&lt;=$B41)),$C41,IF((SUM(выдача!$O41:AH41)&lt;=($B41+$D41)),$E41,IF((SUM(выдача!$O41:AH41)&lt;=($B41+$D41+$F41)),$G41,IF((SUM(выдача!$O41:AH41)&lt;=($B41+$D41+$F41+$H41)),$I41,IF((SUM(выдача!$O41:AH41)&lt;=($B41+$D41+$F41+$H41+$J41)),$K41,IF((SUM(выдача!$O41:AH41)&lt;=($B41+$D41+$F41+$H41+$J41+$L41)),$M41,IF((SUM(выдача!$O41:AH41)&lt;=($B41+$D41+$F41+$H41+$J41+$L41+$N41)),$O41,IF((SUM(выдача!$O41:AH41)&lt;=($B41+$D41+$F41+$H41+$J41+$L41+$N41+$P41)),$Q41,IF((SUM(выдача!$O41:AH41)&lt;=($B41+$D41+$F41+$H41+$J41+$L41+$N41+$P41+$R41)),$S41,IF((SUM(выдача!$O41:AH41)&lt;=($B41+$D41+$F41+$H41+$J41+$L41+$N41+$P41+$R41+$T41)),$U41,IF((SUM(выдача!$O41:AH41)&lt;=($B41+$D41+$F41+$H41+$J41+$L41+$N41+$P41+$R41+$T41+$V41)),$W41,IF((SUM(выдача!$O41:AH41)&lt;=($B41+$D41+$F41+$H41+$J41+$L41+$N41+$P41+$R41+$T41+$V41+$X41)),$Y41,IF((SUM(выдача!$O41:AH41)&lt;=($B41+$D41+$F41+$H41+$J41+$L41+$N41+$P41+$R41+$T41+$V41+$X41+$Z41)),$AA41,IF((SUM(выдача!$O41:AH41)&lt;=($B41+$D41+$F41+$H41+$J41+$L41+$N41+$P41+$R41+$T41+$V41+$X41+$Z41+$AB41)),$AC41,0))))))))))))))</f>
        <v>25</v>
      </c>
      <c r="BC41" s="354">
        <f>IF(((SUM(выдача!$O41:AI41)&lt;=$B41)),$C41,IF((SUM(выдача!$O41:AI41)&lt;=($B41+$D41)),$E41,IF((SUM(выдача!$O41:AI41)&lt;=($B41+$D41+$F41)),$G41,IF((SUM(выдача!$O41:AI41)&lt;=($B41+$D41+$F41+$H41)),$I41,IF((SUM(выдача!$O41:AI41)&lt;=($B41+$D41+$F41+$H41+$J41)),$K41,IF((SUM(выдача!$O41:AI41)&lt;=($B41+$D41+$F41+$H41+$J41+$L41)),$M41,IF((SUM(выдача!$O41:AI41)&lt;=($B41+$D41+$F41+$H41+$J41+$L41+$N41)),$O41,IF((SUM(выдача!$O41:AI41)&lt;=($B41+$D41+$F41+$H41+$J41+$L41+$N41+$P41)),$Q41,IF((SUM(выдача!$O41:AI41)&lt;=($B41+$D41+$F41+$H41+$J41+$L41+$N41+$P41+$R41)),$S41,IF((SUM(выдача!$O41:AI41)&lt;=($B41+$D41+$F41+$H41+$J41+$L41+$N41+$P41+$R41+$T41)),$U41,IF((SUM(выдача!$O41:AI41)&lt;=($B41+$D41+$F41+$H41+$J41+$L41+$N41+$P41+$R41+$T41+$V41)),$W41,IF((SUM(выдача!$O41:AI41)&lt;=($B41+$D41+$F41+$H41+$J41+$L41+$N41+$P41+$R41+$T41+$V41+$X41)),$Y41,IF((SUM(выдача!$O41:AI41)&lt;=($B41+$D41+$F41+$H41+$J41+$L41+$N41+$P41+$R41+$T41+$V41+$X41+$Z41)),$AA41,IF((SUM(выдача!$O41:AI41)&lt;=($B41+$D41+$F41+$H41+$J41+$L41+$N41+$P41+$R41+$T41+$V41+$X41+$Z41+$AB41)),$AC41,0))))))))))))))</f>
        <v>25</v>
      </c>
      <c r="BD41" s="355">
        <f t="shared" si="1"/>
        <v>0</v>
      </c>
      <c r="BE41" s="356">
        <f t="shared" si="4"/>
        <v>0</v>
      </c>
    </row>
    <row r="42" spans="1:57" ht="15.75">
      <c r="A42" s="151" t="s">
        <v>138</v>
      </c>
      <c r="B42" s="276">
        <v>2.64</v>
      </c>
      <c r="C42" s="277">
        <v>160</v>
      </c>
      <c r="D42" s="276">
        <v>2.35</v>
      </c>
      <c r="E42" s="277">
        <v>160</v>
      </c>
      <c r="F42" s="276">
        <v>2.3199999999999998</v>
      </c>
      <c r="G42" s="280">
        <v>160</v>
      </c>
      <c r="H42" s="276">
        <v>4.0999999999999996</v>
      </c>
      <c r="I42" s="278">
        <v>160</v>
      </c>
      <c r="J42" s="279">
        <v>6.76</v>
      </c>
      <c r="K42" s="278">
        <v>160</v>
      </c>
      <c r="L42" s="279"/>
      <c r="M42" s="280"/>
      <c r="N42" s="279"/>
      <c r="O42" s="280"/>
      <c r="P42" s="279"/>
      <c r="Q42" s="280"/>
      <c r="R42" s="279"/>
      <c r="S42" s="280"/>
      <c r="T42" s="279"/>
      <c r="U42" s="280"/>
      <c r="V42" s="279"/>
      <c r="W42" s="280"/>
      <c r="X42" s="279"/>
      <c r="Y42" s="280"/>
      <c r="Z42" s="279"/>
      <c r="AA42" s="280"/>
      <c r="AB42" s="279"/>
      <c r="AC42" s="280"/>
      <c r="AD42" s="351">
        <f>B42*C42+D42*E42+F42*G42+H42*I42+J42*K42+L42*M42+N42*O42+P42*Q42+R42*S42+T42*U42+V42*W42+X42*Y42+Z42*AA42+AB42*AC42</f>
        <v>2907.2</v>
      </c>
      <c r="AE42" s="351">
        <f>AD42-(SUM(Всего!D42:'Всего'!X42))</f>
        <v>0</v>
      </c>
      <c r="AF42" s="352">
        <f>B42+D42+F42+H42+J42+L42+N42+P42+R42+T42+V42+X42+Z42+AB42</f>
        <v>18.170000000000002</v>
      </c>
      <c r="AG42" s="353" t="str">
        <f t="shared" si="0"/>
        <v>яблоки</v>
      </c>
      <c r="AH42" s="353">
        <f>выдача!B42</f>
        <v>0</v>
      </c>
      <c r="AI42" s="354">
        <f>IF(((SUM(выдача!$O42:O42)&lt;=$B42)),$C42,IF((SUM(выдача!$O42:O42)&lt;=($B42+$D42)),$E42,IF((SUM(выдача!$O42:O42)&lt;=($B42+$D42+$F42)),$G42,IF((SUM(выдача!$O42:O42)&lt;=($B42+$D42+$F42+$H42)),$I42,IF((SUM(выдача!$O42:O42)&lt;=($B42+$D42+$F42+$H42+$J42)),$K42,IF((SUM(выдача!$O42:O42)&lt;=($B42+$D42+$F42+$H42+$J42+$L42)),$M42,IF((SUM(выдача!$O42:O42)&lt;=($B42+$D42+$F42+$H42+$J42+$L42+$N42)),$O42,IF((SUM(выдача!$O42:O42)&lt;=($B42+$D42+$F42+$H42+$J42+$L42+$N42+$P42)),$Q42,IF((SUM(выдача!$O42:O42)&lt;=($B42+$D42+$F42+$H42+$J42+$L42+$N42+$P42+$R42)),$S42,IF((SUM(выдача!$O42:O42)&lt;=($B42+$D42+$F42+$H42+$J42+$L42+$N42+$P42+$R42+$T42)),$U42,IF((SUM(выдача!$O42:O42)&lt;=($B42+$D42+$F42+$H42+$J42+$L42+$N42+$P42+$R42+$T42+$V42)),$W42,IF((SUM(выдача!$O42:O42)&lt;=($B42+$D42+$F42+$H42+$J42+$L42+$N42+$P42+$R42+$T42+$V42+$X42)),$Y42,IF((SUM(выдача!$O42:O42)&lt;=($B42+$D42+$F42+$H42+$J42+$L42+$N42+$P42+$R42+$T42+$V42+$X42+$Z42)),$AA42,IF((SUM(выдача!$O42:O42)&lt;=($B42+$D42+$F42+$H42+$J42+$L42+$N42+$P42+$R42+$T42+$V42+$X42+$Z42+$AB42)),$AC42,0))))))))))))))</f>
        <v>160</v>
      </c>
      <c r="AJ42" s="354">
        <f>IF(((SUM(выдача!$O42:P42)&lt;=$B42)),$C42,IF((SUM(выдача!$O42:P42)&lt;=($B42+$D42)),$E42,IF((SUM(выдача!$O42:P42)&lt;=($B42+$D42+$F42)),$G42,IF((SUM(выдача!$O42:P42)&lt;=($B42+$D42+$F42+$H42)),$I42,IF((SUM(выдача!$O42:P42)&lt;=($B42+$D42+$F42+$H42+$J42)),$K42,IF((SUM(выдача!$O42:P42)&lt;=($B42+$D42+$F42+$H42+$J42+$L42)),$M42,IF((SUM(выдача!$O42:P42)&lt;=($B42+$D42+$F42+$H42+$J42+$L42+$N42)),$O42,IF((SUM(выдача!$O42:P42)&lt;=($B42+$D42+$F42+$H42+$J42+$L42+$N42+$P42)),$Q42,IF((SUM(выдача!$O42:P42)&lt;=($B42+$D42+$F42+$H42+$J42+$L42+$N42+$P42+$R42)),$S42,IF((SUM(выдача!$O42:P42)&lt;=($B42+$D42+$F42+$H42+$J42+$L42+$N42+$P42+$R42+$T42)),$U42,IF((SUM(выдача!$O42:P42)&lt;=($B42+$D42+$F42+$H42+$J42+$L42+$N42+$P42+$R42+$T42+$V42)),$W42,IF((SUM(выдача!$O42:P42)&lt;=($B42+$D42+$F42+$H42+$J42+$L42+$N42+$P42+$R42+$T42+$V42+$X42)),$Y42,IF((SUM(выдача!$O42:P42)&lt;=($B42+$D42+$F42+$H42+$J42+$L42+$N42+$P42+$R42+$T42+$V42+$X42+$Z42)),$AA42,IF((SUM(выдача!$O42:P42)&lt;=($B42+$D42+$F42+$H42+$J42+$L42+$N42+$P42+$R42+$T42+$V42+$X42+$Z42+$AB42)),$AC42,0))))))))))))))</f>
        <v>160</v>
      </c>
      <c r="AK42" s="354">
        <f>IF(((SUM(выдача!$O42:Q42)&lt;=$B42)),$C42,IF((SUM(выдача!$O42:Q42)&lt;=($B42+$D42)),$E42,IF((SUM(выдача!$O42:Q42)&lt;=($B42+$D42+$F42)),$G42,IF((SUM(выдача!$O42:Q42)&lt;=($B42+$D42+$F42+$H42)),$I42,IF((SUM(выдача!$O42:Q42)&lt;=($B42+$D42+$F42+$H42+$J42)),$K42,IF((SUM(выдача!$O42:Q42)&lt;=($B42+$D42+$F42+$H42+$J42+$L42)),$M42,IF((SUM(выдача!$O42:Q42)&lt;=($B42+$D42+$F42+$H42+$J42+$L42+$N42)),$O42,IF((SUM(выдача!$O42:Q42)&lt;=($B42+$D42+$F42+$H42+$J42+$L42+$N42+$P42)),$Q42,IF((SUM(выдача!$O42:Q42)&lt;=($B42+$D42+$F42+$H42+$J42+$L42+$N42+$P42+$R42)),$S42,IF((SUM(выдача!$O42:Q42)&lt;=($B42+$D42+$F42+$H42+$J42+$L42+$N42+$P42+$R42+$T42)),$U42,IF((SUM(выдача!$O42:Q42)&lt;=($B42+$D42+$F42+$H42+$J42+$L42+$N42+$P42+$R42+$T42+$V42)),$W42,IF((SUM(выдача!$O42:Q42)&lt;=($B42+$D42+$F42+$H42+$J42+$L42+$N42+$P42+$R42+$T42+$V42+$X42)),$Y42,IF((SUM(выдача!$O42:Q42)&lt;=($B42+$D42+$F42+$H42+$J42+$L42+$N42+$P42+$R42+$T42+$V42+$X42+$Z42)),$AA42,IF((SUM(выдача!$O42:Q42)&lt;=($B42+$D42+$F42+$H42+$J42+$L42+$N42+$P42+$R42+$T42+$V42+$X42+$Z42+$AB42)),$AC42,0))))))))))))))</f>
        <v>160</v>
      </c>
      <c r="AL42" s="354">
        <f>IF(((SUM(выдача!$O42:R42)&lt;=$B42)),$C42,IF((SUM(выдача!$O42:R42)&lt;=($B42+$D42)),$E42,IF((SUM(выдача!$O42:R42)&lt;=($B42+$D42+$F42)),$G42,IF((SUM(выдача!$O42:R42)&lt;=($B42+$D42+$F42+$H42)),$I42,IF((SUM(выдача!$O42:R42)&lt;=($B42+$D42+$F42+$H42+$J42)),$K42,IF((SUM(выдача!$O42:R42)&lt;=($B42+$D42+$F42+$H42+$J42+$L42)),$M42,IF((SUM(выдача!$O42:R42)&lt;=($B42+$D42+$F42+$H42+$J42+$L42+$N42)),$O42,IF((SUM(выдача!$O42:R42)&lt;=($B42+$D42+$F42+$H42+$J42+$L42+$N42+$P42)),$Q42,IF((SUM(выдача!$O42:R42)&lt;=($B42+$D42+$F42+$H42+$J42+$L42+$N42+$P42+$R42)),$S42,IF((SUM(выдача!$O42:R42)&lt;=($B42+$D42+$F42+$H42+$J42+$L42+$N42+$P42+$R42+$T42)),$U42,IF((SUM(выдача!$O42:R42)&lt;=($B42+$D42+$F42+$H42+$J42+$L42+$N42+$P42+$R42+$T42+$V42)),$W42,IF((SUM(выдача!$O42:R42)&lt;=($B42+$D42+$F42+$H42+$J42+$L42+$N42+$P42+$R42+$T42+$V42+$X42)),$Y42,IF((SUM(выдача!$O42:R42)&lt;=($B42+$D42+$F42+$H42+$J42+$L42+$N42+$P42+$R42+$T42+$V42+$X42+$Z42)),$AA42,IF((SUM(выдача!$O42:R42)&lt;=($B42+$D42+$F42+$H42+$J42+$L42+$N42+$P42+$R42+$T42+$V42+$X42+$Z42+$AB42)),$AC42,0))))))))))))))</f>
        <v>160</v>
      </c>
      <c r="AM42" s="354">
        <f>IF(((SUM(выдача!$O42:S42)&lt;=$B42)),$C42,IF((SUM(выдача!$O42:S42)&lt;=($B42+$D42)),$E42,IF((SUM(выдача!$O42:S42)&lt;=($B42+$D42+$F42)),$G42,IF((SUM(выдача!$O42:S42)&lt;=($B42+$D42+$F42+$H42)),$I42,IF((SUM(выдача!$O42:S42)&lt;=($B42+$D42+$F42+$H42+$J42)),$K42,IF((SUM(выдача!$O42:S42)&lt;=($B42+$D42+$F42+$H42+$J42+$L42)),$M42,IF((SUM(выдача!$O42:S42)&lt;=($B42+$D42+$F42+$H42+$J42+$L42+$N42)),$O42,IF((SUM(выдача!$O42:S42)&lt;=($B42+$D42+$F42+$H42+$J42+$L42+$N42+$P42)),$Q42,IF((SUM(выдача!$O42:S42)&lt;=($B42+$D42+$F42+$H42+$J42+$L42+$N42+$P42+$R42)),$S42,IF((SUM(выдача!$O42:S42)&lt;=($B42+$D42+$F42+$H42+$J42+$L42+$N42+$P42+$R42+$T42)),$U42,IF((SUM(выдача!$O42:S42)&lt;=($B42+$D42+$F42+$H42+$J42+$L42+$N42+$P42+$R42+$T42+$V42)),$W42,IF((SUM(выдача!$O42:S42)&lt;=($B42+$D42+$F42+$H42+$J42+$L42+$N42+$P42+$R42+$T42+$V42+$X42)),$Y42,IF((SUM(выдача!$O42:S42)&lt;=($B42+$D42+$F42+$H42+$J42+$L42+$N42+$P42+$R42+$T42+$V42+$X42+$Z42)),$AA42,IF((SUM(выдача!$O42:S42)&lt;=($B42+$D42+$F42+$H42+$J42+$L42+$N42+$P42+$R42+$T42+$V42+$X42+$Z42+$AB42)),$AC42,0))))))))))))))</f>
        <v>160</v>
      </c>
      <c r="AN42" s="354">
        <f>IF(((SUM(выдача!$O42:T42)&lt;=$B42)),$C42,IF((SUM(выдача!$O42:T42)&lt;=($B42+$D42)),$E42,IF((SUM(выдача!$O42:T42)&lt;=($B42+$D42+$F42)),$G42,IF((SUM(выдача!$O42:T42)&lt;=($B42+$D42+$F42+$H42)),$I42,IF((SUM(выдача!$O42:T42)&lt;=($B42+$D42+$F42+$H42+$J42)),$K42,IF((SUM(выдача!$O42:T42)&lt;=($B42+$D42+$F42+$H42+$J42+$L42)),$M42,IF((SUM(выдача!$O42:T42)&lt;=($B42+$D42+$F42+$H42+$J42+$L42+$N42)),$O42,IF((SUM(выдача!$O42:T42)&lt;=($B42+$D42+$F42+$H42+$J42+$L42+$N42+$P42)),$Q42,IF((SUM(выдача!$O42:T42)&lt;=($B42+$D42+$F42+$H42+$J42+$L42+$N42+$P42+$R42)),$S42,IF((SUM(выдача!$O42:T42)&lt;=($B42+$D42+$F42+$H42+$J42+$L42+$N42+$P42+$R42+$T42)),$U42,IF((SUM(выдача!$O42:T42)&lt;=($B42+$D42+$F42+$H42+$J42+$L42+$N42+$P42+$R42+$T42+$V42)),$W42,IF((SUM(выдача!$O42:T42)&lt;=($B42+$D42+$F42+$H42+$J42+$L42+$N42+$P42+$R42+$T42+$V42+$X42)),$Y42,IF((SUM(выдача!$O42:T42)&lt;=($B42+$D42+$F42+$H42+$J42+$L42+$N42+$P42+$R42+$T42+$V42+$X42+$Z42)),$AA42,IF((SUM(выдача!$O42:T42)&lt;=($B42+$D42+$F42+$H42+$J42+$L42+$N42+$P42+$R42+$T42+$V42+$X42+$Z42+$AB42)),$AC42,0))))))))))))))</f>
        <v>160</v>
      </c>
      <c r="AO42" s="354">
        <f>IF(((SUM(выдача!$O42:U42)&lt;=$B42)),$C42,IF((SUM(выдача!$O42:U42)&lt;=($B42+$D42)),$E42,IF((SUM(выдача!$O42:U42)&lt;=($B42+$D42+$F42)),$G42,IF((SUM(выдача!$O42:U42)&lt;=($B42+$D42+$F42+$H42)),$I42,IF((SUM(выдача!$O42:U42)&lt;=($B42+$D42+$F42+$H42+$J42)),$K42,IF((SUM(выдача!$O42:U42)&lt;=($B42+$D42+$F42+$H42+$J42+$L42)),$M42,IF((SUM(выдача!$O42:U42)&lt;=($B42+$D42+$F42+$H42+$J42+$L42+$N42)),$O42,IF((SUM(выдача!$O42:U42)&lt;=($B42+$D42+$F42+$H42+$J42+$L42+$N42+$P42)),$Q42,IF((SUM(выдача!$O42:U42)&lt;=($B42+$D42+$F42+$H42+$J42+$L42+$N42+$P42+$R42)),$S42,IF((SUM(выдача!$O42:U42)&lt;=($B42+$D42+$F42+$H42+$J42+$L42+$N42+$P42+$R42+$T42)),$U42,IF((SUM(выдача!$O42:U42)&lt;=($B42+$D42+$F42+$H42+$J42+$L42+$N42+$P42+$R42+$T42+$V42)),$W42,IF((SUM(выдача!$O42:U42)&lt;=($B42+$D42+$F42+$H42+$J42+$L42+$N42+$P42+$R42+$T42+$V42+$X42)),$Y42,IF((SUM(выдача!$O42:U42)&lt;=($B42+$D42+$F42+$H42+$J42+$L42+$N42+$P42+$R42+$T42+$V42+$X42+$Z42)),$AA42,IF((SUM(выдача!$O42:U42)&lt;=($B42+$D42+$F42+$H42+$J42+$L42+$N42+$P42+$R42+$T42+$V42+$X42+$Z42+$AB42)),$AC42,0))))))))))))))</f>
        <v>160</v>
      </c>
      <c r="AP42" s="354">
        <f>IF(((SUM(выдача!$O42:V42)&lt;=$B42)),$C42,IF((SUM(выдача!$O42:V42)&lt;=($B42+$D42)),$E42,IF((SUM(выдача!$O42:V42)&lt;=($B42+$D42+$F42)),$G42,IF((SUM(выдача!$O42:V42)&lt;=($B42+$D42+$F42+$H42)),$I42,IF((SUM(выдача!$O42:V42)&lt;=($B42+$D42+$F42+$H42+$J42)),$K42,IF((SUM(выдача!$O42:V42)&lt;=($B42+$D42+$F42+$H42+$J42+$L42)),$M42,IF((SUM(выдача!$O42:V42)&lt;=($B42+$D42+$F42+$H42+$J42+$L42+$N42)),$O42,IF((SUM(выдача!$O42:V42)&lt;=($B42+$D42+$F42+$H42+$J42+$L42+$N42+$P42)),$Q42,IF((SUM(выдача!$O42:V42)&lt;=($B42+$D42+$F42+$H42+$J42+$L42+$N42+$P42+$R42)),$S42,IF((SUM(выдача!$O42:V42)&lt;=($B42+$D42+$F42+$H42+$J42+$L42+$N42+$P42+$R42+$T42)),$U42,IF((SUM(выдача!$O42:V42)&lt;=($B42+$D42+$F42+$H42+$J42+$L42+$N42+$P42+$R42+$T42+$V42)),$W42,IF((SUM(выдача!$O42:V42)&lt;=($B42+$D42+$F42+$H42+$J42+$L42+$N42+$P42+$R42+$T42+$V42+$X42)),$Y42,IF((SUM(выдача!$O42:V42)&lt;=($B42+$D42+$F42+$H42+$J42+$L42+$N42+$P42+$R42+$T42+$V42+$X42+$Z42)),$AA42,IF((SUM(выдача!$O42:V42)&lt;=($B42+$D42+$F42+$H42+$J42+$L42+$N42+$P42+$R42+$T42+$V42+$X42+$Z42+$AB42)),$AC42,0))))))))))))))</f>
        <v>160</v>
      </c>
      <c r="AQ42" s="354">
        <f>IF(((SUM(выдача!$O42:W42)&lt;=$B42)),$C42,IF((SUM(выдача!$O42:W42)&lt;=($B42+$D42)),$E42,IF((SUM(выдача!$O42:W42)&lt;=($B42+$D42+$F42)),$G42,IF((SUM(выдача!$O42:W42)&lt;=($B42+$D42+$F42+$H42)),$I42,IF((SUM(выдача!$O42:W42)&lt;=($B42+$D42+$F42+$H42+$J42)),$K42,IF((SUM(выдача!$O42:W42)&lt;=($B42+$D42+$F42+$H42+$J42+$L42)),$M42,IF((SUM(выдача!$O42:W42)&lt;=($B42+$D42+$F42+$H42+$J42+$L42+$N42)),$O42,IF((SUM(выдача!$O42:W42)&lt;=($B42+$D42+$F42+$H42+$J42+$L42+$N42+$P42)),$Q42,IF((SUM(выдача!$O42:W42)&lt;=($B42+$D42+$F42+$H42+$J42+$L42+$N42+$P42+$R42)),$S42,IF((SUM(выдача!$O42:W42)&lt;=($B42+$D42+$F42+$H42+$J42+$L42+$N42+$P42+$R42+$T42)),$U42,IF((SUM(выдача!$O42:W42)&lt;=($B42+$D42+$F42+$H42+$J42+$L42+$N42+$P42+$R42+$T42+$V42)),$W42,IF((SUM(выдача!$O42:W42)&lt;=($B42+$D42+$F42+$H42+$J42+$L42+$N42+$P42+$R42+$T42+$V42+$X42)),$Y42,IF((SUM(выдача!$O42:W42)&lt;=($B42+$D42+$F42+$H42+$J42+$L42+$N42+$P42+$R42+$T42+$V42+$X42+$Z42)),$AA42,IF((SUM(выдача!$O42:W42)&lt;=($B42+$D42+$F42+$H42+$J42+$L42+$N42+$P42+$R42+$T42+$V42+$X42+$Z42+$AB42)),$AC42,0))))))))))))))</f>
        <v>160</v>
      </c>
      <c r="AR42" s="354">
        <f>IF(((SUM(выдача!$O42:X42)&lt;=$B42)),$C42,IF((SUM(выдача!$O42:X42)&lt;=($B42+$D42)),$E42,IF((SUM(выдача!$O42:X42)&lt;=($B42+$D42+$F42)),$G42,IF((SUM(выдача!$O42:X42)&lt;=($B42+$D42+$F42+$H42)),$I42,IF((SUM(выдача!$O42:X42)&lt;=($B42+$D42+$F42+$H42+$J42)),$K42,IF((SUM(выдача!$O42:X42)&lt;=($B42+$D42+$F42+$H42+$J42+$L42)),$M42,IF((SUM(выдача!$O42:X42)&lt;=($B42+$D42+$F42+$H42+$J42+$L42+$N42)),$O42,IF((SUM(выдача!$O42:X42)&lt;=($B42+$D42+$F42+$H42+$J42+$L42+$N42+$P42)),$Q42,IF((SUM(выдача!$O42:X42)&lt;=($B42+$D42+$F42+$H42+$J42+$L42+$N42+$P42+$R42)),$S42,IF((SUM(выдача!$O42:X42)&lt;=($B42+$D42+$F42+$H42+$J42+$L42+$N42+$P42+$R42+$T42)),$U42,IF((SUM(выдача!$O42:X42)&lt;=($B42+$D42+$F42+$H42+$J42+$L42+$N42+$P42+$R42+$T42+$V42)),$W42,IF((SUM(выдача!$O42:X42)&lt;=($B42+$D42+$F42+$H42+$J42+$L42+$N42+$P42+$R42+$T42+$V42+$X42)),$Y42,IF((SUM(выдача!$O42:X42)&lt;=($B42+$D42+$F42+$H42+$J42+$L42+$N42+$P42+$R42+$T42+$V42+$X42+$Z42)),$AA42,IF((SUM(выдача!$O42:X42)&lt;=($B42+$D42+$F42+$H42+$J42+$L42+$N42+$P42+$R42+$T42+$V42+$X42+$Z42+$AB42)),$AC42,0))))))))))))))</f>
        <v>160</v>
      </c>
      <c r="AS42" s="354">
        <f>IF(((SUM(выдача!$O42:Y42)&lt;=$B42)),$C42,IF((SUM(выдача!$O42:Y42)&lt;=($B42+$D42)),$E42,IF((SUM(выдача!$O42:Y42)&lt;=($B42+$D42+$F42)),$G42,IF((SUM(выдача!$O42:Y42)&lt;=($B42+$D42+$F42+$H42)),$I42,IF((SUM(выдача!$O42:Y42)&lt;=($B42+$D42+$F42+$H42+$J42)),$K42,IF((SUM(выдача!$O42:Y42)&lt;=($B42+$D42+$F42+$H42+$J42+$L42)),$M42,IF((SUM(выдача!$O42:Y42)&lt;=($B42+$D42+$F42+$H42+$J42+$L42+$N42)),$O42,IF((SUM(выдача!$O42:Y42)&lt;=($B42+$D42+$F42+$H42+$J42+$L42+$N42+$P42)),$Q42,IF((SUM(выдача!$O42:Y42)&lt;=($B42+$D42+$F42+$H42+$J42+$L42+$N42+$P42+$R42)),$S42,IF((SUM(выдача!$O42:Y42)&lt;=($B42+$D42+$F42+$H42+$J42+$L42+$N42+$P42+$R42+$T42)),$U42,IF((SUM(выдача!$O42:Y42)&lt;=($B42+$D42+$F42+$H42+$J42+$L42+$N42+$P42+$R42+$T42+$V42)),$W42,IF((SUM(выдача!$O42:Y42)&lt;=($B42+$D42+$F42+$H42+$J42+$L42+$N42+$P42+$R42+$T42+$V42+$X42)),$Y42,IF((SUM(выдача!$O42:Y42)&lt;=($B42+$D42+$F42+$H42+$J42+$L42+$N42+$P42+$R42+$T42+$V42+$X42+$Z42)),$AA42,IF((SUM(выдача!$O42:Y42)&lt;=($B42+$D42+$F42+$H42+$J42+$L42+$N42+$P42+$R42+$T42+$V42+$X42+$Z42+$AB42)),$AC42,0))))))))))))))</f>
        <v>160</v>
      </c>
      <c r="AT42" s="354">
        <f>IF(((SUM(выдача!$O42:Z42)&lt;=$B42)),$C42,IF((SUM(выдача!$O42:Z42)&lt;=($B42+$D42)),$E42,IF((SUM(выдача!$O42:Z42)&lt;=($B42+$D42+$F42)),$G42,IF((SUM(выдача!$O42:Z42)&lt;=($B42+$D42+$F42+$H42)),$I42,IF((SUM(выдача!$O42:Z42)&lt;=($B42+$D42+$F42+$H42+$J42)),$K42,IF((SUM(выдача!$O42:Z42)&lt;=($B42+$D42+$F42+$H42+$J42+$L42)),$M42,IF((SUM(выдача!$O42:Z42)&lt;=($B42+$D42+$F42+$H42+$J42+$L42+$N42)),$O42,IF((SUM(выдача!$O42:Z42)&lt;=($B42+$D42+$F42+$H42+$J42+$L42+$N42+$P42)),$Q42,IF((SUM(выдача!$O42:Z42)&lt;=($B42+$D42+$F42+$H42+$J42+$L42+$N42+$P42+$R42)),$S42,IF((SUM(выдача!$O42:Z42)&lt;=($B42+$D42+$F42+$H42+$J42+$L42+$N42+$P42+$R42+$T42)),$U42,IF((SUM(выдача!$O42:Z42)&lt;=($B42+$D42+$F42+$H42+$J42+$L42+$N42+$P42+$R42+$T42+$V42)),$W42,IF((SUM(выдача!$O42:Z42)&lt;=($B42+$D42+$F42+$H42+$J42+$L42+$N42+$P42+$R42+$T42+$V42+$X42)),$Y42,IF((SUM(выдача!$O42:Z42)&lt;=($B42+$D42+$F42+$H42+$J42+$L42+$N42+$P42+$R42+$T42+$V42+$X42+$Z42)),$AA42,IF((SUM(выдача!$O42:Z42)&lt;=($B42+$D42+$F42+$H42+$J42+$L42+$N42+$P42+$R42+$T42+$V42+$X42+$Z42+$AB42)),$AC42,0))))))))))))))</f>
        <v>160</v>
      </c>
      <c r="AU42" s="354">
        <f>IF(((SUM(выдача!$O42:AA42)&lt;=$B42)),$C42,IF((SUM(выдача!$O42:AA42)&lt;=($B42+$D42)),$E42,IF((SUM(выдача!$O42:AA42)&lt;=($B42+$D42+$F42)),$G42,IF((SUM(выдача!$O42:AA42)&lt;=($B42+$D42+$F42+$H42)),$I42,IF((SUM(выдача!$O42:AA42)&lt;=($B42+$D42+$F42+$H42+$J42)),$K42,IF((SUM(выдача!$O42:AA42)&lt;=($B42+$D42+$F42+$H42+$J42+$L42)),$M42,IF((SUM(выдача!$O42:AA42)&lt;=($B42+$D42+$F42+$H42+$J42+$L42+$N42)),$O42,IF((SUM(выдача!$O42:AA42)&lt;=($B42+$D42+$F42+$H42+$J42+$L42+$N42+$P42)),$Q42,IF((SUM(выдача!$O42:AA42)&lt;=($B42+$D42+$F42+$H42+$J42+$L42+$N42+$P42+$R42)),$S42,IF((SUM(выдача!$O42:AA42)&lt;=($B42+$D42+$F42+$H42+$J42+$L42+$N42+$P42+$R42+$T42)),$U42,IF((SUM(выдача!$O42:AA42)&lt;=($B42+$D42+$F42+$H42+$J42+$L42+$N42+$P42+$R42+$T42+$V42)),$W42,IF((SUM(выдача!$O42:AA42)&lt;=($B42+$D42+$F42+$H42+$J42+$L42+$N42+$P42+$R42+$T42+$V42+$X42)),$Y42,IF((SUM(выдача!$O42:AA42)&lt;=($B42+$D42+$F42+$H42+$J42+$L42+$N42+$P42+$R42+$T42+$V42+$X42+$Z42)),$AA42,IF((SUM(выдача!$O42:AA42)&lt;=($B42+$D42+$F42+$H42+$J42+$L42+$N42+$P42+$R42+$T42+$V42+$X42+$Z42+$AB42)),$AC42,0))))))))))))))</f>
        <v>160</v>
      </c>
      <c r="AV42" s="354">
        <f>IF(((SUM(выдача!$O42:AB42)&lt;=$B42)),$C42,IF((SUM(выдача!$O42:AB42)&lt;=($B42+$D42)),$E42,IF((SUM(выдача!$O42:AB42)&lt;=($B42+$D42+$F42)),$G42,IF((SUM(выдача!$O42:AB42)&lt;=($B42+$D42+$F42+$H42)),$I42,IF((SUM(выдача!$O42:AB42)&lt;=($B42+$D42+$F42+$H42+$J42)),$K42,IF((SUM(выдача!$O42:AB42)&lt;=($B42+$D42+$F42+$H42+$J42+$L42)),$M42,IF((SUM(выдача!$O42:AB42)&lt;=($B42+$D42+$F42+$H42+$J42+$L42+$N42)),$O42,IF((SUM(выдача!$O42:AB42)&lt;=($B42+$D42+$F42+$H42+$J42+$L42+$N42+$P42)),$Q42,IF((SUM(выдача!$O42:AB42)&lt;=($B42+$D42+$F42+$H42+$J42+$L42+$N42+$P42+$R42)),$S42,IF((SUM(выдача!$O42:AB42)&lt;=($B42+$D42+$F42+$H42+$J42+$L42+$N42+$P42+$R42+$T42)),$U42,IF((SUM(выдача!$O42:AB42)&lt;=($B42+$D42+$F42+$H42+$J42+$L42+$N42+$P42+$R42+$T42+$V42)),$W42,IF((SUM(выдача!$O42:AB42)&lt;=($B42+$D42+$F42+$H42+$J42+$L42+$N42+$P42+$R42+$T42+$V42+$X42)),$Y42,IF((SUM(выдача!$O42:AB42)&lt;=($B42+$D42+$F42+$H42+$J42+$L42+$N42+$P42+$R42+$T42+$V42+$X42+$Z42)),$AA42,IF((SUM(выдача!$O42:AB42)&lt;=($B42+$D42+$F42+$H42+$J42+$L42+$N42+$P42+$R42+$T42+$V42+$X42+$Z42+$AB42)),$AC42,0))))))))))))))</f>
        <v>160</v>
      </c>
      <c r="AW42" s="354">
        <f>IF(((SUM(выдача!$O42:AC42)&lt;=$B42)),$C42,IF((SUM(выдача!$O42:AC42)&lt;=($B42+$D42)),$E42,IF((SUM(выдача!$O42:AC42)&lt;=($B42+$D42+$F42)),$G42,IF((SUM(выдача!$O42:AC42)&lt;=($B42+$D42+$F42+$H42)),$I42,IF((SUM(выдача!$O42:AC42)&lt;=($B42+$D42+$F42+$H42+$J42)),$K42,IF((SUM(выдача!$O42:AC42)&lt;=($B42+$D42+$F42+$H42+$J42+$L42)),$M42,IF((SUM(выдача!$O42:AC42)&lt;=($B42+$D42+$F42+$H42+$J42+$L42+$N42)),$O42,IF((SUM(выдача!$O42:AC42)&lt;=($B42+$D42+$F42+$H42+$J42+$L42+$N42+$P42)),$Q42,IF((SUM(выдача!$O42:AC42)&lt;=($B42+$D42+$F42+$H42+$J42+$L42+$N42+$P42+$R42)),$S42,IF((SUM(выдача!$O42:AC42)&lt;=($B42+$D42+$F42+$H42+$J42+$L42+$N42+$P42+$R42+$T42)),$U42,IF((SUM(выдача!$O42:AC42)&lt;=($B42+$D42+$F42+$H42+$J42+$L42+$N42+$P42+$R42+$T42+$V42)),$W42,IF((SUM(выдача!$O42:AC42)&lt;=($B42+$D42+$F42+$H42+$J42+$L42+$N42+$P42+$R42+$T42+$V42+$X42)),$Y42,IF((SUM(выдача!$O42:AC42)&lt;=($B42+$D42+$F42+$H42+$J42+$L42+$N42+$P42+$R42+$T42+$V42+$X42+$Z42)),$AA42,IF((SUM(выдача!$O42:AC42)&lt;=($B42+$D42+$F42+$H42+$J42+$L42+$N42+$P42+$R42+$T42+$V42+$X42+$Z42+$AB42)),$AC42,0))))))))))))))</f>
        <v>160</v>
      </c>
      <c r="AX42" s="354">
        <f>IF(((SUM(выдача!$O42:AD42)&lt;=$B42)),$C42,IF((SUM(выдача!$O42:AD42)&lt;=($B42+$D42)),$E42,IF((SUM(выдача!$O42:AD42)&lt;=($B42+$D42+$F42)),$G42,IF((SUM(выдача!$O42:AD42)&lt;=($B42+$D42+$F42+$H42)),$I42,IF((SUM(выдача!$O42:AD42)&lt;=($B42+$D42+$F42+$H42+$J42)),$K42,IF((SUM(выдача!$O42:AD42)&lt;=($B42+$D42+$F42+$H42+$J42+$L42)),$M42,IF((SUM(выдача!$O42:AD42)&lt;=($B42+$D42+$F42+$H42+$J42+$L42+$N42)),$O42,IF((SUM(выдача!$O42:AD42)&lt;=($B42+$D42+$F42+$H42+$J42+$L42+$N42+$P42)),$Q42,IF((SUM(выдача!$O42:AD42)&lt;=($B42+$D42+$F42+$H42+$J42+$L42+$N42+$P42+$R42)),$S42,IF((SUM(выдача!$O42:AD42)&lt;=($B42+$D42+$F42+$H42+$J42+$L42+$N42+$P42+$R42+$T42)),$U42,IF((SUM(выдача!$O42:AD42)&lt;=($B42+$D42+$F42+$H42+$J42+$L42+$N42+$P42+$R42+$T42+$V42)),$W42,IF((SUM(выдача!$O42:AD42)&lt;=($B42+$D42+$F42+$H42+$J42+$L42+$N42+$P42+$R42+$T42+$V42+$X42)),$Y42,IF((SUM(выдача!$O42:AD42)&lt;=($B42+$D42+$F42+$H42+$J42+$L42+$N42+$P42+$R42+$T42+$V42+$X42+$Z42)),$AA42,IF((SUM(выдача!$O42:AD42)&lt;=($B42+$D42+$F42+$H42+$J42+$L42+$N42+$P42+$R42+$T42+$V42+$X42+$Z42+$AB42)),$AC42,0))))))))))))))</f>
        <v>160</v>
      </c>
      <c r="AY42" s="354">
        <f>IF(((SUM(выдача!$O42:AE42)&lt;=$B42)),$C42,IF((SUM(выдача!$O42:AE42)&lt;=($B42+$D42)),$E42,IF((SUM(выдача!$O42:AE42)&lt;=($B42+$D42+$F42)),$G42,IF((SUM(выдача!$O42:AE42)&lt;=($B42+$D42+$F42+$H42)),$I42,IF((SUM(выдача!$O42:AE42)&lt;=($B42+$D42+$F42+$H42+$J42)),$K42,IF((SUM(выдача!$O42:AE42)&lt;=($B42+$D42+$F42+$H42+$J42+$L42)),$M42,IF((SUM(выдача!$O42:AE42)&lt;=($B42+$D42+$F42+$H42+$J42+$L42+$N42)),$O42,IF((SUM(выдача!$O42:AE42)&lt;=($B42+$D42+$F42+$H42+$J42+$L42+$N42+$P42)),$Q42,IF((SUM(выдача!$O42:AE42)&lt;=($B42+$D42+$F42+$H42+$J42+$L42+$N42+$P42+$R42)),$S42,IF((SUM(выдача!$O42:AE42)&lt;=($B42+$D42+$F42+$H42+$J42+$L42+$N42+$P42+$R42+$T42)),$U42,IF((SUM(выдача!$O42:AE42)&lt;=($B42+$D42+$F42+$H42+$J42+$L42+$N42+$P42+$R42+$T42+$V42)),$W42,IF((SUM(выдача!$O42:AE42)&lt;=($B42+$D42+$F42+$H42+$J42+$L42+$N42+$P42+$R42+$T42+$V42+$X42)),$Y42,IF((SUM(выдача!$O42:AE42)&lt;=($B42+$D42+$F42+$H42+$J42+$L42+$N42+$P42+$R42+$T42+$V42+$X42+$Z42)),$AA42,IF((SUM(выдача!$O42:AE42)&lt;=($B42+$D42+$F42+$H42+$J42+$L42+$N42+$P42+$R42+$T42+$V42+$X42+$Z42+$AB42)),$AC42,0))))))))))))))</f>
        <v>160</v>
      </c>
      <c r="AZ42" s="354">
        <f>IF(((SUM(выдача!$O42:AF42)&lt;=$B42)),$C42,IF((SUM(выдача!$O42:AF42)&lt;=($B42+$D42)),$E42,IF((SUM(выдача!$O42:AF42)&lt;=($B42+$D42+$F42)),$G42,IF((SUM(выдача!$O42:AF42)&lt;=($B42+$D42+$F42+$H42)),$I42,IF((SUM(выдача!$O42:AF42)&lt;=($B42+$D42+$F42+$H42+$J42)),$K42,IF((SUM(выдача!$O42:AF42)&lt;=($B42+$D42+$F42+$H42+$J42+$L42)),$M42,IF((SUM(выдача!$O42:AF42)&lt;=($B42+$D42+$F42+$H42+$J42+$L42+$N42)),$O42,IF((SUM(выдача!$O42:AF42)&lt;=($B42+$D42+$F42+$H42+$J42+$L42+$N42+$P42)),$Q42,IF((SUM(выдача!$O42:AF42)&lt;=($B42+$D42+$F42+$H42+$J42+$L42+$N42+$P42+$R42)),$S42,IF((SUM(выдача!$O42:AF42)&lt;=($B42+$D42+$F42+$H42+$J42+$L42+$N42+$P42+$R42+$T42)),$U42,IF((SUM(выдача!$O42:AF42)&lt;=($B42+$D42+$F42+$H42+$J42+$L42+$N42+$P42+$R42+$T42+$V42)),$W42,IF((SUM(выдача!$O42:AF42)&lt;=($B42+$D42+$F42+$H42+$J42+$L42+$N42+$P42+$R42+$T42+$V42+$X42)),$Y42,IF((SUM(выдача!$O42:AF42)&lt;=($B42+$D42+$F42+$H42+$J42+$L42+$N42+$P42+$R42+$T42+$V42+$X42+$Z42)),$AA42,IF((SUM(выдача!$O42:AF42)&lt;=($B42+$D42+$F42+$H42+$J42+$L42+$N42+$P42+$R42+$T42+$V42+$X42+$Z42+$AB42)),$AC42,0))))))))))))))</f>
        <v>160</v>
      </c>
      <c r="BA42" s="354">
        <f>IF(((SUM(выдача!$O42:AG42)&lt;=$B42)),$C42,IF((SUM(выдача!$O42:AG42)&lt;=($B42+$D42)),$E42,IF((SUM(выдача!$O42:AG42)&lt;=($B42+$D42+$F42)),$G42,IF((SUM(выдача!$O42:AG42)&lt;=($B42+$D42+$F42+$H42)),$I42,IF((SUM(выдача!$O42:AG42)&lt;=($B42+$D42+$F42+$H42+$J42)),$K42,IF((SUM(выдача!$O42:AG42)&lt;=($B42+$D42+$F42+$H42+$J42+$L42)),$M42,IF((SUM(выдача!$O42:AG42)&lt;=($B42+$D42+$F42+$H42+$J42+$L42+$N42)),$O42,IF((SUM(выдача!$O42:AG42)&lt;=($B42+$D42+$F42+$H42+$J42+$L42+$N42+$P42)),$Q42,IF((SUM(выдача!$O42:AG42)&lt;=($B42+$D42+$F42+$H42+$J42+$L42+$N42+$P42+$R42)),$S42,IF((SUM(выдача!$O42:AG42)&lt;=($B42+$D42+$F42+$H42+$J42+$L42+$N42+$P42+$R42+$T42)),$U42,IF((SUM(выдача!$O42:AG42)&lt;=($B42+$D42+$F42+$H42+$J42+$L42+$N42+$P42+$R42+$T42+$V42)),$W42,IF((SUM(выдача!$O42:AG42)&lt;=($B42+$D42+$F42+$H42+$J42+$L42+$N42+$P42+$R42+$T42+$V42+$X42)),$Y42,IF((SUM(выдача!$O42:AG42)&lt;=($B42+$D42+$F42+$H42+$J42+$L42+$N42+$P42+$R42+$T42+$V42+$X42+$Z42)),$AA42,IF((SUM(выдача!$O42:AG42)&lt;=($B42+$D42+$F42+$H42+$J42+$L42+$N42+$P42+$R42+$T42+$V42+$X42+$Z42+$AB42)),$AC42,0))))))))))))))</f>
        <v>160</v>
      </c>
      <c r="BB42" s="354">
        <f>IF(((SUM(выдача!$O42:AH42)&lt;=$B42)),$C42,IF((SUM(выдача!$O42:AH42)&lt;=($B42+$D42)),$E42,IF((SUM(выдача!$O42:AH42)&lt;=($B42+$D42+$F42)),$G42,IF((SUM(выдача!$O42:AH42)&lt;=($B42+$D42+$F42+$H42)),$I42,IF((SUM(выдача!$O42:AH42)&lt;=($B42+$D42+$F42+$H42+$J42)),$K42,IF((SUM(выдача!$O42:AH42)&lt;=($B42+$D42+$F42+$H42+$J42+$L42)),$M42,IF((SUM(выдача!$O42:AH42)&lt;=($B42+$D42+$F42+$H42+$J42+$L42+$N42)),$O42,IF((SUM(выдача!$O42:AH42)&lt;=($B42+$D42+$F42+$H42+$J42+$L42+$N42+$P42)),$Q42,IF((SUM(выдача!$O42:AH42)&lt;=($B42+$D42+$F42+$H42+$J42+$L42+$N42+$P42+$R42)),$S42,IF((SUM(выдача!$O42:AH42)&lt;=($B42+$D42+$F42+$H42+$J42+$L42+$N42+$P42+$R42+$T42)),$U42,IF((SUM(выдача!$O42:AH42)&lt;=($B42+$D42+$F42+$H42+$J42+$L42+$N42+$P42+$R42+$T42+$V42)),$W42,IF((SUM(выдача!$O42:AH42)&lt;=($B42+$D42+$F42+$H42+$J42+$L42+$N42+$P42+$R42+$T42+$V42+$X42)),$Y42,IF((SUM(выдача!$O42:AH42)&lt;=($B42+$D42+$F42+$H42+$J42+$L42+$N42+$P42+$R42+$T42+$V42+$X42+$Z42)),$AA42,IF((SUM(выдача!$O42:AH42)&lt;=($B42+$D42+$F42+$H42+$J42+$L42+$N42+$P42+$R42+$T42+$V42+$X42+$Z42+$AB42)),$AC42,0))))))))))))))</f>
        <v>160</v>
      </c>
      <c r="BC42" s="354">
        <f>IF(((SUM(выдача!$O42:AI42)&lt;=$B42)),$C42,IF((SUM(выдача!$O42:AI42)&lt;=($B42+$D42)),$E42,IF((SUM(выдача!$O42:AI42)&lt;=($B42+$D42+$F42)),$G42,IF((SUM(выдача!$O42:AI42)&lt;=($B42+$D42+$F42+$H42)),$I42,IF((SUM(выдача!$O42:AI42)&lt;=($B42+$D42+$F42+$H42+$J42)),$K42,IF((SUM(выдача!$O42:AI42)&lt;=($B42+$D42+$F42+$H42+$J42+$L42)),$M42,IF((SUM(выдача!$O42:AI42)&lt;=($B42+$D42+$F42+$H42+$J42+$L42+$N42)),$O42,IF((SUM(выдача!$O42:AI42)&lt;=($B42+$D42+$F42+$H42+$J42+$L42+$N42+$P42)),$Q42,IF((SUM(выдача!$O42:AI42)&lt;=($B42+$D42+$F42+$H42+$J42+$L42+$N42+$P42+$R42)),$S42,IF((SUM(выдача!$O42:AI42)&lt;=($B42+$D42+$F42+$H42+$J42+$L42+$N42+$P42+$R42+$T42)),$U42,IF((SUM(выдача!$O42:AI42)&lt;=($B42+$D42+$F42+$H42+$J42+$L42+$N42+$P42+$R42+$T42+$V42)),$W42,IF((SUM(выдача!$O42:AI42)&lt;=($B42+$D42+$F42+$H42+$J42+$L42+$N42+$P42+$R42+$T42+$V42+$X42)),$Y42,IF((SUM(выдача!$O42:AI42)&lt;=($B42+$D42+$F42+$H42+$J42+$L42+$N42+$P42+$R42+$T42+$V42+$X42+$Z42)),$AA42,IF((SUM(выдача!$O42:AI42)&lt;=($B42+$D42+$F42+$H42+$J42+$L42+$N42+$P42+$R42+$T42+$V42+$X42+$Z42+$AB42)),$AC42,0))))))))))))))</f>
        <v>160</v>
      </c>
      <c r="BD42" s="355">
        <f t="shared" si="1"/>
        <v>0</v>
      </c>
      <c r="BE42" s="356">
        <f t="shared" si="4"/>
        <v>0</v>
      </c>
    </row>
    <row r="43" spans="1:57" ht="15.75">
      <c r="A43" s="151" t="s">
        <v>16</v>
      </c>
      <c r="B43" s="276">
        <v>2.97</v>
      </c>
      <c r="C43" s="277">
        <v>185</v>
      </c>
      <c r="D43" s="276">
        <v>2.35</v>
      </c>
      <c r="E43" s="277">
        <v>185</v>
      </c>
      <c r="F43" s="276">
        <v>3.65</v>
      </c>
      <c r="G43" s="280">
        <v>185</v>
      </c>
      <c r="H43" s="276">
        <v>2.74</v>
      </c>
      <c r="I43" s="278">
        <v>185</v>
      </c>
      <c r="J43" s="279">
        <v>3.12</v>
      </c>
      <c r="K43" s="278">
        <v>185</v>
      </c>
      <c r="L43" s="279"/>
      <c r="M43" s="280"/>
      <c r="N43" s="279"/>
      <c r="O43" s="280"/>
      <c r="P43" s="279"/>
      <c r="Q43" s="280"/>
      <c r="R43" s="279"/>
      <c r="S43" s="280"/>
      <c r="T43" s="279"/>
      <c r="U43" s="280"/>
      <c r="V43" s="279"/>
      <c r="W43" s="280"/>
      <c r="X43" s="279"/>
      <c r="Y43" s="280"/>
      <c r="Z43" s="279"/>
      <c r="AA43" s="280"/>
      <c r="AB43" s="279"/>
      <c r="AC43" s="280"/>
      <c r="AD43" s="351">
        <f>B43*C43+D43*E43+F43*G43+H43*I43+J43*K43+L43*M43+N43*O43+P43*Q43+R43*S43+T43*U43+V43*W43+X43*Y43+Z43*AA43+AB43*AC43</f>
        <v>2743.55</v>
      </c>
      <c r="AE43" s="351">
        <f>AD43-(SUM(Всего!D43:'Всего'!X43))</f>
        <v>0</v>
      </c>
      <c r="AF43" s="352">
        <f>B43+D43+F43+H43+J43+L43+N43+P43+R43+T43+V43+X43+Z43+AB43</f>
        <v>14.830000000000002</v>
      </c>
      <c r="AG43" s="353" t="str">
        <f t="shared" si="0"/>
        <v>бананы</v>
      </c>
      <c r="AH43" s="353">
        <f>выдача!B43</f>
        <v>0</v>
      </c>
      <c r="AI43" s="354">
        <f>IF(((SUM(выдача!$O43:O43)&lt;=$B43)),$C43,IF((SUM(выдача!$O43:O43)&lt;=($B43+$D43)),$E43,IF((SUM(выдача!$O43:O43)&lt;=($B43+$D43+$F43)),$G43,IF((SUM(выдача!$O43:O43)&lt;=($B43+$D43+$F43+$H43)),$I43,IF((SUM(выдача!$O43:O43)&lt;=($B43+$D43+$F43+$H43+$J43)),$K43,IF((SUM(выдача!$O43:O43)&lt;=($B43+$D43+$F43+$H43+$J43+$L43)),$M43,IF((SUM(выдача!$O43:O43)&lt;=($B43+$D43+$F43+$H43+$J43+$L43+$N43)),$O43,IF((SUM(выдача!$O43:O43)&lt;=($B43+$D43+$F43+$H43+$J43+$L43+$N43+$P43)),$Q43,IF((SUM(выдача!$O43:O43)&lt;=($B43+$D43+$F43+$H43+$J43+$L43+$N43+$P43+$R43)),$S43,IF((SUM(выдача!$O43:O43)&lt;=($B43+$D43+$F43+$H43+$J43+$L43+$N43+$P43+$R43+$T43)),$U43,IF((SUM(выдача!$O43:O43)&lt;=($B43+$D43+$F43+$H43+$J43+$L43+$N43+$P43+$R43+$T43+$V43)),$W43,IF((SUM(выдача!$O43:O43)&lt;=($B43+$D43+$F43+$H43+$J43+$L43+$N43+$P43+$R43+$T43+$V43+$X43)),$Y43,IF((SUM(выдача!$O43:O43)&lt;=($B43+$D43+$F43+$H43+$J43+$L43+$N43+$P43+$R43+$T43+$V43+$X43+$Z43)),$AA43,IF((SUM(выдача!$O43:O43)&lt;=($B43+$D43+$F43+$H43+$J43+$L43+$N43+$P43+$R43+$T43+$V43+$X43+$Z43+$AB43)),$AC43,0))))))))))))))</f>
        <v>185</v>
      </c>
      <c r="AJ43" s="354">
        <f>IF(((SUM(выдача!$O43:P43)&lt;=$B43)),$C43,IF((SUM(выдача!$O43:P43)&lt;=($B43+$D43)),$E43,IF((SUM(выдача!$O43:P43)&lt;=($B43+$D43+$F43)),$G43,IF((SUM(выдача!$O43:P43)&lt;=($B43+$D43+$F43+$H43)),$I43,IF((SUM(выдача!$O43:P43)&lt;=($B43+$D43+$F43+$H43+$J43)),$K43,IF((SUM(выдача!$O43:P43)&lt;=($B43+$D43+$F43+$H43+$J43+$L43)),$M43,IF((SUM(выдача!$O43:P43)&lt;=($B43+$D43+$F43+$H43+$J43+$L43+$N43)),$O43,IF((SUM(выдача!$O43:P43)&lt;=($B43+$D43+$F43+$H43+$J43+$L43+$N43+$P43)),$Q43,IF((SUM(выдача!$O43:P43)&lt;=($B43+$D43+$F43+$H43+$J43+$L43+$N43+$P43+$R43)),$S43,IF((SUM(выдача!$O43:P43)&lt;=($B43+$D43+$F43+$H43+$J43+$L43+$N43+$P43+$R43+$T43)),$U43,IF((SUM(выдача!$O43:P43)&lt;=($B43+$D43+$F43+$H43+$J43+$L43+$N43+$P43+$R43+$T43+$V43)),$W43,IF((SUM(выдача!$O43:P43)&lt;=($B43+$D43+$F43+$H43+$J43+$L43+$N43+$P43+$R43+$T43+$V43+$X43)),$Y43,IF((SUM(выдача!$O43:P43)&lt;=($B43+$D43+$F43+$H43+$J43+$L43+$N43+$P43+$R43+$T43+$V43+$X43+$Z43)),$AA43,IF((SUM(выдача!$O43:P43)&lt;=($B43+$D43+$F43+$H43+$J43+$L43+$N43+$P43+$R43+$T43+$V43+$X43+$Z43+$AB43)),$AC43,0))))))))))))))</f>
        <v>185</v>
      </c>
      <c r="AK43" s="354">
        <f>IF(((SUM(выдача!$O43:Q43)&lt;=$B43)),$C43,IF((SUM(выдача!$O43:Q43)&lt;=($B43+$D43)),$E43,IF((SUM(выдача!$O43:Q43)&lt;=($B43+$D43+$F43)),$G43,IF((SUM(выдача!$O43:Q43)&lt;=($B43+$D43+$F43+$H43)),$I43,IF((SUM(выдача!$O43:Q43)&lt;=($B43+$D43+$F43+$H43+$J43)),$K43,IF((SUM(выдача!$O43:Q43)&lt;=($B43+$D43+$F43+$H43+$J43+$L43)),$M43,IF((SUM(выдача!$O43:Q43)&lt;=($B43+$D43+$F43+$H43+$J43+$L43+$N43)),$O43,IF((SUM(выдача!$O43:Q43)&lt;=($B43+$D43+$F43+$H43+$J43+$L43+$N43+$P43)),$Q43,IF((SUM(выдача!$O43:Q43)&lt;=($B43+$D43+$F43+$H43+$J43+$L43+$N43+$P43+$R43)),$S43,IF((SUM(выдача!$O43:Q43)&lt;=($B43+$D43+$F43+$H43+$J43+$L43+$N43+$P43+$R43+$T43)),$U43,IF((SUM(выдача!$O43:Q43)&lt;=($B43+$D43+$F43+$H43+$J43+$L43+$N43+$P43+$R43+$T43+$V43)),$W43,IF((SUM(выдача!$O43:Q43)&lt;=($B43+$D43+$F43+$H43+$J43+$L43+$N43+$P43+$R43+$T43+$V43+$X43)),$Y43,IF((SUM(выдача!$O43:Q43)&lt;=($B43+$D43+$F43+$H43+$J43+$L43+$N43+$P43+$R43+$T43+$V43+$X43+$Z43)),$AA43,IF((SUM(выдача!$O43:Q43)&lt;=($B43+$D43+$F43+$H43+$J43+$L43+$N43+$P43+$R43+$T43+$V43+$X43+$Z43+$AB43)),$AC43,0))))))))))))))</f>
        <v>185</v>
      </c>
      <c r="AL43" s="354">
        <f>IF(((SUM(выдача!$O43:R43)&lt;=$B43)),$C43,IF((SUM(выдача!$O43:R43)&lt;=($B43+$D43)),$E43,IF((SUM(выдача!$O43:R43)&lt;=($B43+$D43+$F43)),$G43,IF((SUM(выдача!$O43:R43)&lt;=($B43+$D43+$F43+$H43)),$I43,IF((SUM(выдача!$O43:R43)&lt;=($B43+$D43+$F43+$H43+$J43)),$K43,IF((SUM(выдача!$O43:R43)&lt;=($B43+$D43+$F43+$H43+$J43+$L43)),$M43,IF((SUM(выдача!$O43:R43)&lt;=($B43+$D43+$F43+$H43+$J43+$L43+$N43)),$O43,IF((SUM(выдача!$O43:R43)&lt;=($B43+$D43+$F43+$H43+$J43+$L43+$N43+$P43)),$Q43,IF((SUM(выдача!$O43:R43)&lt;=($B43+$D43+$F43+$H43+$J43+$L43+$N43+$P43+$R43)),$S43,IF((SUM(выдача!$O43:R43)&lt;=($B43+$D43+$F43+$H43+$J43+$L43+$N43+$P43+$R43+$T43)),$U43,IF((SUM(выдача!$O43:R43)&lt;=($B43+$D43+$F43+$H43+$J43+$L43+$N43+$P43+$R43+$T43+$V43)),$W43,IF((SUM(выдача!$O43:R43)&lt;=($B43+$D43+$F43+$H43+$J43+$L43+$N43+$P43+$R43+$T43+$V43+$X43)),$Y43,IF((SUM(выдача!$O43:R43)&lt;=($B43+$D43+$F43+$H43+$J43+$L43+$N43+$P43+$R43+$T43+$V43+$X43+$Z43)),$AA43,IF((SUM(выдача!$O43:R43)&lt;=($B43+$D43+$F43+$H43+$J43+$L43+$N43+$P43+$R43+$T43+$V43+$X43+$Z43+$AB43)),$AC43,0))))))))))))))</f>
        <v>185</v>
      </c>
      <c r="AM43" s="354">
        <f>IF(((SUM(выдача!$O43:S43)&lt;=$B43)),$C43,IF((SUM(выдача!$O43:S43)&lt;=($B43+$D43)),$E43,IF((SUM(выдача!$O43:S43)&lt;=($B43+$D43+$F43)),$G43,IF((SUM(выдача!$O43:S43)&lt;=($B43+$D43+$F43+$H43)),$I43,IF((SUM(выдача!$O43:S43)&lt;=($B43+$D43+$F43+$H43+$J43)),$K43,IF((SUM(выдача!$O43:S43)&lt;=($B43+$D43+$F43+$H43+$J43+$L43)),$M43,IF((SUM(выдача!$O43:S43)&lt;=($B43+$D43+$F43+$H43+$J43+$L43+$N43)),$O43,IF((SUM(выдача!$O43:S43)&lt;=($B43+$D43+$F43+$H43+$J43+$L43+$N43+$P43)),$Q43,IF((SUM(выдача!$O43:S43)&lt;=($B43+$D43+$F43+$H43+$J43+$L43+$N43+$P43+$R43)),$S43,IF((SUM(выдача!$O43:S43)&lt;=($B43+$D43+$F43+$H43+$J43+$L43+$N43+$P43+$R43+$T43)),$U43,IF((SUM(выдача!$O43:S43)&lt;=($B43+$D43+$F43+$H43+$J43+$L43+$N43+$P43+$R43+$T43+$V43)),$W43,IF((SUM(выдача!$O43:S43)&lt;=($B43+$D43+$F43+$H43+$J43+$L43+$N43+$P43+$R43+$T43+$V43+$X43)),$Y43,IF((SUM(выдача!$O43:S43)&lt;=($B43+$D43+$F43+$H43+$J43+$L43+$N43+$P43+$R43+$T43+$V43+$X43+$Z43)),$AA43,IF((SUM(выдача!$O43:S43)&lt;=($B43+$D43+$F43+$H43+$J43+$L43+$N43+$P43+$R43+$T43+$V43+$X43+$Z43+$AB43)),$AC43,0))))))))))))))</f>
        <v>185</v>
      </c>
      <c r="AN43" s="354">
        <f>IF(((SUM(выдача!$O43:T43)&lt;=$B43)),$C43,IF((SUM(выдача!$O43:T43)&lt;=($B43+$D43)),$E43,IF((SUM(выдача!$O43:T43)&lt;=($B43+$D43+$F43)),$G43,IF((SUM(выдача!$O43:T43)&lt;=($B43+$D43+$F43+$H43)),$I43,IF((SUM(выдача!$O43:T43)&lt;=($B43+$D43+$F43+$H43+$J43)),$K43,IF((SUM(выдача!$O43:T43)&lt;=($B43+$D43+$F43+$H43+$J43+$L43)),$M43,IF((SUM(выдача!$O43:T43)&lt;=($B43+$D43+$F43+$H43+$J43+$L43+$N43)),$O43,IF((SUM(выдача!$O43:T43)&lt;=($B43+$D43+$F43+$H43+$J43+$L43+$N43+$P43)),$Q43,IF((SUM(выдача!$O43:T43)&lt;=($B43+$D43+$F43+$H43+$J43+$L43+$N43+$P43+$R43)),$S43,IF((SUM(выдача!$O43:T43)&lt;=($B43+$D43+$F43+$H43+$J43+$L43+$N43+$P43+$R43+$T43)),$U43,IF((SUM(выдача!$O43:T43)&lt;=($B43+$D43+$F43+$H43+$J43+$L43+$N43+$P43+$R43+$T43+$V43)),$W43,IF((SUM(выдача!$O43:T43)&lt;=($B43+$D43+$F43+$H43+$J43+$L43+$N43+$P43+$R43+$T43+$V43+$X43)),$Y43,IF((SUM(выдача!$O43:T43)&lt;=($B43+$D43+$F43+$H43+$J43+$L43+$N43+$P43+$R43+$T43+$V43+$X43+$Z43)),$AA43,IF((SUM(выдача!$O43:T43)&lt;=($B43+$D43+$F43+$H43+$J43+$L43+$N43+$P43+$R43+$T43+$V43+$X43+$Z43+$AB43)),$AC43,0))))))))))))))</f>
        <v>185</v>
      </c>
      <c r="AO43" s="354">
        <f>IF(((SUM(выдача!$O43:U43)&lt;=$B43)),$C43,IF((SUM(выдача!$O43:U43)&lt;=($B43+$D43)),$E43,IF((SUM(выдача!$O43:U43)&lt;=($B43+$D43+$F43)),$G43,IF((SUM(выдача!$O43:U43)&lt;=($B43+$D43+$F43+$H43)),$I43,IF((SUM(выдача!$O43:U43)&lt;=($B43+$D43+$F43+$H43+$J43)),$K43,IF((SUM(выдача!$O43:U43)&lt;=($B43+$D43+$F43+$H43+$J43+$L43)),$M43,IF((SUM(выдача!$O43:U43)&lt;=($B43+$D43+$F43+$H43+$J43+$L43+$N43)),$O43,IF((SUM(выдача!$O43:U43)&lt;=($B43+$D43+$F43+$H43+$J43+$L43+$N43+$P43)),$Q43,IF((SUM(выдача!$O43:U43)&lt;=($B43+$D43+$F43+$H43+$J43+$L43+$N43+$P43+$R43)),$S43,IF((SUM(выдача!$O43:U43)&lt;=($B43+$D43+$F43+$H43+$J43+$L43+$N43+$P43+$R43+$T43)),$U43,IF((SUM(выдача!$O43:U43)&lt;=($B43+$D43+$F43+$H43+$J43+$L43+$N43+$P43+$R43+$T43+$V43)),$W43,IF((SUM(выдача!$O43:U43)&lt;=($B43+$D43+$F43+$H43+$J43+$L43+$N43+$P43+$R43+$T43+$V43+$X43)),$Y43,IF((SUM(выдача!$O43:U43)&lt;=($B43+$D43+$F43+$H43+$J43+$L43+$N43+$P43+$R43+$T43+$V43+$X43+$Z43)),$AA43,IF((SUM(выдача!$O43:U43)&lt;=($B43+$D43+$F43+$H43+$J43+$L43+$N43+$P43+$R43+$T43+$V43+$X43+$Z43+$AB43)),$AC43,0))))))))))))))</f>
        <v>185</v>
      </c>
      <c r="AP43" s="354">
        <f>IF(((SUM(выдача!$O43:V43)&lt;=$B43)),$C43,IF((SUM(выдача!$O43:V43)&lt;=($B43+$D43)),$E43,IF((SUM(выдача!$O43:V43)&lt;=($B43+$D43+$F43)),$G43,IF((SUM(выдача!$O43:V43)&lt;=($B43+$D43+$F43+$H43)),$I43,IF((SUM(выдача!$O43:V43)&lt;=($B43+$D43+$F43+$H43+$J43)),$K43,IF((SUM(выдача!$O43:V43)&lt;=($B43+$D43+$F43+$H43+$J43+$L43)),$M43,IF((SUM(выдача!$O43:V43)&lt;=($B43+$D43+$F43+$H43+$J43+$L43+$N43)),$O43,IF((SUM(выдача!$O43:V43)&lt;=($B43+$D43+$F43+$H43+$J43+$L43+$N43+$P43)),$Q43,IF((SUM(выдача!$O43:V43)&lt;=($B43+$D43+$F43+$H43+$J43+$L43+$N43+$P43+$R43)),$S43,IF((SUM(выдача!$O43:V43)&lt;=($B43+$D43+$F43+$H43+$J43+$L43+$N43+$P43+$R43+$T43)),$U43,IF((SUM(выдача!$O43:V43)&lt;=($B43+$D43+$F43+$H43+$J43+$L43+$N43+$P43+$R43+$T43+$V43)),$W43,IF((SUM(выдача!$O43:V43)&lt;=($B43+$D43+$F43+$H43+$J43+$L43+$N43+$P43+$R43+$T43+$V43+$X43)),$Y43,IF((SUM(выдача!$O43:V43)&lt;=($B43+$D43+$F43+$H43+$J43+$L43+$N43+$P43+$R43+$T43+$V43+$X43+$Z43)),$AA43,IF((SUM(выдача!$O43:V43)&lt;=($B43+$D43+$F43+$H43+$J43+$L43+$N43+$P43+$R43+$T43+$V43+$X43+$Z43+$AB43)),$AC43,0))))))))))))))</f>
        <v>185</v>
      </c>
      <c r="AQ43" s="354">
        <f>IF(((SUM(выдача!$O43:W43)&lt;=$B43)),$C43,IF((SUM(выдача!$O43:W43)&lt;=($B43+$D43)),$E43,IF((SUM(выдача!$O43:W43)&lt;=($B43+$D43+$F43)),$G43,IF((SUM(выдача!$O43:W43)&lt;=($B43+$D43+$F43+$H43)),$I43,IF((SUM(выдача!$O43:W43)&lt;=($B43+$D43+$F43+$H43+$J43)),$K43,IF((SUM(выдача!$O43:W43)&lt;=($B43+$D43+$F43+$H43+$J43+$L43)),$M43,IF((SUM(выдача!$O43:W43)&lt;=($B43+$D43+$F43+$H43+$J43+$L43+$N43)),$O43,IF((SUM(выдача!$O43:W43)&lt;=($B43+$D43+$F43+$H43+$J43+$L43+$N43+$P43)),$Q43,IF((SUM(выдача!$O43:W43)&lt;=($B43+$D43+$F43+$H43+$J43+$L43+$N43+$P43+$R43)),$S43,IF((SUM(выдача!$O43:W43)&lt;=($B43+$D43+$F43+$H43+$J43+$L43+$N43+$P43+$R43+$T43)),$U43,IF((SUM(выдача!$O43:W43)&lt;=($B43+$D43+$F43+$H43+$J43+$L43+$N43+$P43+$R43+$T43+$V43)),$W43,IF((SUM(выдача!$O43:W43)&lt;=($B43+$D43+$F43+$H43+$J43+$L43+$N43+$P43+$R43+$T43+$V43+$X43)),$Y43,IF((SUM(выдача!$O43:W43)&lt;=($B43+$D43+$F43+$H43+$J43+$L43+$N43+$P43+$R43+$T43+$V43+$X43+$Z43)),$AA43,IF((SUM(выдача!$O43:W43)&lt;=($B43+$D43+$F43+$H43+$J43+$L43+$N43+$P43+$R43+$T43+$V43+$X43+$Z43+$AB43)),$AC43,0))))))))))))))</f>
        <v>185</v>
      </c>
      <c r="AR43" s="354">
        <f>IF(((SUM(выдача!$O43:X43)&lt;=$B43)),$C43,IF((SUM(выдача!$O43:X43)&lt;=($B43+$D43)),$E43,IF((SUM(выдача!$O43:X43)&lt;=($B43+$D43+$F43)),$G43,IF((SUM(выдача!$O43:X43)&lt;=($B43+$D43+$F43+$H43)),$I43,IF((SUM(выдача!$O43:X43)&lt;=($B43+$D43+$F43+$H43+$J43)),$K43,IF((SUM(выдача!$O43:X43)&lt;=($B43+$D43+$F43+$H43+$J43+$L43)),$M43,IF((SUM(выдача!$O43:X43)&lt;=($B43+$D43+$F43+$H43+$J43+$L43+$N43)),$O43,IF((SUM(выдача!$O43:X43)&lt;=($B43+$D43+$F43+$H43+$J43+$L43+$N43+$P43)),$Q43,IF((SUM(выдача!$O43:X43)&lt;=($B43+$D43+$F43+$H43+$J43+$L43+$N43+$P43+$R43)),$S43,IF((SUM(выдача!$O43:X43)&lt;=($B43+$D43+$F43+$H43+$J43+$L43+$N43+$P43+$R43+$T43)),$U43,IF((SUM(выдача!$O43:X43)&lt;=($B43+$D43+$F43+$H43+$J43+$L43+$N43+$P43+$R43+$T43+$V43)),$W43,IF((SUM(выдача!$O43:X43)&lt;=($B43+$D43+$F43+$H43+$J43+$L43+$N43+$P43+$R43+$T43+$V43+$X43)),$Y43,IF((SUM(выдача!$O43:X43)&lt;=($B43+$D43+$F43+$H43+$J43+$L43+$N43+$P43+$R43+$T43+$V43+$X43+$Z43)),$AA43,IF((SUM(выдача!$O43:X43)&lt;=($B43+$D43+$F43+$H43+$J43+$L43+$N43+$P43+$R43+$T43+$V43+$X43+$Z43+$AB43)),$AC43,0))))))))))))))</f>
        <v>185</v>
      </c>
      <c r="AS43" s="354">
        <f>IF(((SUM(выдача!$O43:Y43)&lt;=$B43)),$C43,IF((SUM(выдача!$O43:Y43)&lt;=($B43+$D43)),$E43,IF((SUM(выдача!$O43:Y43)&lt;=($B43+$D43+$F43)),$G43,IF((SUM(выдача!$O43:Y43)&lt;=($B43+$D43+$F43+$H43)),$I43,IF((SUM(выдача!$O43:Y43)&lt;=($B43+$D43+$F43+$H43+$J43)),$K43,IF((SUM(выдача!$O43:Y43)&lt;=($B43+$D43+$F43+$H43+$J43+$L43)),$M43,IF((SUM(выдача!$O43:Y43)&lt;=($B43+$D43+$F43+$H43+$J43+$L43+$N43)),$O43,IF((SUM(выдача!$O43:Y43)&lt;=($B43+$D43+$F43+$H43+$J43+$L43+$N43+$P43)),$Q43,IF((SUM(выдача!$O43:Y43)&lt;=($B43+$D43+$F43+$H43+$J43+$L43+$N43+$P43+$R43)),$S43,IF((SUM(выдача!$O43:Y43)&lt;=($B43+$D43+$F43+$H43+$J43+$L43+$N43+$P43+$R43+$T43)),$U43,IF((SUM(выдача!$O43:Y43)&lt;=($B43+$D43+$F43+$H43+$J43+$L43+$N43+$P43+$R43+$T43+$V43)),$W43,IF((SUM(выдача!$O43:Y43)&lt;=($B43+$D43+$F43+$H43+$J43+$L43+$N43+$P43+$R43+$T43+$V43+$X43)),$Y43,IF((SUM(выдача!$O43:Y43)&lt;=($B43+$D43+$F43+$H43+$J43+$L43+$N43+$P43+$R43+$T43+$V43+$X43+$Z43)),$AA43,IF((SUM(выдача!$O43:Y43)&lt;=($B43+$D43+$F43+$H43+$J43+$L43+$N43+$P43+$R43+$T43+$V43+$X43+$Z43+$AB43)),$AC43,0))))))))))))))</f>
        <v>185</v>
      </c>
      <c r="AT43" s="354">
        <f>IF(((SUM(выдача!$O43:Z43)&lt;=$B43)),$C43,IF((SUM(выдача!$O43:Z43)&lt;=($B43+$D43)),$E43,IF((SUM(выдача!$O43:Z43)&lt;=($B43+$D43+$F43)),$G43,IF((SUM(выдача!$O43:Z43)&lt;=($B43+$D43+$F43+$H43)),$I43,IF((SUM(выдача!$O43:Z43)&lt;=($B43+$D43+$F43+$H43+$J43)),$K43,IF((SUM(выдача!$O43:Z43)&lt;=($B43+$D43+$F43+$H43+$J43+$L43)),$M43,IF((SUM(выдача!$O43:Z43)&lt;=($B43+$D43+$F43+$H43+$J43+$L43+$N43)),$O43,IF((SUM(выдача!$O43:Z43)&lt;=($B43+$D43+$F43+$H43+$J43+$L43+$N43+$P43)),$Q43,IF((SUM(выдача!$O43:Z43)&lt;=($B43+$D43+$F43+$H43+$J43+$L43+$N43+$P43+$R43)),$S43,IF((SUM(выдача!$O43:Z43)&lt;=($B43+$D43+$F43+$H43+$J43+$L43+$N43+$P43+$R43+$T43)),$U43,IF((SUM(выдача!$O43:Z43)&lt;=($B43+$D43+$F43+$H43+$J43+$L43+$N43+$P43+$R43+$T43+$V43)),$W43,IF((SUM(выдача!$O43:Z43)&lt;=($B43+$D43+$F43+$H43+$J43+$L43+$N43+$P43+$R43+$T43+$V43+$X43)),$Y43,IF((SUM(выдача!$O43:Z43)&lt;=($B43+$D43+$F43+$H43+$J43+$L43+$N43+$P43+$R43+$T43+$V43+$X43+$Z43)),$AA43,IF((SUM(выдача!$O43:Z43)&lt;=($B43+$D43+$F43+$H43+$J43+$L43+$N43+$P43+$R43+$T43+$V43+$X43+$Z43+$AB43)),$AC43,0))))))))))))))</f>
        <v>185</v>
      </c>
      <c r="AU43" s="354">
        <f>IF(((SUM(выдача!$O43:AA43)&lt;=$B43)),$C43,IF((SUM(выдача!$O43:AA43)&lt;=($B43+$D43)),$E43,IF((SUM(выдача!$O43:AA43)&lt;=($B43+$D43+$F43)),$G43,IF((SUM(выдача!$O43:AA43)&lt;=($B43+$D43+$F43+$H43)),$I43,IF((SUM(выдача!$O43:AA43)&lt;=($B43+$D43+$F43+$H43+$J43)),$K43,IF((SUM(выдача!$O43:AA43)&lt;=($B43+$D43+$F43+$H43+$J43+$L43)),$M43,IF((SUM(выдача!$O43:AA43)&lt;=($B43+$D43+$F43+$H43+$J43+$L43+$N43)),$O43,IF((SUM(выдача!$O43:AA43)&lt;=($B43+$D43+$F43+$H43+$J43+$L43+$N43+$P43)),$Q43,IF((SUM(выдача!$O43:AA43)&lt;=($B43+$D43+$F43+$H43+$J43+$L43+$N43+$P43+$R43)),$S43,IF((SUM(выдача!$O43:AA43)&lt;=($B43+$D43+$F43+$H43+$J43+$L43+$N43+$P43+$R43+$T43)),$U43,IF((SUM(выдача!$O43:AA43)&lt;=($B43+$D43+$F43+$H43+$J43+$L43+$N43+$P43+$R43+$T43+$V43)),$W43,IF((SUM(выдача!$O43:AA43)&lt;=($B43+$D43+$F43+$H43+$J43+$L43+$N43+$P43+$R43+$T43+$V43+$X43)),$Y43,IF((SUM(выдача!$O43:AA43)&lt;=($B43+$D43+$F43+$H43+$J43+$L43+$N43+$P43+$R43+$T43+$V43+$X43+$Z43)),$AA43,IF((SUM(выдача!$O43:AA43)&lt;=($B43+$D43+$F43+$H43+$J43+$L43+$N43+$P43+$R43+$T43+$V43+$X43+$Z43+$AB43)),$AC43,0))))))))))))))</f>
        <v>185</v>
      </c>
      <c r="AV43" s="354">
        <f>IF(((SUM(выдача!$O43:AB43)&lt;=$B43)),$C43,IF((SUM(выдача!$O43:AB43)&lt;=($B43+$D43)),$E43,IF((SUM(выдача!$O43:AB43)&lt;=($B43+$D43+$F43)),$G43,IF((SUM(выдача!$O43:AB43)&lt;=($B43+$D43+$F43+$H43)),$I43,IF((SUM(выдача!$O43:AB43)&lt;=($B43+$D43+$F43+$H43+$J43)),$K43,IF((SUM(выдача!$O43:AB43)&lt;=($B43+$D43+$F43+$H43+$J43+$L43)),$M43,IF((SUM(выдача!$O43:AB43)&lt;=($B43+$D43+$F43+$H43+$J43+$L43+$N43)),$O43,IF((SUM(выдача!$O43:AB43)&lt;=($B43+$D43+$F43+$H43+$J43+$L43+$N43+$P43)),$Q43,IF((SUM(выдача!$O43:AB43)&lt;=($B43+$D43+$F43+$H43+$J43+$L43+$N43+$P43+$R43)),$S43,IF((SUM(выдача!$O43:AB43)&lt;=($B43+$D43+$F43+$H43+$J43+$L43+$N43+$P43+$R43+$T43)),$U43,IF((SUM(выдача!$O43:AB43)&lt;=($B43+$D43+$F43+$H43+$J43+$L43+$N43+$P43+$R43+$T43+$V43)),$W43,IF((SUM(выдача!$O43:AB43)&lt;=($B43+$D43+$F43+$H43+$J43+$L43+$N43+$P43+$R43+$T43+$V43+$X43)),$Y43,IF((SUM(выдача!$O43:AB43)&lt;=($B43+$D43+$F43+$H43+$J43+$L43+$N43+$P43+$R43+$T43+$V43+$X43+$Z43)),$AA43,IF((SUM(выдача!$O43:AB43)&lt;=($B43+$D43+$F43+$H43+$J43+$L43+$N43+$P43+$R43+$T43+$V43+$X43+$Z43+$AB43)),$AC43,0))))))))))))))</f>
        <v>185</v>
      </c>
      <c r="AW43" s="354">
        <f>IF(((SUM(выдача!$O43:AC43)&lt;=$B43)),$C43,IF((SUM(выдача!$O43:AC43)&lt;=($B43+$D43)),$E43,IF((SUM(выдача!$O43:AC43)&lt;=($B43+$D43+$F43)),$G43,IF((SUM(выдача!$O43:AC43)&lt;=($B43+$D43+$F43+$H43)),$I43,IF((SUM(выдача!$O43:AC43)&lt;=($B43+$D43+$F43+$H43+$J43)),$K43,IF((SUM(выдача!$O43:AC43)&lt;=($B43+$D43+$F43+$H43+$J43+$L43)),$M43,IF((SUM(выдача!$O43:AC43)&lt;=($B43+$D43+$F43+$H43+$J43+$L43+$N43)),$O43,IF((SUM(выдача!$O43:AC43)&lt;=($B43+$D43+$F43+$H43+$J43+$L43+$N43+$P43)),$Q43,IF((SUM(выдача!$O43:AC43)&lt;=($B43+$D43+$F43+$H43+$J43+$L43+$N43+$P43+$R43)),$S43,IF((SUM(выдача!$O43:AC43)&lt;=($B43+$D43+$F43+$H43+$J43+$L43+$N43+$P43+$R43+$T43)),$U43,IF((SUM(выдача!$O43:AC43)&lt;=($B43+$D43+$F43+$H43+$J43+$L43+$N43+$P43+$R43+$T43+$V43)),$W43,IF((SUM(выдача!$O43:AC43)&lt;=($B43+$D43+$F43+$H43+$J43+$L43+$N43+$P43+$R43+$T43+$V43+$X43)),$Y43,IF((SUM(выдача!$O43:AC43)&lt;=($B43+$D43+$F43+$H43+$J43+$L43+$N43+$P43+$R43+$T43+$V43+$X43+$Z43)),$AA43,IF((SUM(выдача!$O43:AC43)&lt;=($B43+$D43+$F43+$H43+$J43+$L43+$N43+$P43+$R43+$T43+$V43+$X43+$Z43+$AB43)),$AC43,0))))))))))))))</f>
        <v>185</v>
      </c>
      <c r="AX43" s="354">
        <f>IF(((SUM(выдача!$O43:AD43)&lt;=$B43)),$C43,IF((SUM(выдача!$O43:AD43)&lt;=($B43+$D43)),$E43,IF((SUM(выдача!$O43:AD43)&lt;=($B43+$D43+$F43)),$G43,IF((SUM(выдача!$O43:AD43)&lt;=($B43+$D43+$F43+$H43)),$I43,IF((SUM(выдача!$O43:AD43)&lt;=($B43+$D43+$F43+$H43+$J43)),$K43,IF((SUM(выдача!$O43:AD43)&lt;=($B43+$D43+$F43+$H43+$J43+$L43)),$M43,IF((SUM(выдача!$O43:AD43)&lt;=($B43+$D43+$F43+$H43+$J43+$L43+$N43)),$O43,IF((SUM(выдача!$O43:AD43)&lt;=($B43+$D43+$F43+$H43+$J43+$L43+$N43+$P43)),$Q43,IF((SUM(выдача!$O43:AD43)&lt;=($B43+$D43+$F43+$H43+$J43+$L43+$N43+$P43+$R43)),$S43,IF((SUM(выдача!$O43:AD43)&lt;=($B43+$D43+$F43+$H43+$J43+$L43+$N43+$P43+$R43+$T43)),$U43,IF((SUM(выдача!$O43:AD43)&lt;=($B43+$D43+$F43+$H43+$J43+$L43+$N43+$P43+$R43+$T43+$V43)),$W43,IF((SUM(выдача!$O43:AD43)&lt;=($B43+$D43+$F43+$H43+$J43+$L43+$N43+$P43+$R43+$T43+$V43+$X43)),$Y43,IF((SUM(выдача!$O43:AD43)&lt;=($B43+$D43+$F43+$H43+$J43+$L43+$N43+$P43+$R43+$T43+$V43+$X43+$Z43)),$AA43,IF((SUM(выдача!$O43:AD43)&lt;=($B43+$D43+$F43+$H43+$J43+$L43+$N43+$P43+$R43+$T43+$V43+$X43+$Z43+$AB43)),$AC43,0))))))))))))))</f>
        <v>185</v>
      </c>
      <c r="AY43" s="354">
        <f>IF(((SUM(выдача!$O43:AE43)&lt;=$B43)),$C43,IF((SUM(выдача!$O43:AE43)&lt;=($B43+$D43)),$E43,IF((SUM(выдача!$O43:AE43)&lt;=($B43+$D43+$F43)),$G43,IF((SUM(выдача!$O43:AE43)&lt;=($B43+$D43+$F43+$H43)),$I43,IF((SUM(выдача!$O43:AE43)&lt;=($B43+$D43+$F43+$H43+$J43)),$K43,IF((SUM(выдача!$O43:AE43)&lt;=($B43+$D43+$F43+$H43+$J43+$L43)),$M43,IF((SUM(выдача!$O43:AE43)&lt;=($B43+$D43+$F43+$H43+$J43+$L43+$N43)),$O43,IF((SUM(выдача!$O43:AE43)&lt;=($B43+$D43+$F43+$H43+$J43+$L43+$N43+$P43)),$Q43,IF((SUM(выдача!$O43:AE43)&lt;=($B43+$D43+$F43+$H43+$J43+$L43+$N43+$P43+$R43)),$S43,IF((SUM(выдача!$O43:AE43)&lt;=($B43+$D43+$F43+$H43+$J43+$L43+$N43+$P43+$R43+$T43)),$U43,IF((SUM(выдача!$O43:AE43)&lt;=($B43+$D43+$F43+$H43+$J43+$L43+$N43+$P43+$R43+$T43+$V43)),$W43,IF((SUM(выдача!$O43:AE43)&lt;=($B43+$D43+$F43+$H43+$J43+$L43+$N43+$P43+$R43+$T43+$V43+$X43)),$Y43,IF((SUM(выдача!$O43:AE43)&lt;=($B43+$D43+$F43+$H43+$J43+$L43+$N43+$P43+$R43+$T43+$V43+$X43+$Z43)),$AA43,IF((SUM(выдача!$O43:AE43)&lt;=($B43+$D43+$F43+$H43+$J43+$L43+$N43+$P43+$R43+$T43+$V43+$X43+$Z43+$AB43)),$AC43,0))))))))))))))</f>
        <v>185</v>
      </c>
      <c r="AZ43" s="354">
        <f>IF(((SUM(выдача!$O43:AF43)&lt;=$B43)),$C43,IF((SUM(выдача!$O43:AF43)&lt;=($B43+$D43)),$E43,IF((SUM(выдача!$O43:AF43)&lt;=($B43+$D43+$F43)),$G43,IF((SUM(выдача!$O43:AF43)&lt;=($B43+$D43+$F43+$H43)),$I43,IF((SUM(выдача!$O43:AF43)&lt;=($B43+$D43+$F43+$H43+$J43)),$K43,IF((SUM(выдача!$O43:AF43)&lt;=($B43+$D43+$F43+$H43+$J43+$L43)),$M43,IF((SUM(выдача!$O43:AF43)&lt;=($B43+$D43+$F43+$H43+$J43+$L43+$N43)),$O43,IF((SUM(выдача!$O43:AF43)&lt;=($B43+$D43+$F43+$H43+$J43+$L43+$N43+$P43)),$Q43,IF((SUM(выдача!$O43:AF43)&lt;=($B43+$D43+$F43+$H43+$J43+$L43+$N43+$P43+$R43)),$S43,IF((SUM(выдача!$O43:AF43)&lt;=($B43+$D43+$F43+$H43+$J43+$L43+$N43+$P43+$R43+$T43)),$U43,IF((SUM(выдача!$O43:AF43)&lt;=($B43+$D43+$F43+$H43+$J43+$L43+$N43+$P43+$R43+$T43+$V43)),$W43,IF((SUM(выдача!$O43:AF43)&lt;=($B43+$D43+$F43+$H43+$J43+$L43+$N43+$P43+$R43+$T43+$V43+$X43)),$Y43,IF((SUM(выдача!$O43:AF43)&lt;=($B43+$D43+$F43+$H43+$J43+$L43+$N43+$P43+$R43+$T43+$V43+$X43+$Z43)),$AA43,IF((SUM(выдача!$O43:AF43)&lt;=($B43+$D43+$F43+$H43+$J43+$L43+$N43+$P43+$R43+$T43+$V43+$X43+$Z43+$AB43)),$AC43,0))))))))))))))</f>
        <v>185</v>
      </c>
      <c r="BA43" s="354">
        <f>IF(((SUM(выдача!$O43:AG43)&lt;=$B43)),$C43,IF((SUM(выдача!$O43:AG43)&lt;=($B43+$D43)),$E43,IF((SUM(выдача!$O43:AG43)&lt;=($B43+$D43+$F43)),$G43,IF((SUM(выдача!$O43:AG43)&lt;=($B43+$D43+$F43+$H43)),$I43,IF((SUM(выдача!$O43:AG43)&lt;=($B43+$D43+$F43+$H43+$J43)),$K43,IF((SUM(выдача!$O43:AG43)&lt;=($B43+$D43+$F43+$H43+$J43+$L43)),$M43,IF((SUM(выдача!$O43:AG43)&lt;=($B43+$D43+$F43+$H43+$J43+$L43+$N43)),$O43,IF((SUM(выдача!$O43:AG43)&lt;=($B43+$D43+$F43+$H43+$J43+$L43+$N43+$P43)),$Q43,IF((SUM(выдача!$O43:AG43)&lt;=($B43+$D43+$F43+$H43+$J43+$L43+$N43+$P43+$R43)),$S43,IF((SUM(выдача!$O43:AG43)&lt;=($B43+$D43+$F43+$H43+$J43+$L43+$N43+$P43+$R43+$T43)),$U43,IF((SUM(выдача!$O43:AG43)&lt;=($B43+$D43+$F43+$H43+$J43+$L43+$N43+$P43+$R43+$T43+$V43)),$W43,IF((SUM(выдача!$O43:AG43)&lt;=($B43+$D43+$F43+$H43+$J43+$L43+$N43+$P43+$R43+$T43+$V43+$X43)),$Y43,IF((SUM(выдача!$O43:AG43)&lt;=($B43+$D43+$F43+$H43+$J43+$L43+$N43+$P43+$R43+$T43+$V43+$X43+$Z43)),$AA43,IF((SUM(выдача!$O43:AG43)&lt;=($B43+$D43+$F43+$H43+$J43+$L43+$N43+$P43+$R43+$T43+$V43+$X43+$Z43+$AB43)),$AC43,0))))))))))))))</f>
        <v>185</v>
      </c>
      <c r="BB43" s="354">
        <f>IF(((SUM(выдача!$O43:AH43)&lt;=$B43)),$C43,IF((SUM(выдача!$O43:AH43)&lt;=($B43+$D43)),$E43,IF((SUM(выдача!$O43:AH43)&lt;=($B43+$D43+$F43)),$G43,IF((SUM(выдача!$O43:AH43)&lt;=($B43+$D43+$F43+$H43)),$I43,IF((SUM(выдача!$O43:AH43)&lt;=($B43+$D43+$F43+$H43+$J43)),$K43,IF((SUM(выдача!$O43:AH43)&lt;=($B43+$D43+$F43+$H43+$J43+$L43)),$M43,IF((SUM(выдача!$O43:AH43)&lt;=($B43+$D43+$F43+$H43+$J43+$L43+$N43)),$O43,IF((SUM(выдача!$O43:AH43)&lt;=($B43+$D43+$F43+$H43+$J43+$L43+$N43+$P43)),$Q43,IF((SUM(выдача!$O43:AH43)&lt;=($B43+$D43+$F43+$H43+$J43+$L43+$N43+$P43+$R43)),$S43,IF((SUM(выдача!$O43:AH43)&lt;=($B43+$D43+$F43+$H43+$J43+$L43+$N43+$P43+$R43+$T43)),$U43,IF((SUM(выдача!$O43:AH43)&lt;=($B43+$D43+$F43+$H43+$J43+$L43+$N43+$P43+$R43+$T43+$V43)),$W43,IF((SUM(выдача!$O43:AH43)&lt;=($B43+$D43+$F43+$H43+$J43+$L43+$N43+$P43+$R43+$T43+$V43+$X43)),$Y43,IF((SUM(выдача!$O43:AH43)&lt;=($B43+$D43+$F43+$H43+$J43+$L43+$N43+$P43+$R43+$T43+$V43+$X43+$Z43)),$AA43,IF((SUM(выдача!$O43:AH43)&lt;=($B43+$D43+$F43+$H43+$J43+$L43+$N43+$P43+$R43+$T43+$V43+$X43+$Z43+$AB43)),$AC43,0))))))))))))))</f>
        <v>185</v>
      </c>
      <c r="BC43" s="354">
        <f>IF(((SUM(выдача!$O43:AI43)&lt;=$B43)),$C43,IF((SUM(выдача!$O43:AI43)&lt;=($B43+$D43)),$E43,IF((SUM(выдача!$O43:AI43)&lt;=($B43+$D43+$F43)),$G43,IF((SUM(выдача!$O43:AI43)&lt;=($B43+$D43+$F43+$H43)),$I43,IF((SUM(выдача!$O43:AI43)&lt;=($B43+$D43+$F43+$H43+$J43)),$K43,IF((SUM(выдача!$O43:AI43)&lt;=($B43+$D43+$F43+$H43+$J43+$L43)),$M43,IF((SUM(выдача!$O43:AI43)&lt;=($B43+$D43+$F43+$H43+$J43+$L43+$N43)),$O43,IF((SUM(выдача!$O43:AI43)&lt;=($B43+$D43+$F43+$H43+$J43+$L43+$N43+$P43)),$Q43,IF((SUM(выдача!$O43:AI43)&lt;=($B43+$D43+$F43+$H43+$J43+$L43+$N43+$P43+$R43)),$S43,IF((SUM(выдача!$O43:AI43)&lt;=($B43+$D43+$F43+$H43+$J43+$L43+$N43+$P43+$R43+$T43)),$U43,IF((SUM(выдача!$O43:AI43)&lt;=($B43+$D43+$F43+$H43+$J43+$L43+$N43+$P43+$R43+$T43+$V43)),$W43,IF((SUM(выдача!$O43:AI43)&lt;=($B43+$D43+$F43+$H43+$J43+$L43+$N43+$P43+$R43+$T43+$V43+$X43)),$Y43,IF((SUM(выдача!$O43:AI43)&lt;=($B43+$D43+$F43+$H43+$J43+$L43+$N43+$P43+$R43+$T43+$V43+$X43+$Z43)),$AA43,IF((SUM(выдача!$O43:AI43)&lt;=($B43+$D43+$F43+$H43+$J43+$L43+$N43+$P43+$R43+$T43+$V43+$X43+$Z43+$AB43)),$AC43,0))))))))))))))</f>
        <v>185</v>
      </c>
      <c r="BD43" s="355">
        <f t="shared" si="1"/>
        <v>0</v>
      </c>
      <c r="BE43" s="356">
        <f t="shared" si="4"/>
        <v>0</v>
      </c>
    </row>
    <row r="44" spans="1:57" ht="15.75">
      <c r="A44" s="151" t="s">
        <v>145</v>
      </c>
      <c r="B44" s="276">
        <v>3.13</v>
      </c>
      <c r="C44" s="277">
        <v>220</v>
      </c>
      <c r="D44" s="276"/>
      <c r="E44" s="277"/>
      <c r="F44" s="276">
        <v>3.47</v>
      </c>
      <c r="G44" s="280">
        <v>220</v>
      </c>
      <c r="H44" s="276">
        <v>3.97</v>
      </c>
      <c r="I44" s="278">
        <v>220</v>
      </c>
      <c r="J44" s="279">
        <v>4.4619999999999997</v>
      </c>
      <c r="K44" s="278">
        <v>220</v>
      </c>
      <c r="L44" s="279"/>
      <c r="M44" s="280"/>
      <c r="N44" s="279"/>
      <c r="O44" s="280"/>
      <c r="P44" s="279"/>
      <c r="Q44" s="280"/>
      <c r="R44" s="279"/>
      <c r="S44" s="280"/>
      <c r="T44" s="279"/>
      <c r="U44" s="280"/>
      <c r="V44" s="279"/>
      <c r="W44" s="280"/>
      <c r="X44" s="279"/>
      <c r="Y44" s="280"/>
      <c r="Z44" s="279"/>
      <c r="AA44" s="280"/>
      <c r="AB44" s="279"/>
      <c r="AC44" s="280"/>
      <c r="AD44" s="351">
        <f t="shared" si="2"/>
        <v>3307.04</v>
      </c>
      <c r="AE44" s="351">
        <f>AD44-(SUM(Всего!D44:'Всего'!X44))</f>
        <v>0</v>
      </c>
      <c r="AF44" s="352">
        <f t="shared" si="3"/>
        <v>15.032</v>
      </c>
      <c r="AG44" s="353" t="str">
        <f t="shared" si="0"/>
        <v>апельсины</v>
      </c>
      <c r="AH44" s="353">
        <f>выдача!B44</f>
        <v>0</v>
      </c>
      <c r="AI44" s="354">
        <f>IF(((SUM(выдача!$O44:O44)&lt;=$B44)),$C44,IF((SUM(выдача!$O44:O44)&lt;=($B44+$D44)),$E44,IF((SUM(выдача!$O44:O44)&lt;=($B44+$D44+$F44)),$G44,IF((SUM(выдача!$O44:O44)&lt;=($B44+$D44+$F44+$H44)),$I44,IF((SUM(выдача!$O44:O44)&lt;=($B44+$D44+$F44+$H44+$J44)),$K44,IF((SUM(выдача!$O44:O44)&lt;=($B44+$D44+$F44+$H44+$J44+$L44)),$M44,IF((SUM(выдача!$O44:O44)&lt;=($B44+$D44+$F44+$H44+$J44+$L44+$N44)),$O44,IF((SUM(выдача!$O44:O44)&lt;=($B44+$D44+$F44+$H44+$J44+$L44+$N44+$P44)),$Q44,IF((SUM(выдача!$O44:O44)&lt;=($B44+$D44+$F44+$H44+$J44+$L44+$N44+$P44+$R44)),$S44,IF((SUM(выдача!$O44:O44)&lt;=($B44+$D44+$F44+$H44+$J44+$L44+$N44+$P44+$R44+$T44)),$U44,IF((SUM(выдача!$O44:O44)&lt;=($B44+$D44+$F44+$H44+$J44+$L44+$N44+$P44+$R44+$T44+$V44)),$W44,IF((SUM(выдача!$O44:O44)&lt;=($B44+$D44+$F44+$H44+$J44+$L44+$N44+$P44+$R44+$T44+$V44+$X44)),$Y44,IF((SUM(выдача!$O44:O44)&lt;=($B44+$D44+$F44+$H44+$J44+$L44+$N44+$P44+$R44+$T44+$V44+$X44+$Z44)),$AA44,IF((SUM(выдача!$O44:O44)&lt;=($B44+$D44+$F44+$H44+$J44+$L44+$N44+$P44+$R44+$T44+$V44+$X44+$Z44+$AB44)),$AC44,0))))))))))))))</f>
        <v>220</v>
      </c>
      <c r="AJ44" s="354">
        <f>IF(((SUM(выдача!$O44:P44)&lt;=$B44)),$C44,IF((SUM(выдача!$O44:P44)&lt;=($B44+$D44)),$E44,IF((SUM(выдача!$O44:P44)&lt;=($B44+$D44+$F44)),$G44,IF((SUM(выдача!$O44:P44)&lt;=($B44+$D44+$F44+$H44)),$I44,IF((SUM(выдача!$O44:P44)&lt;=($B44+$D44+$F44+$H44+$J44)),$K44,IF((SUM(выдача!$O44:P44)&lt;=($B44+$D44+$F44+$H44+$J44+$L44)),$M44,IF((SUM(выдача!$O44:P44)&lt;=($B44+$D44+$F44+$H44+$J44+$L44+$N44)),$O44,IF((SUM(выдача!$O44:P44)&lt;=($B44+$D44+$F44+$H44+$J44+$L44+$N44+$P44)),$Q44,IF((SUM(выдача!$O44:P44)&lt;=($B44+$D44+$F44+$H44+$J44+$L44+$N44+$P44+$R44)),$S44,IF((SUM(выдача!$O44:P44)&lt;=($B44+$D44+$F44+$H44+$J44+$L44+$N44+$P44+$R44+$T44)),$U44,IF((SUM(выдача!$O44:P44)&lt;=($B44+$D44+$F44+$H44+$J44+$L44+$N44+$P44+$R44+$T44+$V44)),$W44,IF((SUM(выдача!$O44:P44)&lt;=($B44+$D44+$F44+$H44+$J44+$L44+$N44+$P44+$R44+$T44+$V44+$X44)),$Y44,IF((SUM(выдача!$O44:P44)&lt;=($B44+$D44+$F44+$H44+$J44+$L44+$N44+$P44+$R44+$T44+$V44+$X44+$Z44)),$AA44,IF((SUM(выдача!$O44:P44)&lt;=($B44+$D44+$F44+$H44+$J44+$L44+$N44+$P44+$R44+$T44+$V44+$X44+$Z44+$AB44)),$AC44,0))))))))))))))</f>
        <v>220</v>
      </c>
      <c r="AK44" s="354">
        <f>IF(((SUM(выдача!$O44:Q44)&lt;=$B44)),$C44,IF((SUM(выдача!$O44:Q44)&lt;=($B44+$D44)),$E44,IF((SUM(выдача!$O44:Q44)&lt;=($B44+$D44+$F44)),$G44,IF((SUM(выдача!$O44:Q44)&lt;=($B44+$D44+$F44+$H44)),$I44,IF((SUM(выдача!$O44:Q44)&lt;=($B44+$D44+$F44+$H44+$J44)),$K44,IF((SUM(выдача!$O44:Q44)&lt;=($B44+$D44+$F44+$H44+$J44+$L44)),$M44,IF((SUM(выдача!$O44:Q44)&lt;=($B44+$D44+$F44+$H44+$J44+$L44+$N44)),$O44,IF((SUM(выдача!$O44:Q44)&lt;=($B44+$D44+$F44+$H44+$J44+$L44+$N44+$P44)),$Q44,IF((SUM(выдача!$O44:Q44)&lt;=($B44+$D44+$F44+$H44+$J44+$L44+$N44+$P44+$R44)),$S44,IF((SUM(выдача!$O44:Q44)&lt;=($B44+$D44+$F44+$H44+$J44+$L44+$N44+$P44+$R44+$T44)),$U44,IF((SUM(выдача!$O44:Q44)&lt;=($B44+$D44+$F44+$H44+$J44+$L44+$N44+$P44+$R44+$T44+$V44)),$W44,IF((SUM(выдача!$O44:Q44)&lt;=($B44+$D44+$F44+$H44+$J44+$L44+$N44+$P44+$R44+$T44+$V44+$X44)),$Y44,IF((SUM(выдача!$O44:Q44)&lt;=($B44+$D44+$F44+$H44+$J44+$L44+$N44+$P44+$R44+$T44+$V44+$X44+$Z44)),$AA44,IF((SUM(выдача!$O44:Q44)&lt;=($B44+$D44+$F44+$H44+$J44+$L44+$N44+$P44+$R44+$T44+$V44+$X44+$Z44+$AB44)),$AC44,0))))))))))))))</f>
        <v>220</v>
      </c>
      <c r="AL44" s="354">
        <f>IF(((SUM(выдача!$O44:R44)&lt;=$B44)),$C44,IF((SUM(выдача!$O44:R44)&lt;=($B44+$D44)),$E44,IF((SUM(выдача!$O44:R44)&lt;=($B44+$D44+$F44)),$G44,IF((SUM(выдача!$O44:R44)&lt;=($B44+$D44+$F44+$H44)),$I44,IF((SUM(выдача!$O44:R44)&lt;=($B44+$D44+$F44+$H44+$J44)),$K44,IF((SUM(выдача!$O44:R44)&lt;=($B44+$D44+$F44+$H44+$J44+$L44)),$M44,IF((SUM(выдача!$O44:R44)&lt;=($B44+$D44+$F44+$H44+$J44+$L44+$N44)),$O44,IF((SUM(выдача!$O44:R44)&lt;=($B44+$D44+$F44+$H44+$J44+$L44+$N44+$P44)),$Q44,IF((SUM(выдача!$O44:R44)&lt;=($B44+$D44+$F44+$H44+$J44+$L44+$N44+$P44+$R44)),$S44,IF((SUM(выдача!$O44:R44)&lt;=($B44+$D44+$F44+$H44+$J44+$L44+$N44+$P44+$R44+$T44)),$U44,IF((SUM(выдача!$O44:R44)&lt;=($B44+$D44+$F44+$H44+$J44+$L44+$N44+$P44+$R44+$T44+$V44)),$W44,IF((SUM(выдача!$O44:R44)&lt;=($B44+$D44+$F44+$H44+$J44+$L44+$N44+$P44+$R44+$T44+$V44+$X44)),$Y44,IF((SUM(выдача!$O44:R44)&lt;=($B44+$D44+$F44+$H44+$J44+$L44+$N44+$P44+$R44+$T44+$V44+$X44+$Z44)),$AA44,IF((SUM(выдача!$O44:R44)&lt;=($B44+$D44+$F44+$H44+$J44+$L44+$N44+$P44+$R44+$T44+$V44+$X44+$Z44+$AB44)),$AC44,0))))))))))))))</f>
        <v>220</v>
      </c>
      <c r="AM44" s="354">
        <f>IF(((SUM(выдача!$O44:S44)&lt;=$B44)),$C44,IF((SUM(выдача!$O44:S44)&lt;=($B44+$D44)),$E44,IF((SUM(выдача!$O44:S44)&lt;=($B44+$D44+$F44)),$G44,IF((SUM(выдача!$O44:S44)&lt;=($B44+$D44+$F44+$H44)),$I44,IF((SUM(выдача!$O44:S44)&lt;=($B44+$D44+$F44+$H44+$J44)),$K44,IF((SUM(выдача!$O44:S44)&lt;=($B44+$D44+$F44+$H44+$J44+$L44)),$M44,IF((SUM(выдача!$O44:S44)&lt;=($B44+$D44+$F44+$H44+$J44+$L44+$N44)),$O44,IF((SUM(выдача!$O44:S44)&lt;=($B44+$D44+$F44+$H44+$J44+$L44+$N44+$P44)),$Q44,IF((SUM(выдача!$O44:S44)&lt;=($B44+$D44+$F44+$H44+$J44+$L44+$N44+$P44+$R44)),$S44,IF((SUM(выдача!$O44:S44)&lt;=($B44+$D44+$F44+$H44+$J44+$L44+$N44+$P44+$R44+$T44)),$U44,IF((SUM(выдача!$O44:S44)&lt;=($B44+$D44+$F44+$H44+$J44+$L44+$N44+$P44+$R44+$T44+$V44)),$W44,IF((SUM(выдача!$O44:S44)&lt;=($B44+$D44+$F44+$H44+$J44+$L44+$N44+$P44+$R44+$T44+$V44+$X44)),$Y44,IF((SUM(выдача!$O44:S44)&lt;=($B44+$D44+$F44+$H44+$J44+$L44+$N44+$P44+$R44+$T44+$V44+$X44+$Z44)),$AA44,IF((SUM(выдача!$O44:S44)&lt;=($B44+$D44+$F44+$H44+$J44+$L44+$N44+$P44+$R44+$T44+$V44+$X44+$Z44+$AB44)),$AC44,0))))))))))))))</f>
        <v>220</v>
      </c>
      <c r="AN44" s="354">
        <f>IF(((SUM(выдача!$O44:T44)&lt;=$B44)),$C44,IF((SUM(выдача!$O44:T44)&lt;=($B44+$D44)),$E44,IF((SUM(выдача!$O44:T44)&lt;=($B44+$D44+$F44)),$G44,IF((SUM(выдача!$O44:T44)&lt;=($B44+$D44+$F44+$H44)),$I44,IF((SUM(выдача!$O44:T44)&lt;=($B44+$D44+$F44+$H44+$J44)),$K44,IF((SUM(выдача!$O44:T44)&lt;=($B44+$D44+$F44+$H44+$J44+$L44)),$M44,IF((SUM(выдача!$O44:T44)&lt;=($B44+$D44+$F44+$H44+$J44+$L44+$N44)),$O44,IF((SUM(выдача!$O44:T44)&lt;=($B44+$D44+$F44+$H44+$J44+$L44+$N44+$P44)),$Q44,IF((SUM(выдача!$O44:T44)&lt;=($B44+$D44+$F44+$H44+$J44+$L44+$N44+$P44+$R44)),$S44,IF((SUM(выдача!$O44:T44)&lt;=($B44+$D44+$F44+$H44+$J44+$L44+$N44+$P44+$R44+$T44)),$U44,IF((SUM(выдача!$O44:T44)&lt;=($B44+$D44+$F44+$H44+$J44+$L44+$N44+$P44+$R44+$T44+$V44)),$W44,IF((SUM(выдача!$O44:T44)&lt;=($B44+$D44+$F44+$H44+$J44+$L44+$N44+$P44+$R44+$T44+$V44+$X44)),$Y44,IF((SUM(выдача!$O44:T44)&lt;=($B44+$D44+$F44+$H44+$J44+$L44+$N44+$P44+$R44+$T44+$V44+$X44+$Z44)),$AA44,IF((SUM(выдача!$O44:T44)&lt;=($B44+$D44+$F44+$H44+$J44+$L44+$N44+$P44+$R44+$T44+$V44+$X44+$Z44+$AB44)),$AC44,0))))))))))))))</f>
        <v>220</v>
      </c>
      <c r="AO44" s="354">
        <f>IF(((SUM(выдача!$O44:U44)&lt;=$B44)),$C44,IF((SUM(выдача!$O44:U44)&lt;=($B44+$D44)),$E44,IF((SUM(выдача!$O44:U44)&lt;=($B44+$D44+$F44)),$G44,IF((SUM(выдача!$O44:U44)&lt;=($B44+$D44+$F44+$H44)),$I44,IF((SUM(выдача!$O44:U44)&lt;=($B44+$D44+$F44+$H44+$J44)),$K44,IF((SUM(выдача!$O44:U44)&lt;=($B44+$D44+$F44+$H44+$J44+$L44)),$M44,IF((SUM(выдача!$O44:U44)&lt;=($B44+$D44+$F44+$H44+$J44+$L44+$N44)),$O44,IF((SUM(выдача!$O44:U44)&lt;=($B44+$D44+$F44+$H44+$J44+$L44+$N44+$P44)),$Q44,IF((SUM(выдача!$O44:U44)&lt;=($B44+$D44+$F44+$H44+$J44+$L44+$N44+$P44+$R44)),$S44,IF((SUM(выдача!$O44:U44)&lt;=($B44+$D44+$F44+$H44+$J44+$L44+$N44+$P44+$R44+$T44)),$U44,IF((SUM(выдача!$O44:U44)&lt;=($B44+$D44+$F44+$H44+$J44+$L44+$N44+$P44+$R44+$T44+$V44)),$W44,IF((SUM(выдача!$O44:U44)&lt;=($B44+$D44+$F44+$H44+$J44+$L44+$N44+$P44+$R44+$T44+$V44+$X44)),$Y44,IF((SUM(выдача!$O44:U44)&lt;=($B44+$D44+$F44+$H44+$J44+$L44+$N44+$P44+$R44+$T44+$V44+$X44+$Z44)),$AA44,IF((SUM(выдача!$O44:U44)&lt;=($B44+$D44+$F44+$H44+$J44+$L44+$N44+$P44+$R44+$T44+$V44+$X44+$Z44+$AB44)),$AC44,0))))))))))))))</f>
        <v>220</v>
      </c>
      <c r="AP44" s="354">
        <f>IF(((SUM(выдача!$O44:V44)&lt;=$B44)),$C44,IF((SUM(выдача!$O44:V44)&lt;=($B44+$D44)),$E44,IF((SUM(выдача!$O44:V44)&lt;=($B44+$D44+$F44)),$G44,IF((SUM(выдача!$O44:V44)&lt;=($B44+$D44+$F44+$H44)),$I44,IF((SUM(выдача!$O44:V44)&lt;=($B44+$D44+$F44+$H44+$J44)),$K44,IF((SUM(выдача!$O44:V44)&lt;=($B44+$D44+$F44+$H44+$J44+$L44)),$M44,IF((SUM(выдача!$O44:V44)&lt;=($B44+$D44+$F44+$H44+$J44+$L44+$N44)),$O44,IF((SUM(выдача!$O44:V44)&lt;=($B44+$D44+$F44+$H44+$J44+$L44+$N44+$P44)),$Q44,IF((SUM(выдача!$O44:V44)&lt;=($B44+$D44+$F44+$H44+$J44+$L44+$N44+$P44+$R44)),$S44,IF((SUM(выдача!$O44:V44)&lt;=($B44+$D44+$F44+$H44+$J44+$L44+$N44+$P44+$R44+$T44)),$U44,IF((SUM(выдача!$O44:V44)&lt;=($B44+$D44+$F44+$H44+$J44+$L44+$N44+$P44+$R44+$T44+$V44)),$W44,IF((SUM(выдача!$O44:V44)&lt;=($B44+$D44+$F44+$H44+$J44+$L44+$N44+$P44+$R44+$T44+$V44+$X44)),$Y44,IF((SUM(выдача!$O44:V44)&lt;=($B44+$D44+$F44+$H44+$J44+$L44+$N44+$P44+$R44+$T44+$V44+$X44+$Z44)),$AA44,IF((SUM(выдача!$O44:V44)&lt;=($B44+$D44+$F44+$H44+$J44+$L44+$N44+$P44+$R44+$T44+$V44+$X44+$Z44+$AB44)),$AC44,0))))))))))))))</f>
        <v>220</v>
      </c>
      <c r="AQ44" s="354">
        <f>IF(((SUM(выдача!$O44:W44)&lt;=$B44)),$C44,IF((SUM(выдача!$O44:W44)&lt;=($B44+$D44)),$E44,IF((SUM(выдача!$O44:W44)&lt;=($B44+$D44+$F44)),$G44,IF((SUM(выдача!$O44:W44)&lt;=($B44+$D44+$F44+$H44)),$I44,IF((SUM(выдача!$O44:W44)&lt;=($B44+$D44+$F44+$H44+$J44)),$K44,IF((SUM(выдача!$O44:W44)&lt;=($B44+$D44+$F44+$H44+$J44+$L44)),$M44,IF((SUM(выдача!$O44:W44)&lt;=($B44+$D44+$F44+$H44+$J44+$L44+$N44)),$O44,IF((SUM(выдача!$O44:W44)&lt;=($B44+$D44+$F44+$H44+$J44+$L44+$N44+$P44)),$Q44,IF((SUM(выдача!$O44:W44)&lt;=($B44+$D44+$F44+$H44+$J44+$L44+$N44+$P44+$R44)),$S44,IF((SUM(выдача!$O44:W44)&lt;=($B44+$D44+$F44+$H44+$J44+$L44+$N44+$P44+$R44+$T44)),$U44,IF((SUM(выдача!$O44:W44)&lt;=($B44+$D44+$F44+$H44+$J44+$L44+$N44+$P44+$R44+$T44+$V44)),$W44,IF((SUM(выдача!$O44:W44)&lt;=($B44+$D44+$F44+$H44+$J44+$L44+$N44+$P44+$R44+$T44+$V44+$X44)),$Y44,IF((SUM(выдача!$O44:W44)&lt;=($B44+$D44+$F44+$H44+$J44+$L44+$N44+$P44+$R44+$T44+$V44+$X44+$Z44)),$AA44,IF((SUM(выдача!$O44:W44)&lt;=($B44+$D44+$F44+$H44+$J44+$L44+$N44+$P44+$R44+$T44+$V44+$X44+$Z44+$AB44)),$AC44,0))))))))))))))</f>
        <v>220</v>
      </c>
      <c r="AR44" s="354">
        <f>IF(((SUM(выдача!$O44:X44)&lt;=$B44)),$C44,IF((SUM(выдача!$O44:X44)&lt;=($B44+$D44)),$E44,IF((SUM(выдача!$O44:X44)&lt;=($B44+$D44+$F44)),$G44,IF((SUM(выдача!$O44:X44)&lt;=($B44+$D44+$F44+$H44)),$I44,IF((SUM(выдача!$O44:X44)&lt;=($B44+$D44+$F44+$H44+$J44)),$K44,IF((SUM(выдача!$O44:X44)&lt;=($B44+$D44+$F44+$H44+$J44+$L44)),$M44,IF((SUM(выдача!$O44:X44)&lt;=($B44+$D44+$F44+$H44+$J44+$L44+$N44)),$O44,IF((SUM(выдача!$O44:X44)&lt;=($B44+$D44+$F44+$H44+$J44+$L44+$N44+$P44)),$Q44,IF((SUM(выдача!$O44:X44)&lt;=($B44+$D44+$F44+$H44+$J44+$L44+$N44+$P44+$R44)),$S44,IF((SUM(выдача!$O44:X44)&lt;=($B44+$D44+$F44+$H44+$J44+$L44+$N44+$P44+$R44+$T44)),$U44,IF((SUM(выдача!$O44:X44)&lt;=($B44+$D44+$F44+$H44+$J44+$L44+$N44+$P44+$R44+$T44+$V44)),$W44,IF((SUM(выдача!$O44:X44)&lt;=($B44+$D44+$F44+$H44+$J44+$L44+$N44+$P44+$R44+$T44+$V44+$X44)),$Y44,IF((SUM(выдача!$O44:X44)&lt;=($B44+$D44+$F44+$H44+$J44+$L44+$N44+$P44+$R44+$T44+$V44+$X44+$Z44)),$AA44,IF((SUM(выдача!$O44:X44)&lt;=($B44+$D44+$F44+$H44+$J44+$L44+$N44+$P44+$R44+$T44+$V44+$X44+$Z44+$AB44)),$AC44,0))))))))))))))</f>
        <v>220</v>
      </c>
      <c r="AS44" s="354">
        <f>IF(((SUM(выдача!$O44:Y44)&lt;=$B44)),$C44,IF((SUM(выдача!$O44:Y44)&lt;=($B44+$D44)),$E44,IF((SUM(выдача!$O44:Y44)&lt;=($B44+$D44+$F44)),$G44,IF((SUM(выдача!$O44:Y44)&lt;=($B44+$D44+$F44+$H44)),$I44,IF((SUM(выдача!$O44:Y44)&lt;=($B44+$D44+$F44+$H44+$J44)),$K44,IF((SUM(выдача!$O44:Y44)&lt;=($B44+$D44+$F44+$H44+$J44+$L44)),$M44,IF((SUM(выдача!$O44:Y44)&lt;=($B44+$D44+$F44+$H44+$J44+$L44+$N44)),$O44,IF((SUM(выдача!$O44:Y44)&lt;=($B44+$D44+$F44+$H44+$J44+$L44+$N44+$P44)),$Q44,IF((SUM(выдача!$O44:Y44)&lt;=($B44+$D44+$F44+$H44+$J44+$L44+$N44+$P44+$R44)),$S44,IF((SUM(выдача!$O44:Y44)&lt;=($B44+$D44+$F44+$H44+$J44+$L44+$N44+$P44+$R44+$T44)),$U44,IF((SUM(выдача!$O44:Y44)&lt;=($B44+$D44+$F44+$H44+$J44+$L44+$N44+$P44+$R44+$T44+$V44)),$W44,IF((SUM(выдача!$O44:Y44)&lt;=($B44+$D44+$F44+$H44+$J44+$L44+$N44+$P44+$R44+$T44+$V44+$X44)),$Y44,IF((SUM(выдача!$O44:Y44)&lt;=($B44+$D44+$F44+$H44+$J44+$L44+$N44+$P44+$R44+$T44+$V44+$X44+$Z44)),$AA44,IF((SUM(выдача!$O44:Y44)&lt;=($B44+$D44+$F44+$H44+$J44+$L44+$N44+$P44+$R44+$T44+$V44+$X44+$Z44+$AB44)),$AC44,0))))))))))))))</f>
        <v>220</v>
      </c>
      <c r="AT44" s="354">
        <f>IF(((SUM(выдача!$O44:Z44)&lt;=$B44)),$C44,IF((SUM(выдача!$O44:Z44)&lt;=($B44+$D44)),$E44,IF((SUM(выдача!$O44:Z44)&lt;=($B44+$D44+$F44)),$G44,IF((SUM(выдача!$O44:Z44)&lt;=($B44+$D44+$F44+$H44)),$I44,IF((SUM(выдача!$O44:Z44)&lt;=($B44+$D44+$F44+$H44+$J44)),$K44,IF((SUM(выдача!$O44:Z44)&lt;=($B44+$D44+$F44+$H44+$J44+$L44)),$M44,IF((SUM(выдача!$O44:Z44)&lt;=($B44+$D44+$F44+$H44+$J44+$L44+$N44)),$O44,IF((SUM(выдача!$O44:Z44)&lt;=($B44+$D44+$F44+$H44+$J44+$L44+$N44+$P44)),$Q44,IF((SUM(выдача!$O44:Z44)&lt;=($B44+$D44+$F44+$H44+$J44+$L44+$N44+$P44+$R44)),$S44,IF((SUM(выдача!$O44:Z44)&lt;=($B44+$D44+$F44+$H44+$J44+$L44+$N44+$P44+$R44+$T44)),$U44,IF((SUM(выдача!$O44:Z44)&lt;=($B44+$D44+$F44+$H44+$J44+$L44+$N44+$P44+$R44+$T44+$V44)),$W44,IF((SUM(выдача!$O44:Z44)&lt;=($B44+$D44+$F44+$H44+$J44+$L44+$N44+$P44+$R44+$T44+$V44+$X44)),$Y44,IF((SUM(выдача!$O44:Z44)&lt;=($B44+$D44+$F44+$H44+$J44+$L44+$N44+$P44+$R44+$T44+$V44+$X44+$Z44)),$AA44,IF((SUM(выдача!$O44:Z44)&lt;=($B44+$D44+$F44+$H44+$J44+$L44+$N44+$P44+$R44+$T44+$V44+$X44+$Z44+$AB44)),$AC44,0))))))))))))))</f>
        <v>220</v>
      </c>
      <c r="AU44" s="354">
        <f>IF(((SUM(выдача!$O44:AA44)&lt;=$B44)),$C44,IF((SUM(выдача!$O44:AA44)&lt;=($B44+$D44)),$E44,IF((SUM(выдача!$O44:AA44)&lt;=($B44+$D44+$F44)),$G44,IF((SUM(выдача!$O44:AA44)&lt;=($B44+$D44+$F44+$H44)),$I44,IF((SUM(выдача!$O44:AA44)&lt;=($B44+$D44+$F44+$H44+$J44)),$K44,IF((SUM(выдача!$O44:AA44)&lt;=($B44+$D44+$F44+$H44+$J44+$L44)),$M44,IF((SUM(выдача!$O44:AA44)&lt;=($B44+$D44+$F44+$H44+$J44+$L44+$N44)),$O44,IF((SUM(выдача!$O44:AA44)&lt;=($B44+$D44+$F44+$H44+$J44+$L44+$N44+$P44)),$Q44,IF((SUM(выдача!$O44:AA44)&lt;=($B44+$D44+$F44+$H44+$J44+$L44+$N44+$P44+$R44)),$S44,IF((SUM(выдача!$O44:AA44)&lt;=($B44+$D44+$F44+$H44+$J44+$L44+$N44+$P44+$R44+$T44)),$U44,IF((SUM(выдача!$O44:AA44)&lt;=($B44+$D44+$F44+$H44+$J44+$L44+$N44+$P44+$R44+$T44+$V44)),$W44,IF((SUM(выдача!$O44:AA44)&lt;=($B44+$D44+$F44+$H44+$J44+$L44+$N44+$P44+$R44+$T44+$V44+$X44)),$Y44,IF((SUM(выдача!$O44:AA44)&lt;=($B44+$D44+$F44+$H44+$J44+$L44+$N44+$P44+$R44+$T44+$V44+$X44+$Z44)),$AA44,IF((SUM(выдача!$O44:AA44)&lt;=($B44+$D44+$F44+$H44+$J44+$L44+$N44+$P44+$R44+$T44+$V44+$X44+$Z44+$AB44)),$AC44,0))))))))))))))</f>
        <v>220</v>
      </c>
      <c r="AV44" s="354">
        <f>IF(((SUM(выдача!$O44:AB44)&lt;=$B44)),$C44,IF((SUM(выдача!$O44:AB44)&lt;=($B44+$D44)),$E44,IF((SUM(выдача!$O44:AB44)&lt;=($B44+$D44+$F44)),$G44,IF((SUM(выдача!$O44:AB44)&lt;=($B44+$D44+$F44+$H44)),$I44,IF((SUM(выдача!$O44:AB44)&lt;=($B44+$D44+$F44+$H44+$J44)),$K44,IF((SUM(выдача!$O44:AB44)&lt;=($B44+$D44+$F44+$H44+$J44+$L44)),$M44,IF((SUM(выдача!$O44:AB44)&lt;=($B44+$D44+$F44+$H44+$J44+$L44+$N44)),$O44,IF((SUM(выдача!$O44:AB44)&lt;=($B44+$D44+$F44+$H44+$J44+$L44+$N44+$P44)),$Q44,IF((SUM(выдача!$O44:AB44)&lt;=($B44+$D44+$F44+$H44+$J44+$L44+$N44+$P44+$R44)),$S44,IF((SUM(выдача!$O44:AB44)&lt;=($B44+$D44+$F44+$H44+$J44+$L44+$N44+$P44+$R44+$T44)),$U44,IF((SUM(выдача!$O44:AB44)&lt;=($B44+$D44+$F44+$H44+$J44+$L44+$N44+$P44+$R44+$T44+$V44)),$W44,IF((SUM(выдача!$O44:AB44)&lt;=($B44+$D44+$F44+$H44+$J44+$L44+$N44+$P44+$R44+$T44+$V44+$X44)),$Y44,IF((SUM(выдача!$O44:AB44)&lt;=($B44+$D44+$F44+$H44+$J44+$L44+$N44+$P44+$R44+$T44+$V44+$X44+$Z44)),$AA44,IF((SUM(выдача!$O44:AB44)&lt;=($B44+$D44+$F44+$H44+$J44+$L44+$N44+$P44+$R44+$T44+$V44+$X44+$Z44+$AB44)),$AC44,0))))))))))))))</f>
        <v>220</v>
      </c>
      <c r="AW44" s="354">
        <f>IF(((SUM(выдача!$O44:AC44)&lt;=$B44)),$C44,IF((SUM(выдача!$O44:AC44)&lt;=($B44+$D44)),$E44,IF((SUM(выдача!$O44:AC44)&lt;=($B44+$D44+$F44)),$G44,IF((SUM(выдача!$O44:AC44)&lt;=($B44+$D44+$F44+$H44)),$I44,IF((SUM(выдача!$O44:AC44)&lt;=($B44+$D44+$F44+$H44+$J44)),$K44,IF((SUM(выдача!$O44:AC44)&lt;=($B44+$D44+$F44+$H44+$J44+$L44)),$M44,IF((SUM(выдача!$O44:AC44)&lt;=($B44+$D44+$F44+$H44+$J44+$L44+$N44)),$O44,IF((SUM(выдача!$O44:AC44)&lt;=($B44+$D44+$F44+$H44+$J44+$L44+$N44+$P44)),$Q44,IF((SUM(выдача!$O44:AC44)&lt;=($B44+$D44+$F44+$H44+$J44+$L44+$N44+$P44+$R44)),$S44,IF((SUM(выдача!$O44:AC44)&lt;=($B44+$D44+$F44+$H44+$J44+$L44+$N44+$P44+$R44+$T44)),$U44,IF((SUM(выдача!$O44:AC44)&lt;=($B44+$D44+$F44+$H44+$J44+$L44+$N44+$P44+$R44+$T44+$V44)),$W44,IF((SUM(выдача!$O44:AC44)&lt;=($B44+$D44+$F44+$H44+$J44+$L44+$N44+$P44+$R44+$T44+$V44+$X44)),$Y44,IF((SUM(выдача!$O44:AC44)&lt;=($B44+$D44+$F44+$H44+$J44+$L44+$N44+$P44+$R44+$T44+$V44+$X44+$Z44)),$AA44,IF((SUM(выдача!$O44:AC44)&lt;=($B44+$D44+$F44+$H44+$J44+$L44+$N44+$P44+$R44+$T44+$V44+$X44+$Z44+$AB44)),$AC44,0))))))))))))))</f>
        <v>220</v>
      </c>
      <c r="AX44" s="354">
        <f>IF(((SUM(выдача!$O44:AD44)&lt;=$B44)),$C44,IF((SUM(выдача!$O44:AD44)&lt;=($B44+$D44)),$E44,IF((SUM(выдача!$O44:AD44)&lt;=($B44+$D44+$F44)),$G44,IF((SUM(выдача!$O44:AD44)&lt;=($B44+$D44+$F44+$H44)),$I44,IF((SUM(выдача!$O44:AD44)&lt;=($B44+$D44+$F44+$H44+$J44)),$K44,IF((SUM(выдача!$O44:AD44)&lt;=($B44+$D44+$F44+$H44+$J44+$L44)),$M44,IF((SUM(выдача!$O44:AD44)&lt;=($B44+$D44+$F44+$H44+$J44+$L44+$N44)),$O44,IF((SUM(выдача!$O44:AD44)&lt;=($B44+$D44+$F44+$H44+$J44+$L44+$N44+$P44)),$Q44,IF((SUM(выдача!$O44:AD44)&lt;=($B44+$D44+$F44+$H44+$J44+$L44+$N44+$P44+$R44)),$S44,IF((SUM(выдача!$O44:AD44)&lt;=($B44+$D44+$F44+$H44+$J44+$L44+$N44+$P44+$R44+$T44)),$U44,IF((SUM(выдача!$O44:AD44)&lt;=($B44+$D44+$F44+$H44+$J44+$L44+$N44+$P44+$R44+$T44+$V44)),$W44,IF((SUM(выдача!$O44:AD44)&lt;=($B44+$D44+$F44+$H44+$J44+$L44+$N44+$P44+$R44+$T44+$V44+$X44)),$Y44,IF((SUM(выдача!$O44:AD44)&lt;=($B44+$D44+$F44+$H44+$J44+$L44+$N44+$P44+$R44+$T44+$V44+$X44+$Z44)),$AA44,IF((SUM(выдача!$O44:AD44)&lt;=($B44+$D44+$F44+$H44+$J44+$L44+$N44+$P44+$R44+$T44+$V44+$X44+$Z44+$AB44)),$AC44,0))))))))))))))</f>
        <v>220</v>
      </c>
      <c r="AY44" s="354">
        <f>IF(((SUM(выдача!$O44:AE44)&lt;=$B44)),$C44,IF((SUM(выдача!$O44:AE44)&lt;=($B44+$D44)),$E44,IF((SUM(выдача!$O44:AE44)&lt;=($B44+$D44+$F44)),$G44,IF((SUM(выдача!$O44:AE44)&lt;=($B44+$D44+$F44+$H44)),$I44,IF((SUM(выдача!$O44:AE44)&lt;=($B44+$D44+$F44+$H44+$J44)),$K44,IF((SUM(выдача!$O44:AE44)&lt;=($B44+$D44+$F44+$H44+$J44+$L44)),$M44,IF((SUM(выдача!$O44:AE44)&lt;=($B44+$D44+$F44+$H44+$J44+$L44+$N44)),$O44,IF((SUM(выдача!$O44:AE44)&lt;=($B44+$D44+$F44+$H44+$J44+$L44+$N44+$P44)),$Q44,IF((SUM(выдача!$O44:AE44)&lt;=($B44+$D44+$F44+$H44+$J44+$L44+$N44+$P44+$R44)),$S44,IF((SUM(выдача!$O44:AE44)&lt;=($B44+$D44+$F44+$H44+$J44+$L44+$N44+$P44+$R44+$T44)),$U44,IF((SUM(выдача!$O44:AE44)&lt;=($B44+$D44+$F44+$H44+$J44+$L44+$N44+$P44+$R44+$T44+$V44)),$W44,IF((SUM(выдача!$O44:AE44)&lt;=($B44+$D44+$F44+$H44+$J44+$L44+$N44+$P44+$R44+$T44+$V44+$X44)),$Y44,IF((SUM(выдача!$O44:AE44)&lt;=($B44+$D44+$F44+$H44+$J44+$L44+$N44+$P44+$R44+$T44+$V44+$X44+$Z44)),$AA44,IF((SUM(выдача!$O44:AE44)&lt;=($B44+$D44+$F44+$H44+$J44+$L44+$N44+$P44+$R44+$T44+$V44+$X44+$Z44+$AB44)),$AC44,0))))))))))))))</f>
        <v>220</v>
      </c>
      <c r="AZ44" s="354">
        <f>IF(((SUM(выдача!$O44:AF44)&lt;=$B44)),$C44,IF((SUM(выдача!$O44:AF44)&lt;=($B44+$D44)),$E44,IF((SUM(выдача!$O44:AF44)&lt;=($B44+$D44+$F44)),$G44,IF((SUM(выдача!$O44:AF44)&lt;=($B44+$D44+$F44+$H44)),$I44,IF((SUM(выдача!$O44:AF44)&lt;=($B44+$D44+$F44+$H44+$J44)),$K44,IF((SUM(выдача!$O44:AF44)&lt;=($B44+$D44+$F44+$H44+$J44+$L44)),$M44,IF((SUM(выдача!$O44:AF44)&lt;=($B44+$D44+$F44+$H44+$J44+$L44+$N44)),$O44,IF((SUM(выдача!$O44:AF44)&lt;=($B44+$D44+$F44+$H44+$J44+$L44+$N44+$P44)),$Q44,IF((SUM(выдача!$O44:AF44)&lt;=($B44+$D44+$F44+$H44+$J44+$L44+$N44+$P44+$R44)),$S44,IF((SUM(выдача!$O44:AF44)&lt;=($B44+$D44+$F44+$H44+$J44+$L44+$N44+$P44+$R44+$T44)),$U44,IF((SUM(выдача!$O44:AF44)&lt;=($B44+$D44+$F44+$H44+$J44+$L44+$N44+$P44+$R44+$T44+$V44)),$W44,IF((SUM(выдача!$O44:AF44)&lt;=($B44+$D44+$F44+$H44+$J44+$L44+$N44+$P44+$R44+$T44+$V44+$X44)),$Y44,IF((SUM(выдача!$O44:AF44)&lt;=($B44+$D44+$F44+$H44+$J44+$L44+$N44+$P44+$R44+$T44+$V44+$X44+$Z44)),$AA44,IF((SUM(выдача!$O44:AF44)&lt;=($B44+$D44+$F44+$H44+$J44+$L44+$N44+$P44+$R44+$T44+$V44+$X44+$Z44+$AB44)),$AC44,0))))))))))))))</f>
        <v>220</v>
      </c>
      <c r="BA44" s="354">
        <f>IF(((SUM(выдача!$O44:AG44)&lt;=$B44)),$C44,IF((SUM(выдача!$O44:AG44)&lt;=($B44+$D44)),$E44,IF((SUM(выдача!$O44:AG44)&lt;=($B44+$D44+$F44)),$G44,IF((SUM(выдача!$O44:AG44)&lt;=($B44+$D44+$F44+$H44)),$I44,IF((SUM(выдача!$O44:AG44)&lt;=($B44+$D44+$F44+$H44+$J44)),$K44,IF((SUM(выдача!$O44:AG44)&lt;=($B44+$D44+$F44+$H44+$J44+$L44)),$M44,IF((SUM(выдача!$O44:AG44)&lt;=($B44+$D44+$F44+$H44+$J44+$L44+$N44)),$O44,IF((SUM(выдача!$O44:AG44)&lt;=($B44+$D44+$F44+$H44+$J44+$L44+$N44+$P44)),$Q44,IF((SUM(выдача!$O44:AG44)&lt;=($B44+$D44+$F44+$H44+$J44+$L44+$N44+$P44+$R44)),$S44,IF((SUM(выдача!$O44:AG44)&lt;=($B44+$D44+$F44+$H44+$J44+$L44+$N44+$P44+$R44+$T44)),$U44,IF((SUM(выдача!$O44:AG44)&lt;=($B44+$D44+$F44+$H44+$J44+$L44+$N44+$P44+$R44+$T44+$V44)),$W44,IF((SUM(выдача!$O44:AG44)&lt;=($B44+$D44+$F44+$H44+$J44+$L44+$N44+$P44+$R44+$T44+$V44+$X44)),$Y44,IF((SUM(выдача!$O44:AG44)&lt;=($B44+$D44+$F44+$H44+$J44+$L44+$N44+$P44+$R44+$T44+$V44+$X44+$Z44)),$AA44,IF((SUM(выдача!$O44:AG44)&lt;=($B44+$D44+$F44+$H44+$J44+$L44+$N44+$P44+$R44+$T44+$V44+$X44+$Z44+$AB44)),$AC44,0))))))))))))))</f>
        <v>220</v>
      </c>
      <c r="BB44" s="354">
        <f>IF(((SUM(выдача!$O44:AH44)&lt;=$B44)),$C44,IF((SUM(выдача!$O44:AH44)&lt;=($B44+$D44)),$E44,IF((SUM(выдача!$O44:AH44)&lt;=($B44+$D44+$F44)),$G44,IF((SUM(выдача!$O44:AH44)&lt;=($B44+$D44+$F44+$H44)),$I44,IF((SUM(выдача!$O44:AH44)&lt;=($B44+$D44+$F44+$H44+$J44)),$K44,IF((SUM(выдача!$O44:AH44)&lt;=($B44+$D44+$F44+$H44+$J44+$L44)),$M44,IF((SUM(выдача!$O44:AH44)&lt;=($B44+$D44+$F44+$H44+$J44+$L44+$N44)),$O44,IF((SUM(выдача!$O44:AH44)&lt;=($B44+$D44+$F44+$H44+$J44+$L44+$N44+$P44)),$Q44,IF((SUM(выдача!$O44:AH44)&lt;=($B44+$D44+$F44+$H44+$J44+$L44+$N44+$P44+$R44)),$S44,IF((SUM(выдача!$O44:AH44)&lt;=($B44+$D44+$F44+$H44+$J44+$L44+$N44+$P44+$R44+$T44)),$U44,IF((SUM(выдача!$O44:AH44)&lt;=($B44+$D44+$F44+$H44+$J44+$L44+$N44+$P44+$R44+$T44+$V44)),$W44,IF((SUM(выдача!$O44:AH44)&lt;=($B44+$D44+$F44+$H44+$J44+$L44+$N44+$P44+$R44+$T44+$V44+$X44)),$Y44,IF((SUM(выдача!$O44:AH44)&lt;=($B44+$D44+$F44+$H44+$J44+$L44+$N44+$P44+$R44+$T44+$V44+$X44+$Z44)),$AA44,IF((SUM(выдача!$O44:AH44)&lt;=($B44+$D44+$F44+$H44+$J44+$L44+$N44+$P44+$R44+$T44+$V44+$X44+$Z44+$AB44)),$AC44,0))))))))))))))</f>
        <v>220</v>
      </c>
      <c r="BC44" s="354">
        <f>IF(((SUM(выдача!$O44:AI44)&lt;=$B44)),$C44,IF((SUM(выдача!$O44:AI44)&lt;=($B44+$D44)),$E44,IF((SUM(выдача!$O44:AI44)&lt;=($B44+$D44+$F44)),$G44,IF((SUM(выдача!$O44:AI44)&lt;=($B44+$D44+$F44+$H44)),$I44,IF((SUM(выдача!$O44:AI44)&lt;=($B44+$D44+$F44+$H44+$J44)),$K44,IF((SUM(выдача!$O44:AI44)&lt;=($B44+$D44+$F44+$H44+$J44+$L44)),$M44,IF((SUM(выдача!$O44:AI44)&lt;=($B44+$D44+$F44+$H44+$J44+$L44+$N44)),$O44,IF((SUM(выдача!$O44:AI44)&lt;=($B44+$D44+$F44+$H44+$J44+$L44+$N44+$P44)),$Q44,IF((SUM(выдача!$O44:AI44)&lt;=($B44+$D44+$F44+$H44+$J44+$L44+$N44+$P44+$R44)),$S44,IF((SUM(выдача!$O44:AI44)&lt;=($B44+$D44+$F44+$H44+$J44+$L44+$N44+$P44+$R44+$T44)),$U44,IF((SUM(выдача!$O44:AI44)&lt;=($B44+$D44+$F44+$H44+$J44+$L44+$N44+$P44+$R44+$T44+$V44)),$W44,IF((SUM(выдача!$O44:AI44)&lt;=($B44+$D44+$F44+$H44+$J44+$L44+$N44+$P44+$R44+$T44+$V44+$X44)),$Y44,IF((SUM(выдача!$O44:AI44)&lt;=($B44+$D44+$F44+$H44+$J44+$L44+$N44+$P44+$R44+$T44+$V44+$X44+$Z44)),$AA44,IF((SUM(выдача!$O44:AI44)&lt;=($B44+$D44+$F44+$H44+$J44+$L44+$N44+$P44+$R44+$T44+$V44+$X44+$Z44+$AB44)),$AC44,0))))))))))))))</f>
        <v>220</v>
      </c>
      <c r="BD44" s="355">
        <f t="shared" si="1"/>
        <v>0</v>
      </c>
      <c r="BE44" s="356">
        <f t="shared" si="4"/>
        <v>0</v>
      </c>
    </row>
    <row r="45" spans="1:57" ht="15.75">
      <c r="A45" s="151"/>
      <c r="B45" s="276"/>
      <c r="C45" s="277"/>
      <c r="D45" s="276"/>
      <c r="E45" s="277"/>
      <c r="F45" s="276"/>
      <c r="G45" s="280"/>
      <c r="H45" s="276"/>
      <c r="I45" s="278"/>
      <c r="J45" s="279"/>
      <c r="K45" s="278"/>
      <c r="L45" s="279"/>
      <c r="M45" s="280"/>
      <c r="N45" s="279"/>
      <c r="O45" s="280"/>
      <c r="P45" s="279"/>
      <c r="Q45" s="280"/>
      <c r="R45" s="279"/>
      <c r="S45" s="280"/>
      <c r="T45" s="279"/>
      <c r="U45" s="280"/>
      <c r="V45" s="279"/>
      <c r="W45" s="280"/>
      <c r="X45" s="279"/>
      <c r="Y45" s="280"/>
      <c r="Z45" s="279"/>
      <c r="AA45" s="280"/>
      <c r="AB45" s="279"/>
      <c r="AC45" s="280"/>
      <c r="AD45" s="351">
        <f t="shared" si="2"/>
        <v>0</v>
      </c>
      <c r="AE45" s="351">
        <f>AD45-(SUM(Всего!D45:'Всего'!X45))</f>
        <v>0</v>
      </c>
      <c r="AF45" s="352">
        <f t="shared" si="3"/>
        <v>0</v>
      </c>
      <c r="AG45" s="353">
        <f t="shared" si="0"/>
        <v>0</v>
      </c>
      <c r="AH45" s="353">
        <f>выдача!B45</f>
        <v>0</v>
      </c>
      <c r="AI45" s="354">
        <f>IF(((SUM(выдача!$O45:O45)&lt;=$B45)),$C45,IF((SUM(выдача!$O45:O45)&lt;=($B45+$D45)),$E45,IF((SUM(выдача!$O45:O45)&lt;=($B45+$D45+$F45)),$G45,IF((SUM(выдача!$O45:O45)&lt;=($B45+$D45+$F45+$H45)),$I45,IF((SUM(выдача!$O45:O45)&lt;=($B45+$D45+$F45+$H45+$J45)),$K45,IF((SUM(выдача!$O45:O45)&lt;=($B45+$D45+$F45+$H45+$J45+$L45)),$M45,IF((SUM(выдача!$O45:O45)&lt;=($B45+$D45+$F45+$H45+$J45+$L45+$N45)),$O45,IF((SUM(выдача!$O45:O45)&lt;=($B45+$D45+$F45+$H45+$J45+$L45+$N45+$P45)),$Q45,IF((SUM(выдача!$O45:O45)&lt;=($B45+$D45+$F45+$H45+$J45+$L45+$N45+$P45+$R45)),$S45,IF((SUM(выдача!$O45:O45)&lt;=($B45+$D45+$F45+$H45+$J45+$L45+$N45+$P45+$R45+$T45)),$U45,IF((SUM(выдача!$O45:O45)&lt;=($B45+$D45+$F45+$H45+$J45+$L45+$N45+$P45+$R45+$T45+$V45)),$W45,IF((SUM(выдача!$O45:O45)&lt;=($B45+$D45+$F45+$H45+$J45+$L45+$N45+$P45+$R45+$T45+$V45+$X45)),$Y45,IF((SUM(выдача!$O45:O45)&lt;=($B45+$D45+$F45+$H45+$J45+$L45+$N45+$P45+$R45+$T45+$V45+$X45+$Z45)),$AA45,IF((SUM(выдача!$O45:O45)&lt;=($B45+$D45+$F45+$H45+$J45+$L45+$N45+$P45+$R45+$T45+$V45+$X45+$Z45+$AB45)),$AC45,0))))))))))))))</f>
        <v>0</v>
      </c>
      <c r="AJ45" s="354">
        <f>IF(((SUM(выдача!$O45:P45)&lt;=$B45)),$C45,IF((SUM(выдача!$O45:P45)&lt;=($B45+$D45)),$E45,IF((SUM(выдача!$O45:P45)&lt;=($B45+$D45+$F45)),$G45,IF((SUM(выдача!$O45:P45)&lt;=($B45+$D45+$F45+$H45)),$I45,IF((SUM(выдача!$O45:P45)&lt;=($B45+$D45+$F45+$H45+$J45)),$K45,IF((SUM(выдача!$O45:P45)&lt;=($B45+$D45+$F45+$H45+$J45+$L45)),$M45,IF((SUM(выдача!$O45:P45)&lt;=($B45+$D45+$F45+$H45+$J45+$L45+$N45)),$O45,IF((SUM(выдача!$O45:P45)&lt;=($B45+$D45+$F45+$H45+$J45+$L45+$N45+$P45)),$Q45,IF((SUM(выдача!$O45:P45)&lt;=($B45+$D45+$F45+$H45+$J45+$L45+$N45+$P45+$R45)),$S45,IF((SUM(выдача!$O45:P45)&lt;=($B45+$D45+$F45+$H45+$J45+$L45+$N45+$P45+$R45+$T45)),$U45,IF((SUM(выдача!$O45:P45)&lt;=($B45+$D45+$F45+$H45+$J45+$L45+$N45+$P45+$R45+$T45+$V45)),$W45,IF((SUM(выдача!$O45:P45)&lt;=($B45+$D45+$F45+$H45+$J45+$L45+$N45+$P45+$R45+$T45+$V45+$X45)),$Y45,IF((SUM(выдача!$O45:P45)&lt;=($B45+$D45+$F45+$H45+$J45+$L45+$N45+$P45+$R45+$T45+$V45+$X45+$Z45)),$AA45,IF((SUM(выдача!$O45:P45)&lt;=($B45+$D45+$F45+$H45+$J45+$L45+$N45+$P45+$R45+$T45+$V45+$X45+$Z45+$AB45)),$AC45,0))))))))))))))</f>
        <v>0</v>
      </c>
      <c r="AK45" s="354">
        <f>IF(((SUM(выдача!$O45:Q45)&lt;=$B45)),$C45,IF((SUM(выдача!$O45:Q45)&lt;=($B45+$D45)),$E45,IF((SUM(выдача!$O45:Q45)&lt;=($B45+$D45+$F45)),$G45,IF((SUM(выдача!$O45:Q45)&lt;=($B45+$D45+$F45+$H45)),$I45,IF((SUM(выдача!$O45:Q45)&lt;=($B45+$D45+$F45+$H45+$J45)),$K45,IF((SUM(выдача!$O45:Q45)&lt;=($B45+$D45+$F45+$H45+$J45+$L45)),$M45,IF((SUM(выдача!$O45:Q45)&lt;=($B45+$D45+$F45+$H45+$J45+$L45+$N45)),$O45,IF((SUM(выдача!$O45:Q45)&lt;=($B45+$D45+$F45+$H45+$J45+$L45+$N45+$P45)),$Q45,IF((SUM(выдача!$O45:Q45)&lt;=($B45+$D45+$F45+$H45+$J45+$L45+$N45+$P45+$R45)),$S45,IF((SUM(выдача!$O45:Q45)&lt;=($B45+$D45+$F45+$H45+$J45+$L45+$N45+$P45+$R45+$T45)),$U45,IF((SUM(выдача!$O45:Q45)&lt;=($B45+$D45+$F45+$H45+$J45+$L45+$N45+$P45+$R45+$T45+$V45)),$W45,IF((SUM(выдача!$O45:Q45)&lt;=($B45+$D45+$F45+$H45+$J45+$L45+$N45+$P45+$R45+$T45+$V45+$X45)),$Y45,IF((SUM(выдача!$O45:Q45)&lt;=($B45+$D45+$F45+$H45+$J45+$L45+$N45+$P45+$R45+$T45+$V45+$X45+$Z45)),$AA45,IF((SUM(выдача!$O45:Q45)&lt;=($B45+$D45+$F45+$H45+$J45+$L45+$N45+$P45+$R45+$T45+$V45+$X45+$Z45+$AB45)),$AC45,0))))))))))))))</f>
        <v>0</v>
      </c>
      <c r="AL45" s="354">
        <f>IF(((SUM(выдача!$O45:R45)&lt;=$B45)),$C45,IF((SUM(выдача!$O45:R45)&lt;=($B45+$D45)),$E45,IF((SUM(выдача!$O45:R45)&lt;=($B45+$D45+$F45)),$G45,IF((SUM(выдача!$O45:R45)&lt;=($B45+$D45+$F45+$H45)),$I45,IF((SUM(выдача!$O45:R45)&lt;=($B45+$D45+$F45+$H45+$J45)),$K45,IF((SUM(выдача!$O45:R45)&lt;=($B45+$D45+$F45+$H45+$J45+$L45)),$M45,IF((SUM(выдача!$O45:R45)&lt;=($B45+$D45+$F45+$H45+$J45+$L45+$N45)),$O45,IF((SUM(выдача!$O45:R45)&lt;=($B45+$D45+$F45+$H45+$J45+$L45+$N45+$P45)),$Q45,IF((SUM(выдача!$O45:R45)&lt;=($B45+$D45+$F45+$H45+$J45+$L45+$N45+$P45+$R45)),$S45,IF((SUM(выдача!$O45:R45)&lt;=($B45+$D45+$F45+$H45+$J45+$L45+$N45+$P45+$R45+$T45)),$U45,IF((SUM(выдача!$O45:R45)&lt;=($B45+$D45+$F45+$H45+$J45+$L45+$N45+$P45+$R45+$T45+$V45)),$W45,IF((SUM(выдача!$O45:R45)&lt;=($B45+$D45+$F45+$H45+$J45+$L45+$N45+$P45+$R45+$T45+$V45+$X45)),$Y45,IF((SUM(выдача!$O45:R45)&lt;=($B45+$D45+$F45+$H45+$J45+$L45+$N45+$P45+$R45+$T45+$V45+$X45+$Z45)),$AA45,IF((SUM(выдача!$O45:R45)&lt;=($B45+$D45+$F45+$H45+$J45+$L45+$N45+$P45+$R45+$T45+$V45+$X45+$Z45+$AB45)),$AC45,0))))))))))))))</f>
        <v>0</v>
      </c>
      <c r="AM45" s="354">
        <f>IF(((SUM(выдача!$O45:S45)&lt;=$B45)),$C45,IF((SUM(выдача!$O45:S45)&lt;=($B45+$D45)),$E45,IF((SUM(выдача!$O45:S45)&lt;=($B45+$D45+$F45)),$G45,IF((SUM(выдача!$O45:S45)&lt;=($B45+$D45+$F45+$H45)),$I45,IF((SUM(выдача!$O45:S45)&lt;=($B45+$D45+$F45+$H45+$J45)),$K45,IF((SUM(выдача!$O45:S45)&lt;=($B45+$D45+$F45+$H45+$J45+$L45)),$M45,IF((SUM(выдача!$O45:S45)&lt;=($B45+$D45+$F45+$H45+$J45+$L45+$N45)),$O45,IF((SUM(выдача!$O45:S45)&lt;=($B45+$D45+$F45+$H45+$J45+$L45+$N45+$P45)),$Q45,IF((SUM(выдача!$O45:S45)&lt;=($B45+$D45+$F45+$H45+$J45+$L45+$N45+$P45+$R45)),$S45,IF((SUM(выдача!$O45:S45)&lt;=($B45+$D45+$F45+$H45+$J45+$L45+$N45+$P45+$R45+$T45)),$U45,IF((SUM(выдача!$O45:S45)&lt;=($B45+$D45+$F45+$H45+$J45+$L45+$N45+$P45+$R45+$T45+$V45)),$W45,IF((SUM(выдача!$O45:S45)&lt;=($B45+$D45+$F45+$H45+$J45+$L45+$N45+$P45+$R45+$T45+$V45+$X45)),$Y45,IF((SUM(выдача!$O45:S45)&lt;=($B45+$D45+$F45+$H45+$J45+$L45+$N45+$P45+$R45+$T45+$V45+$X45+$Z45)),$AA45,IF((SUM(выдача!$O45:S45)&lt;=($B45+$D45+$F45+$H45+$J45+$L45+$N45+$P45+$R45+$T45+$V45+$X45+$Z45+$AB45)),$AC45,0))))))))))))))</f>
        <v>0</v>
      </c>
      <c r="AN45" s="354">
        <f>IF(((SUM(выдача!$O45:T45)&lt;=$B45)),$C45,IF((SUM(выдача!$O45:T45)&lt;=($B45+$D45)),$E45,IF((SUM(выдача!$O45:T45)&lt;=($B45+$D45+$F45)),$G45,IF((SUM(выдача!$O45:T45)&lt;=($B45+$D45+$F45+$H45)),$I45,IF((SUM(выдача!$O45:T45)&lt;=($B45+$D45+$F45+$H45+$J45)),$K45,IF((SUM(выдача!$O45:T45)&lt;=($B45+$D45+$F45+$H45+$J45+$L45)),$M45,IF((SUM(выдача!$O45:T45)&lt;=($B45+$D45+$F45+$H45+$J45+$L45+$N45)),$O45,IF((SUM(выдача!$O45:T45)&lt;=($B45+$D45+$F45+$H45+$J45+$L45+$N45+$P45)),$Q45,IF((SUM(выдача!$O45:T45)&lt;=($B45+$D45+$F45+$H45+$J45+$L45+$N45+$P45+$R45)),$S45,IF((SUM(выдача!$O45:T45)&lt;=($B45+$D45+$F45+$H45+$J45+$L45+$N45+$P45+$R45+$T45)),$U45,IF((SUM(выдача!$O45:T45)&lt;=($B45+$D45+$F45+$H45+$J45+$L45+$N45+$P45+$R45+$T45+$V45)),$W45,IF((SUM(выдача!$O45:T45)&lt;=($B45+$D45+$F45+$H45+$J45+$L45+$N45+$P45+$R45+$T45+$V45+$X45)),$Y45,IF((SUM(выдача!$O45:T45)&lt;=($B45+$D45+$F45+$H45+$J45+$L45+$N45+$P45+$R45+$T45+$V45+$X45+$Z45)),$AA45,IF((SUM(выдача!$O45:T45)&lt;=($B45+$D45+$F45+$H45+$J45+$L45+$N45+$P45+$R45+$T45+$V45+$X45+$Z45+$AB45)),$AC45,0))))))))))))))</f>
        <v>0</v>
      </c>
      <c r="AO45" s="354">
        <f>IF(((SUM(выдача!$O45:U45)&lt;=$B45)),$C45,IF((SUM(выдача!$O45:U45)&lt;=($B45+$D45)),$E45,IF((SUM(выдача!$O45:U45)&lt;=($B45+$D45+$F45)),$G45,IF((SUM(выдача!$O45:U45)&lt;=($B45+$D45+$F45+$H45)),$I45,IF((SUM(выдача!$O45:U45)&lt;=($B45+$D45+$F45+$H45+$J45)),$K45,IF((SUM(выдача!$O45:U45)&lt;=($B45+$D45+$F45+$H45+$J45+$L45)),$M45,IF((SUM(выдача!$O45:U45)&lt;=($B45+$D45+$F45+$H45+$J45+$L45+$N45)),$O45,IF((SUM(выдача!$O45:U45)&lt;=($B45+$D45+$F45+$H45+$J45+$L45+$N45+$P45)),$Q45,IF((SUM(выдача!$O45:U45)&lt;=($B45+$D45+$F45+$H45+$J45+$L45+$N45+$P45+$R45)),$S45,IF((SUM(выдача!$O45:U45)&lt;=($B45+$D45+$F45+$H45+$J45+$L45+$N45+$P45+$R45+$T45)),$U45,IF((SUM(выдача!$O45:U45)&lt;=($B45+$D45+$F45+$H45+$J45+$L45+$N45+$P45+$R45+$T45+$V45)),$W45,IF((SUM(выдача!$O45:U45)&lt;=($B45+$D45+$F45+$H45+$J45+$L45+$N45+$P45+$R45+$T45+$V45+$X45)),$Y45,IF((SUM(выдача!$O45:U45)&lt;=($B45+$D45+$F45+$H45+$J45+$L45+$N45+$P45+$R45+$T45+$V45+$X45+$Z45)),$AA45,IF((SUM(выдача!$O45:U45)&lt;=($B45+$D45+$F45+$H45+$J45+$L45+$N45+$P45+$R45+$T45+$V45+$X45+$Z45+$AB45)),$AC45,0))))))))))))))</f>
        <v>0</v>
      </c>
      <c r="AP45" s="354">
        <f>IF(((SUM(выдача!$O45:V45)&lt;=$B45)),$C45,IF((SUM(выдача!$O45:V45)&lt;=($B45+$D45)),$E45,IF((SUM(выдача!$O45:V45)&lt;=($B45+$D45+$F45)),$G45,IF((SUM(выдача!$O45:V45)&lt;=($B45+$D45+$F45+$H45)),$I45,IF((SUM(выдача!$O45:V45)&lt;=($B45+$D45+$F45+$H45+$J45)),$K45,IF((SUM(выдача!$O45:V45)&lt;=($B45+$D45+$F45+$H45+$J45+$L45)),$M45,IF((SUM(выдача!$O45:V45)&lt;=($B45+$D45+$F45+$H45+$J45+$L45+$N45)),$O45,IF((SUM(выдача!$O45:V45)&lt;=($B45+$D45+$F45+$H45+$J45+$L45+$N45+$P45)),$Q45,IF((SUM(выдача!$O45:V45)&lt;=($B45+$D45+$F45+$H45+$J45+$L45+$N45+$P45+$R45)),$S45,IF((SUM(выдача!$O45:V45)&lt;=($B45+$D45+$F45+$H45+$J45+$L45+$N45+$P45+$R45+$T45)),$U45,IF((SUM(выдача!$O45:V45)&lt;=($B45+$D45+$F45+$H45+$J45+$L45+$N45+$P45+$R45+$T45+$V45)),$W45,IF((SUM(выдача!$O45:V45)&lt;=($B45+$D45+$F45+$H45+$J45+$L45+$N45+$P45+$R45+$T45+$V45+$X45)),$Y45,IF((SUM(выдача!$O45:V45)&lt;=($B45+$D45+$F45+$H45+$J45+$L45+$N45+$P45+$R45+$T45+$V45+$X45+$Z45)),$AA45,IF((SUM(выдача!$O45:V45)&lt;=($B45+$D45+$F45+$H45+$J45+$L45+$N45+$P45+$R45+$T45+$V45+$X45+$Z45+$AB45)),$AC45,0))))))))))))))</f>
        <v>0</v>
      </c>
      <c r="AQ45" s="354">
        <f>IF(((SUM(выдача!$O45:W45)&lt;=$B45)),$C45,IF((SUM(выдача!$O45:W45)&lt;=($B45+$D45)),$E45,IF((SUM(выдача!$O45:W45)&lt;=($B45+$D45+$F45)),$G45,IF((SUM(выдача!$O45:W45)&lt;=($B45+$D45+$F45+$H45)),$I45,IF((SUM(выдача!$O45:W45)&lt;=($B45+$D45+$F45+$H45+$J45)),$K45,IF((SUM(выдача!$O45:W45)&lt;=($B45+$D45+$F45+$H45+$J45+$L45)),$M45,IF((SUM(выдача!$O45:W45)&lt;=($B45+$D45+$F45+$H45+$J45+$L45+$N45)),$O45,IF((SUM(выдача!$O45:W45)&lt;=($B45+$D45+$F45+$H45+$J45+$L45+$N45+$P45)),$Q45,IF((SUM(выдача!$O45:W45)&lt;=($B45+$D45+$F45+$H45+$J45+$L45+$N45+$P45+$R45)),$S45,IF((SUM(выдача!$O45:W45)&lt;=($B45+$D45+$F45+$H45+$J45+$L45+$N45+$P45+$R45+$T45)),$U45,IF((SUM(выдача!$O45:W45)&lt;=($B45+$D45+$F45+$H45+$J45+$L45+$N45+$P45+$R45+$T45+$V45)),$W45,IF((SUM(выдача!$O45:W45)&lt;=($B45+$D45+$F45+$H45+$J45+$L45+$N45+$P45+$R45+$T45+$V45+$X45)),$Y45,IF((SUM(выдача!$O45:W45)&lt;=($B45+$D45+$F45+$H45+$J45+$L45+$N45+$P45+$R45+$T45+$V45+$X45+$Z45)),$AA45,IF((SUM(выдача!$O45:W45)&lt;=($B45+$D45+$F45+$H45+$J45+$L45+$N45+$P45+$R45+$T45+$V45+$X45+$Z45+$AB45)),$AC45,0))))))))))))))</f>
        <v>0</v>
      </c>
      <c r="AR45" s="354">
        <f>IF(((SUM(выдача!$O45:X45)&lt;=$B45)),$C45,IF((SUM(выдача!$O45:X45)&lt;=($B45+$D45)),$E45,IF((SUM(выдача!$O45:X45)&lt;=($B45+$D45+$F45)),$G45,IF((SUM(выдача!$O45:X45)&lt;=($B45+$D45+$F45+$H45)),$I45,IF((SUM(выдача!$O45:X45)&lt;=($B45+$D45+$F45+$H45+$J45)),$K45,IF((SUM(выдача!$O45:X45)&lt;=($B45+$D45+$F45+$H45+$J45+$L45)),$M45,IF((SUM(выдача!$O45:X45)&lt;=($B45+$D45+$F45+$H45+$J45+$L45+$N45)),$O45,IF((SUM(выдача!$O45:X45)&lt;=($B45+$D45+$F45+$H45+$J45+$L45+$N45+$P45)),$Q45,IF((SUM(выдача!$O45:X45)&lt;=($B45+$D45+$F45+$H45+$J45+$L45+$N45+$P45+$R45)),$S45,IF((SUM(выдача!$O45:X45)&lt;=($B45+$D45+$F45+$H45+$J45+$L45+$N45+$P45+$R45+$T45)),$U45,IF((SUM(выдача!$O45:X45)&lt;=($B45+$D45+$F45+$H45+$J45+$L45+$N45+$P45+$R45+$T45+$V45)),$W45,IF((SUM(выдача!$O45:X45)&lt;=($B45+$D45+$F45+$H45+$J45+$L45+$N45+$P45+$R45+$T45+$V45+$X45)),$Y45,IF((SUM(выдача!$O45:X45)&lt;=($B45+$D45+$F45+$H45+$J45+$L45+$N45+$P45+$R45+$T45+$V45+$X45+$Z45)),$AA45,IF((SUM(выдача!$O45:X45)&lt;=($B45+$D45+$F45+$H45+$J45+$L45+$N45+$P45+$R45+$T45+$V45+$X45+$Z45+$AB45)),$AC45,0))))))))))))))</f>
        <v>0</v>
      </c>
      <c r="AS45" s="354">
        <f>IF(((SUM(выдача!$O45:Y45)&lt;=$B45)),$C45,IF((SUM(выдача!$O45:Y45)&lt;=($B45+$D45)),$E45,IF((SUM(выдача!$O45:Y45)&lt;=($B45+$D45+$F45)),$G45,IF((SUM(выдача!$O45:Y45)&lt;=($B45+$D45+$F45+$H45)),$I45,IF((SUM(выдача!$O45:Y45)&lt;=($B45+$D45+$F45+$H45+$J45)),$K45,IF((SUM(выдача!$O45:Y45)&lt;=($B45+$D45+$F45+$H45+$J45+$L45)),$M45,IF((SUM(выдача!$O45:Y45)&lt;=($B45+$D45+$F45+$H45+$J45+$L45+$N45)),$O45,IF((SUM(выдача!$O45:Y45)&lt;=($B45+$D45+$F45+$H45+$J45+$L45+$N45+$P45)),$Q45,IF((SUM(выдача!$O45:Y45)&lt;=($B45+$D45+$F45+$H45+$J45+$L45+$N45+$P45+$R45)),$S45,IF((SUM(выдача!$O45:Y45)&lt;=($B45+$D45+$F45+$H45+$J45+$L45+$N45+$P45+$R45+$T45)),$U45,IF((SUM(выдача!$O45:Y45)&lt;=($B45+$D45+$F45+$H45+$J45+$L45+$N45+$P45+$R45+$T45+$V45)),$W45,IF((SUM(выдача!$O45:Y45)&lt;=($B45+$D45+$F45+$H45+$J45+$L45+$N45+$P45+$R45+$T45+$V45+$X45)),$Y45,IF((SUM(выдача!$O45:Y45)&lt;=($B45+$D45+$F45+$H45+$J45+$L45+$N45+$P45+$R45+$T45+$V45+$X45+$Z45)),$AA45,IF((SUM(выдача!$O45:Y45)&lt;=($B45+$D45+$F45+$H45+$J45+$L45+$N45+$P45+$R45+$T45+$V45+$X45+$Z45+$AB45)),$AC45,0))))))))))))))</f>
        <v>0</v>
      </c>
      <c r="AT45" s="354">
        <f>IF(((SUM(выдача!$O45:Z45)&lt;=$B45)),$C45,IF((SUM(выдача!$O45:Z45)&lt;=($B45+$D45)),$E45,IF((SUM(выдача!$O45:Z45)&lt;=($B45+$D45+$F45)),$G45,IF((SUM(выдача!$O45:Z45)&lt;=($B45+$D45+$F45+$H45)),$I45,IF((SUM(выдача!$O45:Z45)&lt;=($B45+$D45+$F45+$H45+$J45)),$K45,IF((SUM(выдача!$O45:Z45)&lt;=($B45+$D45+$F45+$H45+$J45+$L45)),$M45,IF((SUM(выдача!$O45:Z45)&lt;=($B45+$D45+$F45+$H45+$J45+$L45+$N45)),$O45,IF((SUM(выдача!$O45:Z45)&lt;=($B45+$D45+$F45+$H45+$J45+$L45+$N45+$P45)),$Q45,IF((SUM(выдача!$O45:Z45)&lt;=($B45+$D45+$F45+$H45+$J45+$L45+$N45+$P45+$R45)),$S45,IF((SUM(выдача!$O45:Z45)&lt;=($B45+$D45+$F45+$H45+$J45+$L45+$N45+$P45+$R45+$T45)),$U45,IF((SUM(выдача!$O45:Z45)&lt;=($B45+$D45+$F45+$H45+$J45+$L45+$N45+$P45+$R45+$T45+$V45)),$W45,IF((SUM(выдача!$O45:Z45)&lt;=($B45+$D45+$F45+$H45+$J45+$L45+$N45+$P45+$R45+$T45+$V45+$X45)),$Y45,IF((SUM(выдача!$O45:Z45)&lt;=($B45+$D45+$F45+$H45+$J45+$L45+$N45+$P45+$R45+$T45+$V45+$X45+$Z45)),$AA45,IF((SUM(выдача!$O45:Z45)&lt;=($B45+$D45+$F45+$H45+$J45+$L45+$N45+$P45+$R45+$T45+$V45+$X45+$Z45+$AB45)),$AC45,0))))))))))))))</f>
        <v>0</v>
      </c>
      <c r="AU45" s="354">
        <f>IF(((SUM(выдача!$O45:AA45)&lt;=$B45)),$C45,IF((SUM(выдача!$O45:AA45)&lt;=($B45+$D45)),$E45,IF((SUM(выдача!$O45:AA45)&lt;=($B45+$D45+$F45)),$G45,IF((SUM(выдача!$O45:AA45)&lt;=($B45+$D45+$F45+$H45)),$I45,IF((SUM(выдача!$O45:AA45)&lt;=($B45+$D45+$F45+$H45+$J45)),$K45,IF((SUM(выдача!$O45:AA45)&lt;=($B45+$D45+$F45+$H45+$J45+$L45)),$M45,IF((SUM(выдача!$O45:AA45)&lt;=($B45+$D45+$F45+$H45+$J45+$L45+$N45)),$O45,IF((SUM(выдача!$O45:AA45)&lt;=($B45+$D45+$F45+$H45+$J45+$L45+$N45+$P45)),$Q45,IF((SUM(выдача!$O45:AA45)&lt;=($B45+$D45+$F45+$H45+$J45+$L45+$N45+$P45+$R45)),$S45,IF((SUM(выдача!$O45:AA45)&lt;=($B45+$D45+$F45+$H45+$J45+$L45+$N45+$P45+$R45+$T45)),$U45,IF((SUM(выдача!$O45:AA45)&lt;=($B45+$D45+$F45+$H45+$J45+$L45+$N45+$P45+$R45+$T45+$V45)),$W45,IF((SUM(выдача!$O45:AA45)&lt;=($B45+$D45+$F45+$H45+$J45+$L45+$N45+$P45+$R45+$T45+$V45+$X45)),$Y45,IF((SUM(выдача!$O45:AA45)&lt;=($B45+$D45+$F45+$H45+$J45+$L45+$N45+$P45+$R45+$T45+$V45+$X45+$Z45)),$AA45,IF((SUM(выдача!$O45:AA45)&lt;=($B45+$D45+$F45+$H45+$J45+$L45+$N45+$P45+$R45+$T45+$V45+$X45+$Z45+$AB45)),$AC45,0))))))))))))))</f>
        <v>0</v>
      </c>
      <c r="AV45" s="354">
        <f>IF(((SUM(выдача!$O45:AB45)&lt;=$B45)),$C45,IF((SUM(выдача!$O45:AB45)&lt;=($B45+$D45)),$E45,IF((SUM(выдача!$O45:AB45)&lt;=($B45+$D45+$F45)),$G45,IF((SUM(выдача!$O45:AB45)&lt;=($B45+$D45+$F45+$H45)),$I45,IF((SUM(выдача!$O45:AB45)&lt;=($B45+$D45+$F45+$H45+$J45)),$K45,IF((SUM(выдача!$O45:AB45)&lt;=($B45+$D45+$F45+$H45+$J45+$L45)),$M45,IF((SUM(выдача!$O45:AB45)&lt;=($B45+$D45+$F45+$H45+$J45+$L45+$N45)),$O45,IF((SUM(выдача!$O45:AB45)&lt;=($B45+$D45+$F45+$H45+$J45+$L45+$N45+$P45)),$Q45,IF((SUM(выдача!$O45:AB45)&lt;=($B45+$D45+$F45+$H45+$J45+$L45+$N45+$P45+$R45)),$S45,IF((SUM(выдача!$O45:AB45)&lt;=($B45+$D45+$F45+$H45+$J45+$L45+$N45+$P45+$R45+$T45)),$U45,IF((SUM(выдача!$O45:AB45)&lt;=($B45+$D45+$F45+$H45+$J45+$L45+$N45+$P45+$R45+$T45+$V45)),$W45,IF((SUM(выдача!$O45:AB45)&lt;=($B45+$D45+$F45+$H45+$J45+$L45+$N45+$P45+$R45+$T45+$V45+$X45)),$Y45,IF((SUM(выдача!$O45:AB45)&lt;=($B45+$D45+$F45+$H45+$J45+$L45+$N45+$P45+$R45+$T45+$V45+$X45+$Z45)),$AA45,IF((SUM(выдача!$O45:AB45)&lt;=($B45+$D45+$F45+$H45+$J45+$L45+$N45+$P45+$R45+$T45+$V45+$X45+$Z45+$AB45)),$AC45,0))))))))))))))</f>
        <v>0</v>
      </c>
      <c r="AW45" s="354">
        <f>IF(((SUM(выдача!$O45:AC45)&lt;=$B45)),$C45,IF((SUM(выдача!$O45:AC45)&lt;=($B45+$D45)),$E45,IF((SUM(выдача!$O45:AC45)&lt;=($B45+$D45+$F45)),$G45,IF((SUM(выдача!$O45:AC45)&lt;=($B45+$D45+$F45+$H45)),$I45,IF((SUM(выдача!$O45:AC45)&lt;=($B45+$D45+$F45+$H45+$J45)),$K45,IF((SUM(выдача!$O45:AC45)&lt;=($B45+$D45+$F45+$H45+$J45+$L45)),$M45,IF((SUM(выдача!$O45:AC45)&lt;=($B45+$D45+$F45+$H45+$J45+$L45+$N45)),$O45,IF((SUM(выдача!$O45:AC45)&lt;=($B45+$D45+$F45+$H45+$J45+$L45+$N45+$P45)),$Q45,IF((SUM(выдача!$O45:AC45)&lt;=($B45+$D45+$F45+$H45+$J45+$L45+$N45+$P45+$R45)),$S45,IF((SUM(выдача!$O45:AC45)&lt;=($B45+$D45+$F45+$H45+$J45+$L45+$N45+$P45+$R45+$T45)),$U45,IF((SUM(выдача!$O45:AC45)&lt;=($B45+$D45+$F45+$H45+$J45+$L45+$N45+$P45+$R45+$T45+$V45)),$W45,IF((SUM(выдача!$O45:AC45)&lt;=($B45+$D45+$F45+$H45+$J45+$L45+$N45+$P45+$R45+$T45+$V45+$X45)),$Y45,IF((SUM(выдача!$O45:AC45)&lt;=($B45+$D45+$F45+$H45+$J45+$L45+$N45+$P45+$R45+$T45+$V45+$X45+$Z45)),$AA45,IF((SUM(выдача!$O45:AC45)&lt;=($B45+$D45+$F45+$H45+$J45+$L45+$N45+$P45+$R45+$T45+$V45+$X45+$Z45+$AB45)),$AC45,0))))))))))))))</f>
        <v>0</v>
      </c>
      <c r="AX45" s="354">
        <f>IF(((SUM(выдача!$O45:AD45)&lt;=$B45)),$C45,IF((SUM(выдача!$O45:AD45)&lt;=($B45+$D45)),$E45,IF((SUM(выдача!$O45:AD45)&lt;=($B45+$D45+$F45)),$G45,IF((SUM(выдача!$O45:AD45)&lt;=($B45+$D45+$F45+$H45)),$I45,IF((SUM(выдача!$O45:AD45)&lt;=($B45+$D45+$F45+$H45+$J45)),$K45,IF((SUM(выдача!$O45:AD45)&lt;=($B45+$D45+$F45+$H45+$J45+$L45)),$M45,IF((SUM(выдача!$O45:AD45)&lt;=($B45+$D45+$F45+$H45+$J45+$L45+$N45)),$O45,IF((SUM(выдача!$O45:AD45)&lt;=($B45+$D45+$F45+$H45+$J45+$L45+$N45+$P45)),$Q45,IF((SUM(выдача!$O45:AD45)&lt;=($B45+$D45+$F45+$H45+$J45+$L45+$N45+$P45+$R45)),$S45,IF((SUM(выдача!$O45:AD45)&lt;=($B45+$D45+$F45+$H45+$J45+$L45+$N45+$P45+$R45+$T45)),$U45,IF((SUM(выдача!$O45:AD45)&lt;=($B45+$D45+$F45+$H45+$J45+$L45+$N45+$P45+$R45+$T45+$V45)),$W45,IF((SUM(выдача!$O45:AD45)&lt;=($B45+$D45+$F45+$H45+$J45+$L45+$N45+$P45+$R45+$T45+$V45+$X45)),$Y45,IF((SUM(выдача!$O45:AD45)&lt;=($B45+$D45+$F45+$H45+$J45+$L45+$N45+$P45+$R45+$T45+$V45+$X45+$Z45)),$AA45,IF((SUM(выдача!$O45:AD45)&lt;=($B45+$D45+$F45+$H45+$J45+$L45+$N45+$P45+$R45+$T45+$V45+$X45+$Z45+$AB45)),$AC45,0))))))))))))))</f>
        <v>0</v>
      </c>
      <c r="AY45" s="354">
        <f>IF(((SUM(выдача!$O45:AE45)&lt;=$B45)),$C45,IF((SUM(выдача!$O45:AE45)&lt;=($B45+$D45)),$E45,IF((SUM(выдача!$O45:AE45)&lt;=($B45+$D45+$F45)),$G45,IF((SUM(выдача!$O45:AE45)&lt;=($B45+$D45+$F45+$H45)),$I45,IF((SUM(выдача!$O45:AE45)&lt;=($B45+$D45+$F45+$H45+$J45)),$K45,IF((SUM(выдача!$O45:AE45)&lt;=($B45+$D45+$F45+$H45+$J45+$L45)),$M45,IF((SUM(выдача!$O45:AE45)&lt;=($B45+$D45+$F45+$H45+$J45+$L45+$N45)),$O45,IF((SUM(выдача!$O45:AE45)&lt;=($B45+$D45+$F45+$H45+$J45+$L45+$N45+$P45)),$Q45,IF((SUM(выдача!$O45:AE45)&lt;=($B45+$D45+$F45+$H45+$J45+$L45+$N45+$P45+$R45)),$S45,IF((SUM(выдача!$O45:AE45)&lt;=($B45+$D45+$F45+$H45+$J45+$L45+$N45+$P45+$R45+$T45)),$U45,IF((SUM(выдача!$O45:AE45)&lt;=($B45+$D45+$F45+$H45+$J45+$L45+$N45+$P45+$R45+$T45+$V45)),$W45,IF((SUM(выдача!$O45:AE45)&lt;=($B45+$D45+$F45+$H45+$J45+$L45+$N45+$P45+$R45+$T45+$V45+$X45)),$Y45,IF((SUM(выдача!$O45:AE45)&lt;=($B45+$D45+$F45+$H45+$J45+$L45+$N45+$P45+$R45+$T45+$V45+$X45+$Z45)),$AA45,IF((SUM(выдача!$O45:AE45)&lt;=($B45+$D45+$F45+$H45+$J45+$L45+$N45+$P45+$R45+$T45+$V45+$X45+$Z45+$AB45)),$AC45,0))))))))))))))</f>
        <v>0</v>
      </c>
      <c r="AZ45" s="354">
        <f>IF(((SUM(выдача!$O45:AF45)&lt;=$B45)),$C45,IF((SUM(выдача!$O45:AF45)&lt;=($B45+$D45)),$E45,IF((SUM(выдача!$O45:AF45)&lt;=($B45+$D45+$F45)),$G45,IF((SUM(выдача!$O45:AF45)&lt;=($B45+$D45+$F45+$H45)),$I45,IF((SUM(выдача!$O45:AF45)&lt;=($B45+$D45+$F45+$H45+$J45)),$K45,IF((SUM(выдача!$O45:AF45)&lt;=($B45+$D45+$F45+$H45+$J45+$L45)),$M45,IF((SUM(выдача!$O45:AF45)&lt;=($B45+$D45+$F45+$H45+$J45+$L45+$N45)),$O45,IF((SUM(выдача!$O45:AF45)&lt;=($B45+$D45+$F45+$H45+$J45+$L45+$N45+$P45)),$Q45,IF((SUM(выдача!$O45:AF45)&lt;=($B45+$D45+$F45+$H45+$J45+$L45+$N45+$P45+$R45)),$S45,IF((SUM(выдача!$O45:AF45)&lt;=($B45+$D45+$F45+$H45+$J45+$L45+$N45+$P45+$R45+$T45)),$U45,IF((SUM(выдача!$O45:AF45)&lt;=($B45+$D45+$F45+$H45+$J45+$L45+$N45+$P45+$R45+$T45+$V45)),$W45,IF((SUM(выдача!$O45:AF45)&lt;=($B45+$D45+$F45+$H45+$J45+$L45+$N45+$P45+$R45+$T45+$V45+$X45)),$Y45,IF((SUM(выдача!$O45:AF45)&lt;=($B45+$D45+$F45+$H45+$J45+$L45+$N45+$P45+$R45+$T45+$V45+$X45+$Z45)),$AA45,IF((SUM(выдача!$O45:AF45)&lt;=($B45+$D45+$F45+$H45+$J45+$L45+$N45+$P45+$R45+$T45+$V45+$X45+$Z45+$AB45)),$AC45,0))))))))))))))</f>
        <v>0</v>
      </c>
      <c r="BA45" s="354">
        <f>IF(((SUM(выдача!$O45:AG45)&lt;=$B45)),$C45,IF((SUM(выдача!$O45:AG45)&lt;=($B45+$D45)),$E45,IF((SUM(выдача!$O45:AG45)&lt;=($B45+$D45+$F45)),$G45,IF((SUM(выдача!$O45:AG45)&lt;=($B45+$D45+$F45+$H45)),$I45,IF((SUM(выдача!$O45:AG45)&lt;=($B45+$D45+$F45+$H45+$J45)),$K45,IF((SUM(выдача!$O45:AG45)&lt;=($B45+$D45+$F45+$H45+$J45+$L45)),$M45,IF((SUM(выдача!$O45:AG45)&lt;=($B45+$D45+$F45+$H45+$J45+$L45+$N45)),$O45,IF((SUM(выдача!$O45:AG45)&lt;=($B45+$D45+$F45+$H45+$J45+$L45+$N45+$P45)),$Q45,IF((SUM(выдача!$O45:AG45)&lt;=($B45+$D45+$F45+$H45+$J45+$L45+$N45+$P45+$R45)),$S45,IF((SUM(выдача!$O45:AG45)&lt;=($B45+$D45+$F45+$H45+$J45+$L45+$N45+$P45+$R45+$T45)),$U45,IF((SUM(выдача!$O45:AG45)&lt;=($B45+$D45+$F45+$H45+$J45+$L45+$N45+$P45+$R45+$T45+$V45)),$W45,IF((SUM(выдача!$O45:AG45)&lt;=($B45+$D45+$F45+$H45+$J45+$L45+$N45+$P45+$R45+$T45+$V45+$X45)),$Y45,IF((SUM(выдача!$O45:AG45)&lt;=($B45+$D45+$F45+$H45+$J45+$L45+$N45+$P45+$R45+$T45+$V45+$X45+$Z45)),$AA45,IF((SUM(выдача!$O45:AG45)&lt;=($B45+$D45+$F45+$H45+$J45+$L45+$N45+$P45+$R45+$T45+$V45+$X45+$Z45+$AB45)),$AC45,0))))))))))))))</f>
        <v>0</v>
      </c>
      <c r="BB45" s="354">
        <f>IF(((SUM(выдача!$O45:AH45)&lt;=$B45)),$C45,IF((SUM(выдача!$O45:AH45)&lt;=($B45+$D45)),$E45,IF((SUM(выдача!$O45:AH45)&lt;=($B45+$D45+$F45)),$G45,IF((SUM(выдача!$O45:AH45)&lt;=($B45+$D45+$F45+$H45)),$I45,IF((SUM(выдача!$O45:AH45)&lt;=($B45+$D45+$F45+$H45+$J45)),$K45,IF((SUM(выдача!$O45:AH45)&lt;=($B45+$D45+$F45+$H45+$J45+$L45)),$M45,IF((SUM(выдача!$O45:AH45)&lt;=($B45+$D45+$F45+$H45+$J45+$L45+$N45)),$O45,IF((SUM(выдача!$O45:AH45)&lt;=($B45+$D45+$F45+$H45+$J45+$L45+$N45+$P45)),$Q45,IF((SUM(выдача!$O45:AH45)&lt;=($B45+$D45+$F45+$H45+$J45+$L45+$N45+$P45+$R45)),$S45,IF((SUM(выдача!$O45:AH45)&lt;=($B45+$D45+$F45+$H45+$J45+$L45+$N45+$P45+$R45+$T45)),$U45,IF((SUM(выдача!$O45:AH45)&lt;=($B45+$D45+$F45+$H45+$J45+$L45+$N45+$P45+$R45+$T45+$V45)),$W45,IF((SUM(выдача!$O45:AH45)&lt;=($B45+$D45+$F45+$H45+$J45+$L45+$N45+$P45+$R45+$T45+$V45+$X45)),$Y45,IF((SUM(выдача!$O45:AH45)&lt;=($B45+$D45+$F45+$H45+$J45+$L45+$N45+$P45+$R45+$T45+$V45+$X45+$Z45)),$AA45,IF((SUM(выдача!$O45:AH45)&lt;=($B45+$D45+$F45+$H45+$J45+$L45+$N45+$P45+$R45+$T45+$V45+$X45+$Z45+$AB45)),$AC45,0))))))))))))))</f>
        <v>0</v>
      </c>
      <c r="BC45" s="354">
        <f>IF(((SUM(выдача!$O45:AI45)&lt;=$B45)),$C45,IF((SUM(выдача!$O45:AI45)&lt;=($B45+$D45)),$E45,IF((SUM(выдача!$O45:AI45)&lt;=($B45+$D45+$F45)),$G45,IF((SUM(выдача!$O45:AI45)&lt;=($B45+$D45+$F45+$H45)),$I45,IF((SUM(выдача!$O45:AI45)&lt;=($B45+$D45+$F45+$H45+$J45)),$K45,IF((SUM(выдача!$O45:AI45)&lt;=($B45+$D45+$F45+$H45+$J45+$L45)),$M45,IF((SUM(выдача!$O45:AI45)&lt;=($B45+$D45+$F45+$H45+$J45+$L45+$N45)),$O45,IF((SUM(выдача!$O45:AI45)&lt;=($B45+$D45+$F45+$H45+$J45+$L45+$N45+$P45)),$Q45,IF((SUM(выдача!$O45:AI45)&lt;=($B45+$D45+$F45+$H45+$J45+$L45+$N45+$P45+$R45)),$S45,IF((SUM(выдача!$O45:AI45)&lt;=($B45+$D45+$F45+$H45+$J45+$L45+$N45+$P45+$R45+$T45)),$U45,IF((SUM(выдача!$O45:AI45)&lt;=($B45+$D45+$F45+$H45+$J45+$L45+$N45+$P45+$R45+$T45+$V45)),$W45,IF((SUM(выдача!$O45:AI45)&lt;=($B45+$D45+$F45+$H45+$J45+$L45+$N45+$P45+$R45+$T45+$V45+$X45)),$Y45,IF((SUM(выдача!$O45:AI45)&lt;=($B45+$D45+$F45+$H45+$J45+$L45+$N45+$P45+$R45+$T45+$V45+$X45+$Z45)),$AA45,IF((SUM(выдача!$O45:AI45)&lt;=($B45+$D45+$F45+$H45+$J45+$L45+$N45+$P45+$R45+$T45+$V45+$X45+$Z45+$AB45)),$AC45,0))))))))))))))</f>
        <v>0</v>
      </c>
      <c r="BD45" s="355">
        <f t="shared" si="1"/>
        <v>0</v>
      </c>
      <c r="BE45" s="356">
        <f t="shared" si="4"/>
        <v>0</v>
      </c>
    </row>
    <row r="46" spans="1:57" ht="15.75">
      <c r="A46" s="151"/>
      <c r="B46" s="276"/>
      <c r="C46" s="277"/>
      <c r="D46" s="276"/>
      <c r="E46" s="277"/>
      <c r="F46" s="276"/>
      <c r="G46" s="280"/>
      <c r="H46" s="276"/>
      <c r="I46" s="278"/>
      <c r="J46" s="279"/>
      <c r="K46" s="278"/>
      <c r="L46" s="279"/>
      <c r="M46" s="280"/>
      <c r="N46" s="279"/>
      <c r="O46" s="280"/>
      <c r="P46" s="279"/>
      <c r="Q46" s="280"/>
      <c r="R46" s="279"/>
      <c r="S46" s="280"/>
      <c r="T46" s="279"/>
      <c r="U46" s="280"/>
      <c r="V46" s="279"/>
      <c r="W46" s="280"/>
      <c r="X46" s="279"/>
      <c r="Y46" s="280"/>
      <c r="Z46" s="279"/>
      <c r="AA46" s="280"/>
      <c r="AB46" s="279"/>
      <c r="AC46" s="280"/>
      <c r="AD46" s="351">
        <f t="shared" si="2"/>
        <v>0</v>
      </c>
      <c r="AE46" s="351">
        <f>AD46-(SUM(Всего!D46:'Всего'!X46))</f>
        <v>0</v>
      </c>
      <c r="AF46" s="352">
        <f t="shared" si="3"/>
        <v>0</v>
      </c>
      <c r="AG46" s="353">
        <f t="shared" si="0"/>
        <v>0</v>
      </c>
      <c r="AH46" s="353">
        <f>выдача!B46</f>
        <v>0</v>
      </c>
      <c r="AI46" s="354">
        <f>IF(((SUM(выдача!$O46:O46)&lt;=$B46)),$C46,IF((SUM(выдача!$O46:O46)&lt;=($B46+$D46)),$E46,IF((SUM(выдача!$O46:O46)&lt;=($B46+$D46+$F46)),$G46,IF((SUM(выдача!$O46:O46)&lt;=($B46+$D46+$F46+$H46)),$I46,IF((SUM(выдача!$O46:O46)&lt;=($B46+$D46+$F46+$H46+$J46)),$K46,IF((SUM(выдача!$O46:O46)&lt;=($B46+$D46+$F46+$H46+$J46+$L46)),$M46,IF((SUM(выдача!$O46:O46)&lt;=($B46+$D46+$F46+$H46+$J46+$L46+$N46)),$O46,IF((SUM(выдача!$O46:O46)&lt;=($B46+$D46+$F46+$H46+$J46+$L46+$N46+$P46)),$Q46,IF((SUM(выдача!$O46:O46)&lt;=($B46+$D46+$F46+$H46+$J46+$L46+$N46+$P46+$R46)),$S46,IF((SUM(выдача!$O46:O46)&lt;=($B46+$D46+$F46+$H46+$J46+$L46+$N46+$P46+$R46+$T46)),$U46,IF((SUM(выдача!$O46:O46)&lt;=($B46+$D46+$F46+$H46+$J46+$L46+$N46+$P46+$R46+$T46+$V46)),$W46,IF((SUM(выдача!$O46:O46)&lt;=($B46+$D46+$F46+$H46+$J46+$L46+$N46+$P46+$R46+$T46+$V46+$X46)),$Y46,IF((SUM(выдача!$O46:O46)&lt;=($B46+$D46+$F46+$H46+$J46+$L46+$N46+$P46+$R46+$T46+$V46+$X46+$Z46)),$AA46,IF((SUM(выдача!$O46:O46)&lt;=($B46+$D46+$F46+$H46+$J46+$L46+$N46+$P46+$R46+$T46+$V46+$X46+$Z46+$AB46)),$AC46,0))))))))))))))</f>
        <v>0</v>
      </c>
      <c r="AJ46" s="354">
        <f>IF(((SUM(выдача!$O46:P46)&lt;=$B46)),$C46,IF((SUM(выдача!$O46:P46)&lt;=($B46+$D46)),$E46,IF((SUM(выдача!$O46:P46)&lt;=($B46+$D46+$F46)),$G46,IF((SUM(выдача!$O46:P46)&lt;=($B46+$D46+$F46+$H46)),$I46,IF((SUM(выдача!$O46:P46)&lt;=($B46+$D46+$F46+$H46+$J46)),$K46,IF((SUM(выдача!$O46:P46)&lt;=($B46+$D46+$F46+$H46+$J46+$L46)),$M46,IF((SUM(выдача!$O46:P46)&lt;=($B46+$D46+$F46+$H46+$J46+$L46+$N46)),$O46,IF((SUM(выдача!$O46:P46)&lt;=($B46+$D46+$F46+$H46+$J46+$L46+$N46+$P46)),$Q46,IF((SUM(выдача!$O46:P46)&lt;=($B46+$D46+$F46+$H46+$J46+$L46+$N46+$P46+$R46)),$S46,IF((SUM(выдача!$O46:P46)&lt;=($B46+$D46+$F46+$H46+$J46+$L46+$N46+$P46+$R46+$T46)),$U46,IF((SUM(выдача!$O46:P46)&lt;=($B46+$D46+$F46+$H46+$J46+$L46+$N46+$P46+$R46+$T46+$V46)),$W46,IF((SUM(выдача!$O46:P46)&lt;=($B46+$D46+$F46+$H46+$J46+$L46+$N46+$P46+$R46+$T46+$V46+$X46)),$Y46,IF((SUM(выдача!$O46:P46)&lt;=($B46+$D46+$F46+$H46+$J46+$L46+$N46+$P46+$R46+$T46+$V46+$X46+$Z46)),$AA46,IF((SUM(выдача!$O46:P46)&lt;=($B46+$D46+$F46+$H46+$J46+$L46+$N46+$P46+$R46+$T46+$V46+$X46+$Z46+$AB46)),$AC46,0))))))))))))))</f>
        <v>0</v>
      </c>
      <c r="AK46" s="354">
        <f>IF(((SUM(выдача!$O46:Q46)&lt;=$B46)),$C46,IF((SUM(выдача!$O46:Q46)&lt;=($B46+$D46)),$E46,IF((SUM(выдача!$O46:Q46)&lt;=($B46+$D46+$F46)),$G46,IF((SUM(выдача!$O46:Q46)&lt;=($B46+$D46+$F46+$H46)),$I46,IF((SUM(выдача!$O46:Q46)&lt;=($B46+$D46+$F46+$H46+$J46)),$K46,IF((SUM(выдача!$O46:Q46)&lt;=($B46+$D46+$F46+$H46+$J46+$L46)),$M46,IF((SUM(выдача!$O46:Q46)&lt;=($B46+$D46+$F46+$H46+$J46+$L46+$N46)),$O46,IF((SUM(выдача!$O46:Q46)&lt;=($B46+$D46+$F46+$H46+$J46+$L46+$N46+$P46)),$Q46,IF((SUM(выдача!$O46:Q46)&lt;=($B46+$D46+$F46+$H46+$J46+$L46+$N46+$P46+$R46)),$S46,IF((SUM(выдача!$O46:Q46)&lt;=($B46+$D46+$F46+$H46+$J46+$L46+$N46+$P46+$R46+$T46)),$U46,IF((SUM(выдача!$O46:Q46)&lt;=($B46+$D46+$F46+$H46+$J46+$L46+$N46+$P46+$R46+$T46+$V46)),$W46,IF((SUM(выдача!$O46:Q46)&lt;=($B46+$D46+$F46+$H46+$J46+$L46+$N46+$P46+$R46+$T46+$V46+$X46)),$Y46,IF((SUM(выдача!$O46:Q46)&lt;=($B46+$D46+$F46+$H46+$J46+$L46+$N46+$P46+$R46+$T46+$V46+$X46+$Z46)),$AA46,IF((SUM(выдача!$O46:Q46)&lt;=($B46+$D46+$F46+$H46+$J46+$L46+$N46+$P46+$R46+$T46+$V46+$X46+$Z46+$AB46)),$AC46,0))))))))))))))</f>
        <v>0</v>
      </c>
      <c r="AL46" s="354">
        <f>IF(((SUM(выдача!$O46:R46)&lt;=$B46)),$C46,IF((SUM(выдача!$O46:R46)&lt;=($B46+$D46)),$E46,IF((SUM(выдача!$O46:R46)&lt;=($B46+$D46+$F46)),$G46,IF((SUM(выдача!$O46:R46)&lt;=($B46+$D46+$F46+$H46)),$I46,IF((SUM(выдача!$O46:R46)&lt;=($B46+$D46+$F46+$H46+$J46)),$K46,IF((SUM(выдача!$O46:R46)&lt;=($B46+$D46+$F46+$H46+$J46+$L46)),$M46,IF((SUM(выдача!$O46:R46)&lt;=($B46+$D46+$F46+$H46+$J46+$L46+$N46)),$O46,IF((SUM(выдача!$O46:R46)&lt;=($B46+$D46+$F46+$H46+$J46+$L46+$N46+$P46)),$Q46,IF((SUM(выдача!$O46:R46)&lt;=($B46+$D46+$F46+$H46+$J46+$L46+$N46+$P46+$R46)),$S46,IF((SUM(выдача!$O46:R46)&lt;=($B46+$D46+$F46+$H46+$J46+$L46+$N46+$P46+$R46+$T46)),$U46,IF((SUM(выдача!$O46:R46)&lt;=($B46+$D46+$F46+$H46+$J46+$L46+$N46+$P46+$R46+$T46+$V46)),$W46,IF((SUM(выдача!$O46:R46)&lt;=($B46+$D46+$F46+$H46+$J46+$L46+$N46+$P46+$R46+$T46+$V46+$X46)),$Y46,IF((SUM(выдача!$O46:R46)&lt;=($B46+$D46+$F46+$H46+$J46+$L46+$N46+$P46+$R46+$T46+$V46+$X46+$Z46)),$AA46,IF((SUM(выдача!$O46:R46)&lt;=($B46+$D46+$F46+$H46+$J46+$L46+$N46+$P46+$R46+$T46+$V46+$X46+$Z46+$AB46)),$AC46,0))))))))))))))</f>
        <v>0</v>
      </c>
      <c r="AM46" s="354">
        <f>IF(((SUM(выдача!$O46:S46)&lt;=$B46)),$C46,IF((SUM(выдача!$O46:S46)&lt;=($B46+$D46)),$E46,IF((SUM(выдача!$O46:S46)&lt;=($B46+$D46+$F46)),$G46,IF((SUM(выдача!$O46:S46)&lt;=($B46+$D46+$F46+$H46)),$I46,IF((SUM(выдача!$O46:S46)&lt;=($B46+$D46+$F46+$H46+$J46)),$K46,IF((SUM(выдача!$O46:S46)&lt;=($B46+$D46+$F46+$H46+$J46+$L46)),$M46,IF((SUM(выдача!$O46:S46)&lt;=($B46+$D46+$F46+$H46+$J46+$L46+$N46)),$O46,IF((SUM(выдача!$O46:S46)&lt;=($B46+$D46+$F46+$H46+$J46+$L46+$N46+$P46)),$Q46,IF((SUM(выдача!$O46:S46)&lt;=($B46+$D46+$F46+$H46+$J46+$L46+$N46+$P46+$R46)),$S46,IF((SUM(выдача!$O46:S46)&lt;=($B46+$D46+$F46+$H46+$J46+$L46+$N46+$P46+$R46+$T46)),$U46,IF((SUM(выдача!$O46:S46)&lt;=($B46+$D46+$F46+$H46+$J46+$L46+$N46+$P46+$R46+$T46+$V46)),$W46,IF((SUM(выдача!$O46:S46)&lt;=($B46+$D46+$F46+$H46+$J46+$L46+$N46+$P46+$R46+$T46+$V46+$X46)),$Y46,IF((SUM(выдача!$O46:S46)&lt;=($B46+$D46+$F46+$H46+$J46+$L46+$N46+$P46+$R46+$T46+$V46+$X46+$Z46)),$AA46,IF((SUM(выдача!$O46:S46)&lt;=($B46+$D46+$F46+$H46+$J46+$L46+$N46+$P46+$R46+$T46+$V46+$X46+$Z46+$AB46)),$AC46,0))))))))))))))</f>
        <v>0</v>
      </c>
      <c r="AN46" s="354">
        <f>IF(((SUM(выдача!$O46:T46)&lt;=$B46)),$C46,IF((SUM(выдача!$O46:T46)&lt;=($B46+$D46)),$E46,IF((SUM(выдача!$O46:T46)&lt;=($B46+$D46+$F46)),$G46,IF((SUM(выдача!$O46:T46)&lt;=($B46+$D46+$F46+$H46)),$I46,IF((SUM(выдача!$O46:T46)&lt;=($B46+$D46+$F46+$H46+$J46)),$K46,IF((SUM(выдача!$O46:T46)&lt;=($B46+$D46+$F46+$H46+$J46+$L46)),$M46,IF((SUM(выдача!$O46:T46)&lt;=($B46+$D46+$F46+$H46+$J46+$L46+$N46)),$O46,IF((SUM(выдача!$O46:T46)&lt;=($B46+$D46+$F46+$H46+$J46+$L46+$N46+$P46)),$Q46,IF((SUM(выдача!$O46:T46)&lt;=($B46+$D46+$F46+$H46+$J46+$L46+$N46+$P46+$R46)),$S46,IF((SUM(выдача!$O46:T46)&lt;=($B46+$D46+$F46+$H46+$J46+$L46+$N46+$P46+$R46+$T46)),$U46,IF((SUM(выдача!$O46:T46)&lt;=($B46+$D46+$F46+$H46+$J46+$L46+$N46+$P46+$R46+$T46+$V46)),$W46,IF((SUM(выдача!$O46:T46)&lt;=($B46+$D46+$F46+$H46+$J46+$L46+$N46+$P46+$R46+$T46+$V46+$X46)),$Y46,IF((SUM(выдача!$O46:T46)&lt;=($B46+$D46+$F46+$H46+$J46+$L46+$N46+$P46+$R46+$T46+$V46+$X46+$Z46)),$AA46,IF((SUM(выдача!$O46:T46)&lt;=($B46+$D46+$F46+$H46+$J46+$L46+$N46+$P46+$R46+$T46+$V46+$X46+$Z46+$AB46)),$AC46,0))))))))))))))</f>
        <v>0</v>
      </c>
      <c r="AO46" s="354">
        <f>IF(((SUM(выдача!$O46:U46)&lt;=$B46)),$C46,IF((SUM(выдача!$O46:U46)&lt;=($B46+$D46)),$E46,IF((SUM(выдача!$O46:U46)&lt;=($B46+$D46+$F46)),$G46,IF((SUM(выдача!$O46:U46)&lt;=($B46+$D46+$F46+$H46)),$I46,IF((SUM(выдача!$O46:U46)&lt;=($B46+$D46+$F46+$H46+$J46)),$K46,IF((SUM(выдача!$O46:U46)&lt;=($B46+$D46+$F46+$H46+$J46+$L46)),$M46,IF((SUM(выдача!$O46:U46)&lt;=($B46+$D46+$F46+$H46+$J46+$L46+$N46)),$O46,IF((SUM(выдача!$O46:U46)&lt;=($B46+$D46+$F46+$H46+$J46+$L46+$N46+$P46)),$Q46,IF((SUM(выдача!$O46:U46)&lt;=($B46+$D46+$F46+$H46+$J46+$L46+$N46+$P46+$R46)),$S46,IF((SUM(выдача!$O46:U46)&lt;=($B46+$D46+$F46+$H46+$J46+$L46+$N46+$P46+$R46+$T46)),$U46,IF((SUM(выдача!$O46:U46)&lt;=($B46+$D46+$F46+$H46+$J46+$L46+$N46+$P46+$R46+$T46+$V46)),$W46,IF((SUM(выдача!$O46:U46)&lt;=($B46+$D46+$F46+$H46+$J46+$L46+$N46+$P46+$R46+$T46+$V46+$X46)),$Y46,IF((SUM(выдача!$O46:U46)&lt;=($B46+$D46+$F46+$H46+$J46+$L46+$N46+$P46+$R46+$T46+$V46+$X46+$Z46)),$AA46,IF((SUM(выдача!$O46:U46)&lt;=($B46+$D46+$F46+$H46+$J46+$L46+$N46+$P46+$R46+$T46+$V46+$X46+$Z46+$AB46)),$AC46,0))))))))))))))</f>
        <v>0</v>
      </c>
      <c r="AP46" s="354">
        <f>IF(((SUM(выдача!$O46:V46)&lt;=$B46)),$C46,IF((SUM(выдача!$O46:V46)&lt;=($B46+$D46)),$E46,IF((SUM(выдача!$O46:V46)&lt;=($B46+$D46+$F46)),$G46,IF((SUM(выдача!$O46:V46)&lt;=($B46+$D46+$F46+$H46)),$I46,IF((SUM(выдача!$O46:V46)&lt;=($B46+$D46+$F46+$H46+$J46)),$K46,IF((SUM(выдача!$O46:V46)&lt;=($B46+$D46+$F46+$H46+$J46+$L46)),$M46,IF((SUM(выдача!$O46:V46)&lt;=($B46+$D46+$F46+$H46+$J46+$L46+$N46)),$O46,IF((SUM(выдача!$O46:V46)&lt;=($B46+$D46+$F46+$H46+$J46+$L46+$N46+$P46)),$Q46,IF((SUM(выдача!$O46:V46)&lt;=($B46+$D46+$F46+$H46+$J46+$L46+$N46+$P46+$R46)),$S46,IF((SUM(выдача!$O46:V46)&lt;=($B46+$D46+$F46+$H46+$J46+$L46+$N46+$P46+$R46+$T46)),$U46,IF((SUM(выдача!$O46:V46)&lt;=($B46+$D46+$F46+$H46+$J46+$L46+$N46+$P46+$R46+$T46+$V46)),$W46,IF((SUM(выдача!$O46:V46)&lt;=($B46+$D46+$F46+$H46+$J46+$L46+$N46+$P46+$R46+$T46+$V46+$X46)),$Y46,IF((SUM(выдача!$O46:V46)&lt;=($B46+$D46+$F46+$H46+$J46+$L46+$N46+$P46+$R46+$T46+$V46+$X46+$Z46)),$AA46,IF((SUM(выдача!$O46:V46)&lt;=($B46+$D46+$F46+$H46+$J46+$L46+$N46+$P46+$R46+$T46+$V46+$X46+$Z46+$AB46)),$AC46,0))))))))))))))</f>
        <v>0</v>
      </c>
      <c r="AQ46" s="354">
        <f>IF(((SUM(выдача!$O46:W46)&lt;=$B46)),$C46,IF((SUM(выдача!$O46:W46)&lt;=($B46+$D46)),$E46,IF((SUM(выдача!$O46:W46)&lt;=($B46+$D46+$F46)),$G46,IF((SUM(выдача!$O46:W46)&lt;=($B46+$D46+$F46+$H46)),$I46,IF((SUM(выдача!$O46:W46)&lt;=($B46+$D46+$F46+$H46+$J46)),$K46,IF((SUM(выдача!$O46:W46)&lt;=($B46+$D46+$F46+$H46+$J46+$L46)),$M46,IF((SUM(выдача!$O46:W46)&lt;=($B46+$D46+$F46+$H46+$J46+$L46+$N46)),$O46,IF((SUM(выдача!$O46:W46)&lt;=($B46+$D46+$F46+$H46+$J46+$L46+$N46+$P46)),$Q46,IF((SUM(выдача!$O46:W46)&lt;=($B46+$D46+$F46+$H46+$J46+$L46+$N46+$P46+$R46)),$S46,IF((SUM(выдача!$O46:W46)&lt;=($B46+$D46+$F46+$H46+$J46+$L46+$N46+$P46+$R46+$T46)),$U46,IF((SUM(выдача!$O46:W46)&lt;=($B46+$D46+$F46+$H46+$J46+$L46+$N46+$P46+$R46+$T46+$V46)),$W46,IF((SUM(выдача!$O46:W46)&lt;=($B46+$D46+$F46+$H46+$J46+$L46+$N46+$P46+$R46+$T46+$V46+$X46)),$Y46,IF((SUM(выдача!$O46:W46)&lt;=($B46+$D46+$F46+$H46+$J46+$L46+$N46+$P46+$R46+$T46+$V46+$X46+$Z46)),$AA46,IF((SUM(выдача!$O46:W46)&lt;=($B46+$D46+$F46+$H46+$J46+$L46+$N46+$P46+$R46+$T46+$V46+$X46+$Z46+$AB46)),$AC46,0))))))))))))))</f>
        <v>0</v>
      </c>
      <c r="AR46" s="354">
        <f>IF(((SUM(выдача!$O46:X46)&lt;=$B46)),$C46,IF((SUM(выдача!$O46:X46)&lt;=($B46+$D46)),$E46,IF((SUM(выдача!$O46:X46)&lt;=($B46+$D46+$F46)),$G46,IF((SUM(выдача!$O46:X46)&lt;=($B46+$D46+$F46+$H46)),$I46,IF((SUM(выдача!$O46:X46)&lt;=($B46+$D46+$F46+$H46+$J46)),$K46,IF((SUM(выдача!$O46:X46)&lt;=($B46+$D46+$F46+$H46+$J46+$L46)),$M46,IF((SUM(выдача!$O46:X46)&lt;=($B46+$D46+$F46+$H46+$J46+$L46+$N46)),$O46,IF((SUM(выдача!$O46:X46)&lt;=($B46+$D46+$F46+$H46+$J46+$L46+$N46+$P46)),$Q46,IF((SUM(выдача!$O46:X46)&lt;=($B46+$D46+$F46+$H46+$J46+$L46+$N46+$P46+$R46)),$S46,IF((SUM(выдача!$O46:X46)&lt;=($B46+$D46+$F46+$H46+$J46+$L46+$N46+$P46+$R46+$T46)),$U46,IF((SUM(выдача!$O46:X46)&lt;=($B46+$D46+$F46+$H46+$J46+$L46+$N46+$P46+$R46+$T46+$V46)),$W46,IF((SUM(выдача!$O46:X46)&lt;=($B46+$D46+$F46+$H46+$J46+$L46+$N46+$P46+$R46+$T46+$V46+$X46)),$Y46,IF((SUM(выдача!$O46:X46)&lt;=($B46+$D46+$F46+$H46+$J46+$L46+$N46+$P46+$R46+$T46+$V46+$X46+$Z46)),$AA46,IF((SUM(выдача!$O46:X46)&lt;=($B46+$D46+$F46+$H46+$J46+$L46+$N46+$P46+$R46+$T46+$V46+$X46+$Z46+$AB46)),$AC46,0))))))))))))))</f>
        <v>0</v>
      </c>
      <c r="AS46" s="354">
        <f>IF(((SUM(выдача!$O46:Y46)&lt;=$B46)),$C46,IF((SUM(выдача!$O46:Y46)&lt;=($B46+$D46)),$E46,IF((SUM(выдача!$O46:Y46)&lt;=($B46+$D46+$F46)),$G46,IF((SUM(выдача!$O46:Y46)&lt;=($B46+$D46+$F46+$H46)),$I46,IF((SUM(выдача!$O46:Y46)&lt;=($B46+$D46+$F46+$H46+$J46)),$K46,IF((SUM(выдача!$O46:Y46)&lt;=($B46+$D46+$F46+$H46+$J46+$L46)),$M46,IF((SUM(выдача!$O46:Y46)&lt;=($B46+$D46+$F46+$H46+$J46+$L46+$N46)),$O46,IF((SUM(выдача!$O46:Y46)&lt;=($B46+$D46+$F46+$H46+$J46+$L46+$N46+$P46)),$Q46,IF((SUM(выдача!$O46:Y46)&lt;=($B46+$D46+$F46+$H46+$J46+$L46+$N46+$P46+$R46)),$S46,IF((SUM(выдача!$O46:Y46)&lt;=($B46+$D46+$F46+$H46+$J46+$L46+$N46+$P46+$R46+$T46)),$U46,IF((SUM(выдача!$O46:Y46)&lt;=($B46+$D46+$F46+$H46+$J46+$L46+$N46+$P46+$R46+$T46+$V46)),$W46,IF((SUM(выдача!$O46:Y46)&lt;=($B46+$D46+$F46+$H46+$J46+$L46+$N46+$P46+$R46+$T46+$V46+$X46)),$Y46,IF((SUM(выдача!$O46:Y46)&lt;=($B46+$D46+$F46+$H46+$J46+$L46+$N46+$P46+$R46+$T46+$V46+$X46+$Z46)),$AA46,IF((SUM(выдача!$O46:Y46)&lt;=($B46+$D46+$F46+$H46+$J46+$L46+$N46+$P46+$R46+$T46+$V46+$X46+$Z46+$AB46)),$AC46,0))))))))))))))</f>
        <v>0</v>
      </c>
      <c r="AT46" s="354">
        <f>IF(((SUM(выдача!$O46:Z46)&lt;=$B46)),$C46,IF((SUM(выдача!$O46:Z46)&lt;=($B46+$D46)),$E46,IF((SUM(выдача!$O46:Z46)&lt;=($B46+$D46+$F46)),$G46,IF((SUM(выдача!$O46:Z46)&lt;=($B46+$D46+$F46+$H46)),$I46,IF((SUM(выдача!$O46:Z46)&lt;=($B46+$D46+$F46+$H46+$J46)),$K46,IF((SUM(выдача!$O46:Z46)&lt;=($B46+$D46+$F46+$H46+$J46+$L46)),$M46,IF((SUM(выдача!$O46:Z46)&lt;=($B46+$D46+$F46+$H46+$J46+$L46+$N46)),$O46,IF((SUM(выдача!$O46:Z46)&lt;=($B46+$D46+$F46+$H46+$J46+$L46+$N46+$P46)),$Q46,IF((SUM(выдача!$O46:Z46)&lt;=($B46+$D46+$F46+$H46+$J46+$L46+$N46+$P46+$R46)),$S46,IF((SUM(выдача!$O46:Z46)&lt;=($B46+$D46+$F46+$H46+$J46+$L46+$N46+$P46+$R46+$T46)),$U46,IF((SUM(выдача!$O46:Z46)&lt;=($B46+$D46+$F46+$H46+$J46+$L46+$N46+$P46+$R46+$T46+$V46)),$W46,IF((SUM(выдача!$O46:Z46)&lt;=($B46+$D46+$F46+$H46+$J46+$L46+$N46+$P46+$R46+$T46+$V46+$X46)),$Y46,IF((SUM(выдача!$O46:Z46)&lt;=($B46+$D46+$F46+$H46+$J46+$L46+$N46+$P46+$R46+$T46+$V46+$X46+$Z46)),$AA46,IF((SUM(выдача!$O46:Z46)&lt;=($B46+$D46+$F46+$H46+$J46+$L46+$N46+$P46+$R46+$T46+$V46+$X46+$Z46+$AB46)),$AC46,0))))))))))))))</f>
        <v>0</v>
      </c>
      <c r="AU46" s="354">
        <f>IF(((SUM(выдача!$O46:AA46)&lt;=$B46)),$C46,IF((SUM(выдача!$O46:AA46)&lt;=($B46+$D46)),$E46,IF((SUM(выдача!$O46:AA46)&lt;=($B46+$D46+$F46)),$G46,IF((SUM(выдача!$O46:AA46)&lt;=($B46+$D46+$F46+$H46)),$I46,IF((SUM(выдача!$O46:AA46)&lt;=($B46+$D46+$F46+$H46+$J46)),$K46,IF((SUM(выдача!$O46:AA46)&lt;=($B46+$D46+$F46+$H46+$J46+$L46)),$M46,IF((SUM(выдача!$O46:AA46)&lt;=($B46+$D46+$F46+$H46+$J46+$L46+$N46)),$O46,IF((SUM(выдача!$O46:AA46)&lt;=($B46+$D46+$F46+$H46+$J46+$L46+$N46+$P46)),$Q46,IF((SUM(выдача!$O46:AA46)&lt;=($B46+$D46+$F46+$H46+$J46+$L46+$N46+$P46+$R46)),$S46,IF((SUM(выдача!$O46:AA46)&lt;=($B46+$D46+$F46+$H46+$J46+$L46+$N46+$P46+$R46+$T46)),$U46,IF((SUM(выдача!$O46:AA46)&lt;=($B46+$D46+$F46+$H46+$J46+$L46+$N46+$P46+$R46+$T46+$V46)),$W46,IF((SUM(выдача!$O46:AA46)&lt;=($B46+$D46+$F46+$H46+$J46+$L46+$N46+$P46+$R46+$T46+$V46+$X46)),$Y46,IF((SUM(выдача!$O46:AA46)&lt;=($B46+$D46+$F46+$H46+$J46+$L46+$N46+$P46+$R46+$T46+$V46+$X46+$Z46)),$AA46,IF((SUM(выдача!$O46:AA46)&lt;=($B46+$D46+$F46+$H46+$J46+$L46+$N46+$P46+$R46+$T46+$V46+$X46+$Z46+$AB46)),$AC46,0))))))))))))))</f>
        <v>0</v>
      </c>
      <c r="AV46" s="354">
        <f>IF(((SUM(выдача!$O46:AB46)&lt;=$B46)),$C46,IF((SUM(выдача!$O46:AB46)&lt;=($B46+$D46)),$E46,IF((SUM(выдача!$O46:AB46)&lt;=($B46+$D46+$F46)),$G46,IF((SUM(выдача!$O46:AB46)&lt;=($B46+$D46+$F46+$H46)),$I46,IF((SUM(выдача!$O46:AB46)&lt;=($B46+$D46+$F46+$H46+$J46)),$K46,IF((SUM(выдача!$O46:AB46)&lt;=($B46+$D46+$F46+$H46+$J46+$L46)),$M46,IF((SUM(выдача!$O46:AB46)&lt;=($B46+$D46+$F46+$H46+$J46+$L46+$N46)),$O46,IF((SUM(выдача!$O46:AB46)&lt;=($B46+$D46+$F46+$H46+$J46+$L46+$N46+$P46)),$Q46,IF((SUM(выдача!$O46:AB46)&lt;=($B46+$D46+$F46+$H46+$J46+$L46+$N46+$P46+$R46)),$S46,IF((SUM(выдача!$O46:AB46)&lt;=($B46+$D46+$F46+$H46+$J46+$L46+$N46+$P46+$R46+$T46)),$U46,IF((SUM(выдача!$O46:AB46)&lt;=($B46+$D46+$F46+$H46+$J46+$L46+$N46+$P46+$R46+$T46+$V46)),$W46,IF((SUM(выдача!$O46:AB46)&lt;=($B46+$D46+$F46+$H46+$J46+$L46+$N46+$P46+$R46+$T46+$V46+$X46)),$Y46,IF((SUM(выдача!$O46:AB46)&lt;=($B46+$D46+$F46+$H46+$J46+$L46+$N46+$P46+$R46+$T46+$V46+$X46+$Z46)),$AA46,IF((SUM(выдача!$O46:AB46)&lt;=($B46+$D46+$F46+$H46+$J46+$L46+$N46+$P46+$R46+$T46+$V46+$X46+$Z46+$AB46)),$AC46,0))))))))))))))</f>
        <v>0</v>
      </c>
      <c r="AW46" s="354">
        <f>IF(((SUM(выдача!$O46:AC46)&lt;=$B46)),$C46,IF((SUM(выдача!$O46:AC46)&lt;=($B46+$D46)),$E46,IF((SUM(выдача!$O46:AC46)&lt;=($B46+$D46+$F46)),$G46,IF((SUM(выдача!$O46:AC46)&lt;=($B46+$D46+$F46+$H46)),$I46,IF((SUM(выдача!$O46:AC46)&lt;=($B46+$D46+$F46+$H46+$J46)),$K46,IF((SUM(выдача!$O46:AC46)&lt;=($B46+$D46+$F46+$H46+$J46+$L46)),$M46,IF((SUM(выдача!$O46:AC46)&lt;=($B46+$D46+$F46+$H46+$J46+$L46+$N46)),$O46,IF((SUM(выдача!$O46:AC46)&lt;=($B46+$D46+$F46+$H46+$J46+$L46+$N46+$P46)),$Q46,IF((SUM(выдача!$O46:AC46)&lt;=($B46+$D46+$F46+$H46+$J46+$L46+$N46+$P46+$R46)),$S46,IF((SUM(выдача!$O46:AC46)&lt;=($B46+$D46+$F46+$H46+$J46+$L46+$N46+$P46+$R46+$T46)),$U46,IF((SUM(выдача!$O46:AC46)&lt;=($B46+$D46+$F46+$H46+$J46+$L46+$N46+$P46+$R46+$T46+$V46)),$W46,IF((SUM(выдача!$O46:AC46)&lt;=($B46+$D46+$F46+$H46+$J46+$L46+$N46+$P46+$R46+$T46+$V46+$X46)),$Y46,IF((SUM(выдача!$O46:AC46)&lt;=($B46+$D46+$F46+$H46+$J46+$L46+$N46+$P46+$R46+$T46+$V46+$X46+$Z46)),$AA46,IF((SUM(выдача!$O46:AC46)&lt;=($B46+$D46+$F46+$H46+$J46+$L46+$N46+$P46+$R46+$T46+$V46+$X46+$Z46+$AB46)),$AC46,0))))))))))))))</f>
        <v>0</v>
      </c>
      <c r="AX46" s="354">
        <f>IF(((SUM(выдача!$O46:AD46)&lt;=$B46)),$C46,IF((SUM(выдача!$O46:AD46)&lt;=($B46+$D46)),$E46,IF((SUM(выдача!$O46:AD46)&lt;=($B46+$D46+$F46)),$G46,IF((SUM(выдача!$O46:AD46)&lt;=($B46+$D46+$F46+$H46)),$I46,IF((SUM(выдача!$O46:AD46)&lt;=($B46+$D46+$F46+$H46+$J46)),$K46,IF((SUM(выдача!$O46:AD46)&lt;=($B46+$D46+$F46+$H46+$J46+$L46)),$M46,IF((SUM(выдача!$O46:AD46)&lt;=($B46+$D46+$F46+$H46+$J46+$L46+$N46)),$O46,IF((SUM(выдача!$O46:AD46)&lt;=($B46+$D46+$F46+$H46+$J46+$L46+$N46+$P46)),$Q46,IF((SUM(выдача!$O46:AD46)&lt;=($B46+$D46+$F46+$H46+$J46+$L46+$N46+$P46+$R46)),$S46,IF((SUM(выдача!$O46:AD46)&lt;=($B46+$D46+$F46+$H46+$J46+$L46+$N46+$P46+$R46+$T46)),$U46,IF((SUM(выдача!$O46:AD46)&lt;=($B46+$D46+$F46+$H46+$J46+$L46+$N46+$P46+$R46+$T46+$V46)),$W46,IF((SUM(выдача!$O46:AD46)&lt;=($B46+$D46+$F46+$H46+$J46+$L46+$N46+$P46+$R46+$T46+$V46+$X46)),$Y46,IF((SUM(выдача!$O46:AD46)&lt;=($B46+$D46+$F46+$H46+$J46+$L46+$N46+$P46+$R46+$T46+$V46+$X46+$Z46)),$AA46,IF((SUM(выдача!$O46:AD46)&lt;=($B46+$D46+$F46+$H46+$J46+$L46+$N46+$P46+$R46+$T46+$V46+$X46+$Z46+$AB46)),$AC46,0))))))))))))))</f>
        <v>0</v>
      </c>
      <c r="AY46" s="354">
        <f>IF(((SUM(выдача!$O46:AE46)&lt;=$B46)),$C46,IF((SUM(выдача!$O46:AE46)&lt;=($B46+$D46)),$E46,IF((SUM(выдача!$O46:AE46)&lt;=($B46+$D46+$F46)),$G46,IF((SUM(выдача!$O46:AE46)&lt;=($B46+$D46+$F46+$H46)),$I46,IF((SUM(выдача!$O46:AE46)&lt;=($B46+$D46+$F46+$H46+$J46)),$K46,IF((SUM(выдача!$O46:AE46)&lt;=($B46+$D46+$F46+$H46+$J46+$L46)),$M46,IF((SUM(выдача!$O46:AE46)&lt;=($B46+$D46+$F46+$H46+$J46+$L46+$N46)),$O46,IF((SUM(выдача!$O46:AE46)&lt;=($B46+$D46+$F46+$H46+$J46+$L46+$N46+$P46)),$Q46,IF((SUM(выдача!$O46:AE46)&lt;=($B46+$D46+$F46+$H46+$J46+$L46+$N46+$P46+$R46)),$S46,IF((SUM(выдача!$O46:AE46)&lt;=($B46+$D46+$F46+$H46+$J46+$L46+$N46+$P46+$R46+$T46)),$U46,IF((SUM(выдача!$O46:AE46)&lt;=($B46+$D46+$F46+$H46+$J46+$L46+$N46+$P46+$R46+$T46+$V46)),$W46,IF((SUM(выдача!$O46:AE46)&lt;=($B46+$D46+$F46+$H46+$J46+$L46+$N46+$P46+$R46+$T46+$V46+$X46)),$Y46,IF((SUM(выдача!$O46:AE46)&lt;=($B46+$D46+$F46+$H46+$J46+$L46+$N46+$P46+$R46+$T46+$V46+$X46+$Z46)),$AA46,IF((SUM(выдача!$O46:AE46)&lt;=($B46+$D46+$F46+$H46+$J46+$L46+$N46+$P46+$R46+$T46+$V46+$X46+$Z46+$AB46)),$AC46,0))))))))))))))</f>
        <v>0</v>
      </c>
      <c r="AZ46" s="354">
        <f>IF(((SUM(выдача!$O46:AF46)&lt;=$B46)),$C46,IF((SUM(выдача!$O46:AF46)&lt;=($B46+$D46)),$E46,IF((SUM(выдача!$O46:AF46)&lt;=($B46+$D46+$F46)),$G46,IF((SUM(выдача!$O46:AF46)&lt;=($B46+$D46+$F46+$H46)),$I46,IF((SUM(выдача!$O46:AF46)&lt;=($B46+$D46+$F46+$H46+$J46)),$K46,IF((SUM(выдача!$O46:AF46)&lt;=($B46+$D46+$F46+$H46+$J46+$L46)),$M46,IF((SUM(выдача!$O46:AF46)&lt;=($B46+$D46+$F46+$H46+$J46+$L46+$N46)),$O46,IF((SUM(выдача!$O46:AF46)&lt;=($B46+$D46+$F46+$H46+$J46+$L46+$N46+$P46)),$Q46,IF((SUM(выдача!$O46:AF46)&lt;=($B46+$D46+$F46+$H46+$J46+$L46+$N46+$P46+$R46)),$S46,IF((SUM(выдача!$O46:AF46)&lt;=($B46+$D46+$F46+$H46+$J46+$L46+$N46+$P46+$R46+$T46)),$U46,IF((SUM(выдача!$O46:AF46)&lt;=($B46+$D46+$F46+$H46+$J46+$L46+$N46+$P46+$R46+$T46+$V46)),$W46,IF((SUM(выдача!$O46:AF46)&lt;=($B46+$D46+$F46+$H46+$J46+$L46+$N46+$P46+$R46+$T46+$V46+$X46)),$Y46,IF((SUM(выдача!$O46:AF46)&lt;=($B46+$D46+$F46+$H46+$J46+$L46+$N46+$P46+$R46+$T46+$V46+$X46+$Z46)),$AA46,IF((SUM(выдача!$O46:AF46)&lt;=($B46+$D46+$F46+$H46+$J46+$L46+$N46+$P46+$R46+$T46+$V46+$X46+$Z46+$AB46)),$AC46,0))))))))))))))</f>
        <v>0</v>
      </c>
      <c r="BA46" s="354">
        <f>IF(((SUM(выдача!$O46:AG46)&lt;=$B46)),$C46,IF((SUM(выдача!$O46:AG46)&lt;=($B46+$D46)),$E46,IF((SUM(выдача!$O46:AG46)&lt;=($B46+$D46+$F46)),$G46,IF((SUM(выдача!$O46:AG46)&lt;=($B46+$D46+$F46+$H46)),$I46,IF((SUM(выдача!$O46:AG46)&lt;=($B46+$D46+$F46+$H46+$J46)),$K46,IF((SUM(выдача!$O46:AG46)&lt;=($B46+$D46+$F46+$H46+$J46+$L46)),$M46,IF((SUM(выдача!$O46:AG46)&lt;=($B46+$D46+$F46+$H46+$J46+$L46+$N46)),$O46,IF((SUM(выдача!$O46:AG46)&lt;=($B46+$D46+$F46+$H46+$J46+$L46+$N46+$P46)),$Q46,IF((SUM(выдача!$O46:AG46)&lt;=($B46+$D46+$F46+$H46+$J46+$L46+$N46+$P46+$R46)),$S46,IF((SUM(выдача!$O46:AG46)&lt;=($B46+$D46+$F46+$H46+$J46+$L46+$N46+$P46+$R46+$T46)),$U46,IF((SUM(выдача!$O46:AG46)&lt;=($B46+$D46+$F46+$H46+$J46+$L46+$N46+$P46+$R46+$T46+$V46)),$W46,IF((SUM(выдача!$O46:AG46)&lt;=($B46+$D46+$F46+$H46+$J46+$L46+$N46+$P46+$R46+$T46+$V46+$X46)),$Y46,IF((SUM(выдача!$O46:AG46)&lt;=($B46+$D46+$F46+$H46+$J46+$L46+$N46+$P46+$R46+$T46+$V46+$X46+$Z46)),$AA46,IF((SUM(выдача!$O46:AG46)&lt;=($B46+$D46+$F46+$H46+$J46+$L46+$N46+$P46+$R46+$T46+$V46+$X46+$Z46+$AB46)),$AC46,0))))))))))))))</f>
        <v>0</v>
      </c>
      <c r="BB46" s="354">
        <f>IF(((SUM(выдача!$O46:AH46)&lt;=$B46)),$C46,IF((SUM(выдача!$O46:AH46)&lt;=($B46+$D46)),$E46,IF((SUM(выдача!$O46:AH46)&lt;=($B46+$D46+$F46)),$G46,IF((SUM(выдача!$O46:AH46)&lt;=($B46+$D46+$F46+$H46)),$I46,IF((SUM(выдача!$O46:AH46)&lt;=($B46+$D46+$F46+$H46+$J46)),$K46,IF((SUM(выдача!$O46:AH46)&lt;=($B46+$D46+$F46+$H46+$J46+$L46)),$M46,IF((SUM(выдача!$O46:AH46)&lt;=($B46+$D46+$F46+$H46+$J46+$L46+$N46)),$O46,IF((SUM(выдача!$O46:AH46)&lt;=($B46+$D46+$F46+$H46+$J46+$L46+$N46+$P46)),$Q46,IF((SUM(выдача!$O46:AH46)&lt;=($B46+$D46+$F46+$H46+$J46+$L46+$N46+$P46+$R46)),$S46,IF((SUM(выдача!$O46:AH46)&lt;=($B46+$D46+$F46+$H46+$J46+$L46+$N46+$P46+$R46+$T46)),$U46,IF((SUM(выдача!$O46:AH46)&lt;=($B46+$D46+$F46+$H46+$J46+$L46+$N46+$P46+$R46+$T46+$V46)),$W46,IF((SUM(выдача!$O46:AH46)&lt;=($B46+$D46+$F46+$H46+$J46+$L46+$N46+$P46+$R46+$T46+$V46+$X46)),$Y46,IF((SUM(выдача!$O46:AH46)&lt;=($B46+$D46+$F46+$H46+$J46+$L46+$N46+$P46+$R46+$T46+$V46+$X46+$Z46)),$AA46,IF((SUM(выдача!$O46:AH46)&lt;=($B46+$D46+$F46+$H46+$J46+$L46+$N46+$P46+$R46+$T46+$V46+$X46+$Z46+$AB46)),$AC46,0))))))))))))))</f>
        <v>0</v>
      </c>
      <c r="BC46" s="354">
        <f>IF(((SUM(выдача!$O46:AI46)&lt;=$B46)),$C46,IF((SUM(выдача!$O46:AI46)&lt;=($B46+$D46)),$E46,IF((SUM(выдача!$O46:AI46)&lt;=($B46+$D46+$F46)),$G46,IF((SUM(выдача!$O46:AI46)&lt;=($B46+$D46+$F46+$H46)),$I46,IF((SUM(выдача!$O46:AI46)&lt;=($B46+$D46+$F46+$H46+$J46)),$K46,IF((SUM(выдача!$O46:AI46)&lt;=($B46+$D46+$F46+$H46+$J46+$L46)),$M46,IF((SUM(выдача!$O46:AI46)&lt;=($B46+$D46+$F46+$H46+$J46+$L46+$N46)),$O46,IF((SUM(выдача!$O46:AI46)&lt;=($B46+$D46+$F46+$H46+$J46+$L46+$N46+$P46)),$Q46,IF((SUM(выдача!$O46:AI46)&lt;=($B46+$D46+$F46+$H46+$J46+$L46+$N46+$P46+$R46)),$S46,IF((SUM(выдача!$O46:AI46)&lt;=($B46+$D46+$F46+$H46+$J46+$L46+$N46+$P46+$R46+$T46)),$U46,IF((SUM(выдача!$O46:AI46)&lt;=($B46+$D46+$F46+$H46+$J46+$L46+$N46+$P46+$R46+$T46+$V46)),$W46,IF((SUM(выдача!$O46:AI46)&lt;=($B46+$D46+$F46+$H46+$J46+$L46+$N46+$P46+$R46+$T46+$V46+$X46)),$Y46,IF((SUM(выдача!$O46:AI46)&lt;=($B46+$D46+$F46+$H46+$J46+$L46+$N46+$P46+$R46+$T46+$V46+$X46+$Z46)),$AA46,IF((SUM(выдача!$O46:AI46)&lt;=($B46+$D46+$F46+$H46+$J46+$L46+$N46+$P46+$R46+$T46+$V46+$X46+$Z46+$AB46)),$AC46,0))))))))))))))</f>
        <v>0</v>
      </c>
      <c r="BD46" s="355">
        <f t="shared" si="1"/>
        <v>0</v>
      </c>
      <c r="BE46" s="356">
        <f t="shared" si="4"/>
        <v>0</v>
      </c>
    </row>
    <row r="47" spans="1:57" ht="15.75">
      <c r="A47" s="151"/>
      <c r="B47" s="276"/>
      <c r="C47" s="277"/>
      <c r="D47" s="276"/>
      <c r="E47" s="277"/>
      <c r="F47" s="276"/>
      <c r="G47" s="280"/>
      <c r="H47" s="276"/>
      <c r="I47" s="278"/>
      <c r="J47" s="279"/>
      <c r="K47" s="278"/>
      <c r="L47" s="279"/>
      <c r="M47" s="280"/>
      <c r="N47" s="279"/>
      <c r="O47" s="280"/>
      <c r="P47" s="279"/>
      <c r="Q47" s="280"/>
      <c r="R47" s="279"/>
      <c r="S47" s="280"/>
      <c r="T47" s="279"/>
      <c r="U47" s="280"/>
      <c r="V47" s="279"/>
      <c r="W47" s="280"/>
      <c r="X47" s="279"/>
      <c r="Y47" s="280"/>
      <c r="Z47" s="279"/>
      <c r="AA47" s="280"/>
      <c r="AB47" s="279"/>
      <c r="AC47" s="280"/>
      <c r="AD47" s="351">
        <f t="shared" si="2"/>
        <v>0</v>
      </c>
      <c r="AE47" s="351">
        <f>AD47-(SUM(Всего!D47:'Всего'!X47))</f>
        <v>0</v>
      </c>
      <c r="AF47" s="352">
        <f t="shared" si="3"/>
        <v>0</v>
      </c>
      <c r="AG47" s="353">
        <f t="shared" si="0"/>
        <v>0</v>
      </c>
      <c r="AH47" s="353">
        <f>выдача!B47</f>
        <v>0</v>
      </c>
      <c r="AI47" s="354">
        <f>IF(((SUM(выдача!$O47:O47)&lt;=$B47)),$C47,IF((SUM(выдача!$O47:O47)&lt;=($B47+$D47)),$E47,IF((SUM(выдача!$O47:O47)&lt;=($B47+$D47+$F47)),$G47,IF((SUM(выдача!$O47:O47)&lt;=($B47+$D47+$F47+$H47)),$I47,IF((SUM(выдача!$O47:O47)&lt;=($B47+$D47+$F47+$H47+$J47)),$K47,IF((SUM(выдача!$O47:O47)&lt;=($B47+$D47+$F47+$H47+$J47+$L47)),$M47,IF((SUM(выдача!$O47:O47)&lt;=($B47+$D47+$F47+$H47+$J47+$L47+$N47)),$O47,IF((SUM(выдача!$O47:O47)&lt;=($B47+$D47+$F47+$H47+$J47+$L47+$N47+$P47)),$Q47,IF((SUM(выдача!$O47:O47)&lt;=($B47+$D47+$F47+$H47+$J47+$L47+$N47+$P47+$R47)),$S47,IF((SUM(выдача!$O47:O47)&lt;=($B47+$D47+$F47+$H47+$J47+$L47+$N47+$P47+$R47+$T47)),$U47,IF((SUM(выдача!$O47:O47)&lt;=($B47+$D47+$F47+$H47+$J47+$L47+$N47+$P47+$R47+$T47+$V47)),$W47,IF((SUM(выдача!$O47:O47)&lt;=($B47+$D47+$F47+$H47+$J47+$L47+$N47+$P47+$R47+$T47+$V47+$X47)),$Y47,IF((SUM(выдача!$O47:O47)&lt;=($B47+$D47+$F47+$H47+$J47+$L47+$N47+$P47+$R47+$T47+$V47+$X47+$Z47)),$AA47,IF((SUM(выдача!$O47:O47)&lt;=($B47+$D47+$F47+$H47+$J47+$L47+$N47+$P47+$R47+$T47+$V47+$X47+$Z47+$AB47)),$AC47,0))))))))))))))</f>
        <v>0</v>
      </c>
      <c r="AJ47" s="354">
        <f>IF(((SUM(выдача!$O47:P47)&lt;=$B47)),$C47,IF((SUM(выдача!$O47:P47)&lt;=($B47+$D47)),$E47,IF((SUM(выдача!$O47:P47)&lt;=($B47+$D47+$F47)),$G47,IF((SUM(выдача!$O47:P47)&lt;=($B47+$D47+$F47+$H47)),$I47,IF((SUM(выдача!$O47:P47)&lt;=($B47+$D47+$F47+$H47+$J47)),$K47,IF((SUM(выдача!$O47:P47)&lt;=($B47+$D47+$F47+$H47+$J47+$L47)),$M47,IF((SUM(выдача!$O47:P47)&lt;=($B47+$D47+$F47+$H47+$J47+$L47+$N47)),$O47,IF((SUM(выдача!$O47:P47)&lt;=($B47+$D47+$F47+$H47+$J47+$L47+$N47+$P47)),$Q47,IF((SUM(выдача!$O47:P47)&lt;=($B47+$D47+$F47+$H47+$J47+$L47+$N47+$P47+$R47)),$S47,IF((SUM(выдача!$O47:P47)&lt;=($B47+$D47+$F47+$H47+$J47+$L47+$N47+$P47+$R47+$T47)),$U47,IF((SUM(выдача!$O47:P47)&lt;=($B47+$D47+$F47+$H47+$J47+$L47+$N47+$P47+$R47+$T47+$V47)),$W47,IF((SUM(выдача!$O47:P47)&lt;=($B47+$D47+$F47+$H47+$J47+$L47+$N47+$P47+$R47+$T47+$V47+$X47)),$Y47,IF((SUM(выдача!$O47:P47)&lt;=($B47+$D47+$F47+$H47+$J47+$L47+$N47+$P47+$R47+$T47+$V47+$X47+$Z47)),$AA47,IF((SUM(выдача!$O47:P47)&lt;=($B47+$D47+$F47+$H47+$J47+$L47+$N47+$P47+$R47+$T47+$V47+$X47+$Z47+$AB47)),$AC47,0))))))))))))))</f>
        <v>0</v>
      </c>
      <c r="AK47" s="354">
        <f>IF(((SUM(выдача!$O47:Q47)&lt;=$B47)),$C47,IF((SUM(выдача!$O47:Q47)&lt;=($B47+$D47)),$E47,IF((SUM(выдача!$O47:Q47)&lt;=($B47+$D47+$F47)),$G47,IF((SUM(выдача!$O47:Q47)&lt;=($B47+$D47+$F47+$H47)),$I47,IF((SUM(выдача!$O47:Q47)&lt;=($B47+$D47+$F47+$H47+$J47)),$K47,IF((SUM(выдача!$O47:Q47)&lt;=($B47+$D47+$F47+$H47+$J47+$L47)),$M47,IF((SUM(выдача!$O47:Q47)&lt;=($B47+$D47+$F47+$H47+$J47+$L47+$N47)),$O47,IF((SUM(выдача!$O47:Q47)&lt;=($B47+$D47+$F47+$H47+$J47+$L47+$N47+$P47)),$Q47,IF((SUM(выдача!$O47:Q47)&lt;=($B47+$D47+$F47+$H47+$J47+$L47+$N47+$P47+$R47)),$S47,IF((SUM(выдача!$O47:Q47)&lt;=($B47+$D47+$F47+$H47+$J47+$L47+$N47+$P47+$R47+$T47)),$U47,IF((SUM(выдача!$O47:Q47)&lt;=($B47+$D47+$F47+$H47+$J47+$L47+$N47+$P47+$R47+$T47+$V47)),$W47,IF((SUM(выдача!$O47:Q47)&lt;=($B47+$D47+$F47+$H47+$J47+$L47+$N47+$P47+$R47+$T47+$V47+$X47)),$Y47,IF((SUM(выдача!$O47:Q47)&lt;=($B47+$D47+$F47+$H47+$J47+$L47+$N47+$P47+$R47+$T47+$V47+$X47+$Z47)),$AA47,IF((SUM(выдача!$O47:Q47)&lt;=($B47+$D47+$F47+$H47+$J47+$L47+$N47+$P47+$R47+$T47+$V47+$X47+$Z47+$AB47)),$AC47,0))))))))))))))</f>
        <v>0</v>
      </c>
      <c r="AL47" s="354">
        <f>IF(((SUM(выдача!$O47:R47)&lt;=$B47)),$C47,IF((SUM(выдача!$O47:R47)&lt;=($B47+$D47)),$E47,IF((SUM(выдача!$O47:R47)&lt;=($B47+$D47+$F47)),$G47,IF((SUM(выдача!$O47:R47)&lt;=($B47+$D47+$F47+$H47)),$I47,IF((SUM(выдача!$O47:R47)&lt;=($B47+$D47+$F47+$H47+$J47)),$K47,IF((SUM(выдача!$O47:R47)&lt;=($B47+$D47+$F47+$H47+$J47+$L47)),$M47,IF((SUM(выдача!$O47:R47)&lt;=($B47+$D47+$F47+$H47+$J47+$L47+$N47)),$O47,IF((SUM(выдача!$O47:R47)&lt;=($B47+$D47+$F47+$H47+$J47+$L47+$N47+$P47)),$Q47,IF((SUM(выдача!$O47:R47)&lt;=($B47+$D47+$F47+$H47+$J47+$L47+$N47+$P47+$R47)),$S47,IF((SUM(выдача!$O47:R47)&lt;=($B47+$D47+$F47+$H47+$J47+$L47+$N47+$P47+$R47+$T47)),$U47,IF((SUM(выдача!$O47:R47)&lt;=($B47+$D47+$F47+$H47+$J47+$L47+$N47+$P47+$R47+$T47+$V47)),$W47,IF((SUM(выдача!$O47:R47)&lt;=($B47+$D47+$F47+$H47+$J47+$L47+$N47+$P47+$R47+$T47+$V47+$X47)),$Y47,IF((SUM(выдача!$O47:R47)&lt;=($B47+$D47+$F47+$H47+$J47+$L47+$N47+$P47+$R47+$T47+$V47+$X47+$Z47)),$AA47,IF((SUM(выдача!$O47:R47)&lt;=($B47+$D47+$F47+$H47+$J47+$L47+$N47+$P47+$R47+$T47+$V47+$X47+$Z47+$AB47)),$AC47,0))))))))))))))</f>
        <v>0</v>
      </c>
      <c r="AM47" s="354">
        <f>IF(((SUM(выдача!$O47:S47)&lt;=$B47)),$C47,IF((SUM(выдача!$O47:S47)&lt;=($B47+$D47)),$E47,IF((SUM(выдача!$O47:S47)&lt;=($B47+$D47+$F47)),$G47,IF((SUM(выдача!$O47:S47)&lt;=($B47+$D47+$F47+$H47)),$I47,IF((SUM(выдача!$O47:S47)&lt;=($B47+$D47+$F47+$H47+$J47)),$K47,IF((SUM(выдача!$O47:S47)&lt;=($B47+$D47+$F47+$H47+$J47+$L47)),$M47,IF((SUM(выдача!$O47:S47)&lt;=($B47+$D47+$F47+$H47+$J47+$L47+$N47)),$O47,IF((SUM(выдача!$O47:S47)&lt;=($B47+$D47+$F47+$H47+$J47+$L47+$N47+$P47)),$Q47,IF((SUM(выдача!$O47:S47)&lt;=($B47+$D47+$F47+$H47+$J47+$L47+$N47+$P47+$R47)),$S47,IF((SUM(выдача!$O47:S47)&lt;=($B47+$D47+$F47+$H47+$J47+$L47+$N47+$P47+$R47+$T47)),$U47,IF((SUM(выдача!$O47:S47)&lt;=($B47+$D47+$F47+$H47+$J47+$L47+$N47+$P47+$R47+$T47+$V47)),$W47,IF((SUM(выдача!$O47:S47)&lt;=($B47+$D47+$F47+$H47+$J47+$L47+$N47+$P47+$R47+$T47+$V47+$X47)),$Y47,IF((SUM(выдача!$O47:S47)&lt;=($B47+$D47+$F47+$H47+$J47+$L47+$N47+$P47+$R47+$T47+$V47+$X47+$Z47)),$AA47,IF((SUM(выдача!$O47:S47)&lt;=($B47+$D47+$F47+$H47+$J47+$L47+$N47+$P47+$R47+$T47+$V47+$X47+$Z47+$AB47)),$AC47,0))))))))))))))</f>
        <v>0</v>
      </c>
      <c r="AN47" s="354">
        <f>IF(((SUM(выдача!$O47:T47)&lt;=$B47)),$C47,IF((SUM(выдача!$O47:T47)&lt;=($B47+$D47)),$E47,IF((SUM(выдача!$O47:T47)&lt;=($B47+$D47+$F47)),$G47,IF((SUM(выдача!$O47:T47)&lt;=($B47+$D47+$F47+$H47)),$I47,IF((SUM(выдача!$O47:T47)&lt;=($B47+$D47+$F47+$H47+$J47)),$K47,IF((SUM(выдача!$O47:T47)&lt;=($B47+$D47+$F47+$H47+$J47+$L47)),$M47,IF((SUM(выдача!$O47:T47)&lt;=($B47+$D47+$F47+$H47+$J47+$L47+$N47)),$O47,IF((SUM(выдача!$O47:T47)&lt;=($B47+$D47+$F47+$H47+$J47+$L47+$N47+$P47)),$Q47,IF((SUM(выдача!$O47:T47)&lt;=($B47+$D47+$F47+$H47+$J47+$L47+$N47+$P47+$R47)),$S47,IF((SUM(выдача!$O47:T47)&lt;=($B47+$D47+$F47+$H47+$J47+$L47+$N47+$P47+$R47+$T47)),$U47,IF((SUM(выдача!$O47:T47)&lt;=($B47+$D47+$F47+$H47+$J47+$L47+$N47+$P47+$R47+$T47+$V47)),$W47,IF((SUM(выдача!$O47:T47)&lt;=($B47+$D47+$F47+$H47+$J47+$L47+$N47+$P47+$R47+$T47+$V47+$X47)),$Y47,IF((SUM(выдача!$O47:T47)&lt;=($B47+$D47+$F47+$H47+$J47+$L47+$N47+$P47+$R47+$T47+$V47+$X47+$Z47)),$AA47,IF((SUM(выдача!$O47:T47)&lt;=($B47+$D47+$F47+$H47+$J47+$L47+$N47+$P47+$R47+$T47+$V47+$X47+$Z47+$AB47)),$AC47,0))))))))))))))</f>
        <v>0</v>
      </c>
      <c r="AO47" s="354">
        <f>IF(((SUM(выдача!$O47:U47)&lt;=$B47)),$C47,IF((SUM(выдача!$O47:U47)&lt;=($B47+$D47)),$E47,IF((SUM(выдача!$O47:U47)&lt;=($B47+$D47+$F47)),$G47,IF((SUM(выдача!$O47:U47)&lt;=($B47+$D47+$F47+$H47)),$I47,IF((SUM(выдача!$O47:U47)&lt;=($B47+$D47+$F47+$H47+$J47)),$K47,IF((SUM(выдача!$O47:U47)&lt;=($B47+$D47+$F47+$H47+$J47+$L47)),$M47,IF((SUM(выдача!$O47:U47)&lt;=($B47+$D47+$F47+$H47+$J47+$L47+$N47)),$O47,IF((SUM(выдача!$O47:U47)&lt;=($B47+$D47+$F47+$H47+$J47+$L47+$N47+$P47)),$Q47,IF((SUM(выдача!$O47:U47)&lt;=($B47+$D47+$F47+$H47+$J47+$L47+$N47+$P47+$R47)),$S47,IF((SUM(выдача!$O47:U47)&lt;=($B47+$D47+$F47+$H47+$J47+$L47+$N47+$P47+$R47+$T47)),$U47,IF((SUM(выдача!$O47:U47)&lt;=($B47+$D47+$F47+$H47+$J47+$L47+$N47+$P47+$R47+$T47+$V47)),$W47,IF((SUM(выдача!$O47:U47)&lt;=($B47+$D47+$F47+$H47+$J47+$L47+$N47+$P47+$R47+$T47+$V47+$X47)),$Y47,IF((SUM(выдача!$O47:U47)&lt;=($B47+$D47+$F47+$H47+$J47+$L47+$N47+$P47+$R47+$T47+$V47+$X47+$Z47)),$AA47,IF((SUM(выдача!$O47:U47)&lt;=($B47+$D47+$F47+$H47+$J47+$L47+$N47+$P47+$R47+$T47+$V47+$X47+$Z47+$AB47)),$AC47,0))))))))))))))</f>
        <v>0</v>
      </c>
      <c r="AP47" s="354">
        <f>IF(((SUM(выдача!$O47:V47)&lt;=$B47)),$C47,IF((SUM(выдача!$O47:V47)&lt;=($B47+$D47)),$E47,IF((SUM(выдача!$O47:V47)&lt;=($B47+$D47+$F47)),$G47,IF((SUM(выдача!$O47:V47)&lt;=($B47+$D47+$F47+$H47)),$I47,IF((SUM(выдача!$O47:V47)&lt;=($B47+$D47+$F47+$H47+$J47)),$K47,IF((SUM(выдача!$O47:V47)&lt;=($B47+$D47+$F47+$H47+$J47+$L47)),$M47,IF((SUM(выдача!$O47:V47)&lt;=($B47+$D47+$F47+$H47+$J47+$L47+$N47)),$O47,IF((SUM(выдача!$O47:V47)&lt;=($B47+$D47+$F47+$H47+$J47+$L47+$N47+$P47)),$Q47,IF((SUM(выдача!$O47:V47)&lt;=($B47+$D47+$F47+$H47+$J47+$L47+$N47+$P47+$R47)),$S47,IF((SUM(выдача!$O47:V47)&lt;=($B47+$D47+$F47+$H47+$J47+$L47+$N47+$P47+$R47+$T47)),$U47,IF((SUM(выдача!$O47:V47)&lt;=($B47+$D47+$F47+$H47+$J47+$L47+$N47+$P47+$R47+$T47+$V47)),$W47,IF((SUM(выдача!$O47:V47)&lt;=($B47+$D47+$F47+$H47+$J47+$L47+$N47+$P47+$R47+$T47+$V47+$X47)),$Y47,IF((SUM(выдача!$O47:V47)&lt;=($B47+$D47+$F47+$H47+$J47+$L47+$N47+$P47+$R47+$T47+$V47+$X47+$Z47)),$AA47,IF((SUM(выдача!$O47:V47)&lt;=($B47+$D47+$F47+$H47+$J47+$L47+$N47+$P47+$R47+$T47+$V47+$X47+$Z47+$AB47)),$AC47,0))))))))))))))</f>
        <v>0</v>
      </c>
      <c r="AQ47" s="354">
        <f>IF(((SUM(выдача!$O47:W47)&lt;=$B47)),$C47,IF((SUM(выдача!$O47:W47)&lt;=($B47+$D47)),$E47,IF((SUM(выдача!$O47:W47)&lt;=($B47+$D47+$F47)),$G47,IF((SUM(выдача!$O47:W47)&lt;=($B47+$D47+$F47+$H47)),$I47,IF((SUM(выдача!$O47:W47)&lt;=($B47+$D47+$F47+$H47+$J47)),$K47,IF((SUM(выдача!$O47:W47)&lt;=($B47+$D47+$F47+$H47+$J47+$L47)),$M47,IF((SUM(выдача!$O47:W47)&lt;=($B47+$D47+$F47+$H47+$J47+$L47+$N47)),$O47,IF((SUM(выдача!$O47:W47)&lt;=($B47+$D47+$F47+$H47+$J47+$L47+$N47+$P47)),$Q47,IF((SUM(выдача!$O47:W47)&lt;=($B47+$D47+$F47+$H47+$J47+$L47+$N47+$P47+$R47)),$S47,IF((SUM(выдача!$O47:W47)&lt;=($B47+$D47+$F47+$H47+$J47+$L47+$N47+$P47+$R47+$T47)),$U47,IF((SUM(выдача!$O47:W47)&lt;=($B47+$D47+$F47+$H47+$J47+$L47+$N47+$P47+$R47+$T47+$V47)),$W47,IF((SUM(выдача!$O47:W47)&lt;=($B47+$D47+$F47+$H47+$J47+$L47+$N47+$P47+$R47+$T47+$V47+$X47)),$Y47,IF((SUM(выдача!$O47:W47)&lt;=($B47+$D47+$F47+$H47+$J47+$L47+$N47+$P47+$R47+$T47+$V47+$X47+$Z47)),$AA47,IF((SUM(выдача!$O47:W47)&lt;=($B47+$D47+$F47+$H47+$J47+$L47+$N47+$P47+$R47+$T47+$V47+$X47+$Z47+$AB47)),$AC47,0))))))))))))))</f>
        <v>0</v>
      </c>
      <c r="AR47" s="354">
        <f>IF(((SUM(выдача!$O47:X47)&lt;=$B47)),$C47,IF((SUM(выдача!$O47:X47)&lt;=($B47+$D47)),$E47,IF((SUM(выдача!$O47:X47)&lt;=($B47+$D47+$F47)),$G47,IF((SUM(выдача!$O47:X47)&lt;=($B47+$D47+$F47+$H47)),$I47,IF((SUM(выдача!$O47:X47)&lt;=($B47+$D47+$F47+$H47+$J47)),$K47,IF((SUM(выдача!$O47:X47)&lt;=($B47+$D47+$F47+$H47+$J47+$L47)),$M47,IF((SUM(выдача!$O47:X47)&lt;=($B47+$D47+$F47+$H47+$J47+$L47+$N47)),$O47,IF((SUM(выдача!$O47:X47)&lt;=($B47+$D47+$F47+$H47+$J47+$L47+$N47+$P47)),$Q47,IF((SUM(выдача!$O47:X47)&lt;=($B47+$D47+$F47+$H47+$J47+$L47+$N47+$P47+$R47)),$S47,IF((SUM(выдача!$O47:X47)&lt;=($B47+$D47+$F47+$H47+$J47+$L47+$N47+$P47+$R47+$T47)),$U47,IF((SUM(выдача!$O47:X47)&lt;=($B47+$D47+$F47+$H47+$J47+$L47+$N47+$P47+$R47+$T47+$V47)),$W47,IF((SUM(выдача!$O47:X47)&lt;=($B47+$D47+$F47+$H47+$J47+$L47+$N47+$P47+$R47+$T47+$V47+$X47)),$Y47,IF((SUM(выдача!$O47:X47)&lt;=($B47+$D47+$F47+$H47+$J47+$L47+$N47+$P47+$R47+$T47+$V47+$X47+$Z47)),$AA47,IF((SUM(выдача!$O47:X47)&lt;=($B47+$D47+$F47+$H47+$J47+$L47+$N47+$P47+$R47+$T47+$V47+$X47+$Z47+$AB47)),$AC47,0))))))))))))))</f>
        <v>0</v>
      </c>
      <c r="AS47" s="354">
        <f>IF(((SUM(выдача!$O47:Y47)&lt;=$B47)),$C47,IF((SUM(выдача!$O47:Y47)&lt;=($B47+$D47)),$E47,IF((SUM(выдача!$O47:Y47)&lt;=($B47+$D47+$F47)),$G47,IF((SUM(выдача!$O47:Y47)&lt;=($B47+$D47+$F47+$H47)),$I47,IF((SUM(выдача!$O47:Y47)&lt;=($B47+$D47+$F47+$H47+$J47)),$K47,IF((SUM(выдача!$O47:Y47)&lt;=($B47+$D47+$F47+$H47+$J47+$L47)),$M47,IF((SUM(выдача!$O47:Y47)&lt;=($B47+$D47+$F47+$H47+$J47+$L47+$N47)),$O47,IF((SUM(выдача!$O47:Y47)&lt;=($B47+$D47+$F47+$H47+$J47+$L47+$N47+$P47)),$Q47,IF((SUM(выдача!$O47:Y47)&lt;=($B47+$D47+$F47+$H47+$J47+$L47+$N47+$P47+$R47)),$S47,IF((SUM(выдача!$O47:Y47)&lt;=($B47+$D47+$F47+$H47+$J47+$L47+$N47+$P47+$R47+$T47)),$U47,IF((SUM(выдача!$O47:Y47)&lt;=($B47+$D47+$F47+$H47+$J47+$L47+$N47+$P47+$R47+$T47+$V47)),$W47,IF((SUM(выдача!$O47:Y47)&lt;=($B47+$D47+$F47+$H47+$J47+$L47+$N47+$P47+$R47+$T47+$V47+$X47)),$Y47,IF((SUM(выдача!$O47:Y47)&lt;=($B47+$D47+$F47+$H47+$J47+$L47+$N47+$P47+$R47+$T47+$V47+$X47+$Z47)),$AA47,IF((SUM(выдача!$O47:Y47)&lt;=($B47+$D47+$F47+$H47+$J47+$L47+$N47+$P47+$R47+$T47+$V47+$X47+$Z47+$AB47)),$AC47,0))))))))))))))</f>
        <v>0</v>
      </c>
      <c r="AT47" s="354">
        <f>IF(((SUM(выдача!$O47:Z47)&lt;=$B47)),$C47,IF((SUM(выдача!$O47:Z47)&lt;=($B47+$D47)),$E47,IF((SUM(выдача!$O47:Z47)&lt;=($B47+$D47+$F47)),$G47,IF((SUM(выдача!$O47:Z47)&lt;=($B47+$D47+$F47+$H47)),$I47,IF((SUM(выдача!$O47:Z47)&lt;=($B47+$D47+$F47+$H47+$J47)),$K47,IF((SUM(выдача!$O47:Z47)&lt;=($B47+$D47+$F47+$H47+$J47+$L47)),$M47,IF((SUM(выдача!$O47:Z47)&lt;=($B47+$D47+$F47+$H47+$J47+$L47+$N47)),$O47,IF((SUM(выдача!$O47:Z47)&lt;=($B47+$D47+$F47+$H47+$J47+$L47+$N47+$P47)),$Q47,IF((SUM(выдача!$O47:Z47)&lt;=($B47+$D47+$F47+$H47+$J47+$L47+$N47+$P47+$R47)),$S47,IF((SUM(выдача!$O47:Z47)&lt;=($B47+$D47+$F47+$H47+$J47+$L47+$N47+$P47+$R47+$T47)),$U47,IF((SUM(выдача!$O47:Z47)&lt;=($B47+$D47+$F47+$H47+$J47+$L47+$N47+$P47+$R47+$T47+$V47)),$W47,IF((SUM(выдача!$O47:Z47)&lt;=($B47+$D47+$F47+$H47+$J47+$L47+$N47+$P47+$R47+$T47+$V47+$X47)),$Y47,IF((SUM(выдача!$O47:Z47)&lt;=($B47+$D47+$F47+$H47+$J47+$L47+$N47+$P47+$R47+$T47+$V47+$X47+$Z47)),$AA47,IF((SUM(выдача!$O47:Z47)&lt;=($B47+$D47+$F47+$H47+$J47+$L47+$N47+$P47+$R47+$T47+$V47+$X47+$Z47+$AB47)),$AC47,0))))))))))))))</f>
        <v>0</v>
      </c>
      <c r="AU47" s="354">
        <f>IF(((SUM(выдача!$O47:AA47)&lt;=$B47)),$C47,IF((SUM(выдача!$O47:AA47)&lt;=($B47+$D47)),$E47,IF((SUM(выдача!$O47:AA47)&lt;=($B47+$D47+$F47)),$G47,IF((SUM(выдача!$O47:AA47)&lt;=($B47+$D47+$F47+$H47)),$I47,IF((SUM(выдача!$O47:AA47)&lt;=($B47+$D47+$F47+$H47+$J47)),$K47,IF((SUM(выдача!$O47:AA47)&lt;=($B47+$D47+$F47+$H47+$J47+$L47)),$M47,IF((SUM(выдача!$O47:AA47)&lt;=($B47+$D47+$F47+$H47+$J47+$L47+$N47)),$O47,IF((SUM(выдача!$O47:AA47)&lt;=($B47+$D47+$F47+$H47+$J47+$L47+$N47+$P47)),$Q47,IF((SUM(выдача!$O47:AA47)&lt;=($B47+$D47+$F47+$H47+$J47+$L47+$N47+$P47+$R47)),$S47,IF((SUM(выдача!$O47:AA47)&lt;=($B47+$D47+$F47+$H47+$J47+$L47+$N47+$P47+$R47+$T47)),$U47,IF((SUM(выдача!$O47:AA47)&lt;=($B47+$D47+$F47+$H47+$J47+$L47+$N47+$P47+$R47+$T47+$V47)),$W47,IF((SUM(выдача!$O47:AA47)&lt;=($B47+$D47+$F47+$H47+$J47+$L47+$N47+$P47+$R47+$T47+$V47+$X47)),$Y47,IF((SUM(выдача!$O47:AA47)&lt;=($B47+$D47+$F47+$H47+$J47+$L47+$N47+$P47+$R47+$T47+$V47+$X47+$Z47)),$AA47,IF((SUM(выдача!$O47:AA47)&lt;=($B47+$D47+$F47+$H47+$J47+$L47+$N47+$P47+$R47+$T47+$V47+$X47+$Z47+$AB47)),$AC47,0))))))))))))))</f>
        <v>0</v>
      </c>
      <c r="AV47" s="354">
        <f>IF(((SUM(выдача!$O47:AB47)&lt;=$B47)),$C47,IF((SUM(выдача!$O47:AB47)&lt;=($B47+$D47)),$E47,IF((SUM(выдача!$O47:AB47)&lt;=($B47+$D47+$F47)),$G47,IF((SUM(выдача!$O47:AB47)&lt;=($B47+$D47+$F47+$H47)),$I47,IF((SUM(выдача!$O47:AB47)&lt;=($B47+$D47+$F47+$H47+$J47)),$K47,IF((SUM(выдача!$O47:AB47)&lt;=($B47+$D47+$F47+$H47+$J47+$L47)),$M47,IF((SUM(выдача!$O47:AB47)&lt;=($B47+$D47+$F47+$H47+$J47+$L47+$N47)),$O47,IF((SUM(выдача!$O47:AB47)&lt;=($B47+$D47+$F47+$H47+$J47+$L47+$N47+$P47)),$Q47,IF((SUM(выдача!$O47:AB47)&lt;=($B47+$D47+$F47+$H47+$J47+$L47+$N47+$P47+$R47)),$S47,IF((SUM(выдача!$O47:AB47)&lt;=($B47+$D47+$F47+$H47+$J47+$L47+$N47+$P47+$R47+$T47)),$U47,IF((SUM(выдача!$O47:AB47)&lt;=($B47+$D47+$F47+$H47+$J47+$L47+$N47+$P47+$R47+$T47+$V47)),$W47,IF((SUM(выдача!$O47:AB47)&lt;=($B47+$D47+$F47+$H47+$J47+$L47+$N47+$P47+$R47+$T47+$V47+$X47)),$Y47,IF((SUM(выдача!$O47:AB47)&lt;=($B47+$D47+$F47+$H47+$J47+$L47+$N47+$P47+$R47+$T47+$V47+$X47+$Z47)),$AA47,IF((SUM(выдача!$O47:AB47)&lt;=($B47+$D47+$F47+$H47+$J47+$L47+$N47+$P47+$R47+$T47+$V47+$X47+$Z47+$AB47)),$AC47,0))))))))))))))</f>
        <v>0</v>
      </c>
      <c r="AW47" s="354">
        <f>IF(((SUM(выдача!$O47:AC47)&lt;=$B47)),$C47,IF((SUM(выдача!$O47:AC47)&lt;=($B47+$D47)),$E47,IF((SUM(выдача!$O47:AC47)&lt;=($B47+$D47+$F47)),$G47,IF((SUM(выдача!$O47:AC47)&lt;=($B47+$D47+$F47+$H47)),$I47,IF((SUM(выдача!$O47:AC47)&lt;=($B47+$D47+$F47+$H47+$J47)),$K47,IF((SUM(выдача!$O47:AC47)&lt;=($B47+$D47+$F47+$H47+$J47+$L47)),$M47,IF((SUM(выдача!$O47:AC47)&lt;=($B47+$D47+$F47+$H47+$J47+$L47+$N47)),$O47,IF((SUM(выдача!$O47:AC47)&lt;=($B47+$D47+$F47+$H47+$J47+$L47+$N47+$P47)),$Q47,IF((SUM(выдача!$O47:AC47)&lt;=($B47+$D47+$F47+$H47+$J47+$L47+$N47+$P47+$R47)),$S47,IF((SUM(выдача!$O47:AC47)&lt;=($B47+$D47+$F47+$H47+$J47+$L47+$N47+$P47+$R47+$T47)),$U47,IF((SUM(выдача!$O47:AC47)&lt;=($B47+$D47+$F47+$H47+$J47+$L47+$N47+$P47+$R47+$T47+$V47)),$W47,IF((SUM(выдача!$O47:AC47)&lt;=($B47+$D47+$F47+$H47+$J47+$L47+$N47+$P47+$R47+$T47+$V47+$X47)),$Y47,IF((SUM(выдача!$O47:AC47)&lt;=($B47+$D47+$F47+$H47+$J47+$L47+$N47+$P47+$R47+$T47+$V47+$X47+$Z47)),$AA47,IF((SUM(выдача!$O47:AC47)&lt;=($B47+$D47+$F47+$H47+$J47+$L47+$N47+$P47+$R47+$T47+$V47+$X47+$Z47+$AB47)),$AC47,0))))))))))))))</f>
        <v>0</v>
      </c>
      <c r="AX47" s="354">
        <f>IF(((SUM(выдача!$O47:AD47)&lt;=$B47)),$C47,IF((SUM(выдача!$O47:AD47)&lt;=($B47+$D47)),$E47,IF((SUM(выдача!$O47:AD47)&lt;=($B47+$D47+$F47)),$G47,IF((SUM(выдача!$O47:AD47)&lt;=($B47+$D47+$F47+$H47)),$I47,IF((SUM(выдача!$O47:AD47)&lt;=($B47+$D47+$F47+$H47+$J47)),$K47,IF((SUM(выдача!$O47:AD47)&lt;=($B47+$D47+$F47+$H47+$J47+$L47)),$M47,IF((SUM(выдача!$O47:AD47)&lt;=($B47+$D47+$F47+$H47+$J47+$L47+$N47)),$O47,IF((SUM(выдача!$O47:AD47)&lt;=($B47+$D47+$F47+$H47+$J47+$L47+$N47+$P47)),$Q47,IF((SUM(выдача!$O47:AD47)&lt;=($B47+$D47+$F47+$H47+$J47+$L47+$N47+$P47+$R47)),$S47,IF((SUM(выдача!$O47:AD47)&lt;=($B47+$D47+$F47+$H47+$J47+$L47+$N47+$P47+$R47+$T47)),$U47,IF((SUM(выдача!$O47:AD47)&lt;=($B47+$D47+$F47+$H47+$J47+$L47+$N47+$P47+$R47+$T47+$V47)),$W47,IF((SUM(выдача!$O47:AD47)&lt;=($B47+$D47+$F47+$H47+$J47+$L47+$N47+$P47+$R47+$T47+$V47+$X47)),$Y47,IF((SUM(выдача!$O47:AD47)&lt;=($B47+$D47+$F47+$H47+$J47+$L47+$N47+$P47+$R47+$T47+$V47+$X47+$Z47)),$AA47,IF((SUM(выдача!$O47:AD47)&lt;=($B47+$D47+$F47+$H47+$J47+$L47+$N47+$P47+$R47+$T47+$V47+$X47+$Z47+$AB47)),$AC47,0))))))))))))))</f>
        <v>0</v>
      </c>
      <c r="AY47" s="354">
        <f>IF(((SUM(выдача!$O47:AE47)&lt;=$B47)),$C47,IF((SUM(выдача!$O47:AE47)&lt;=($B47+$D47)),$E47,IF((SUM(выдача!$O47:AE47)&lt;=($B47+$D47+$F47)),$G47,IF((SUM(выдача!$O47:AE47)&lt;=($B47+$D47+$F47+$H47)),$I47,IF((SUM(выдача!$O47:AE47)&lt;=($B47+$D47+$F47+$H47+$J47)),$K47,IF((SUM(выдача!$O47:AE47)&lt;=($B47+$D47+$F47+$H47+$J47+$L47)),$M47,IF((SUM(выдача!$O47:AE47)&lt;=($B47+$D47+$F47+$H47+$J47+$L47+$N47)),$O47,IF((SUM(выдача!$O47:AE47)&lt;=($B47+$D47+$F47+$H47+$J47+$L47+$N47+$P47)),$Q47,IF((SUM(выдача!$O47:AE47)&lt;=($B47+$D47+$F47+$H47+$J47+$L47+$N47+$P47+$R47)),$S47,IF((SUM(выдача!$O47:AE47)&lt;=($B47+$D47+$F47+$H47+$J47+$L47+$N47+$P47+$R47+$T47)),$U47,IF((SUM(выдача!$O47:AE47)&lt;=($B47+$D47+$F47+$H47+$J47+$L47+$N47+$P47+$R47+$T47+$V47)),$W47,IF((SUM(выдача!$O47:AE47)&lt;=($B47+$D47+$F47+$H47+$J47+$L47+$N47+$P47+$R47+$T47+$V47+$X47)),$Y47,IF((SUM(выдача!$O47:AE47)&lt;=($B47+$D47+$F47+$H47+$J47+$L47+$N47+$P47+$R47+$T47+$V47+$X47+$Z47)),$AA47,IF((SUM(выдача!$O47:AE47)&lt;=($B47+$D47+$F47+$H47+$J47+$L47+$N47+$P47+$R47+$T47+$V47+$X47+$Z47+$AB47)),$AC47,0))))))))))))))</f>
        <v>0</v>
      </c>
      <c r="AZ47" s="354">
        <f>IF(((SUM(выдача!$O47:AF47)&lt;=$B47)),$C47,IF((SUM(выдача!$O47:AF47)&lt;=($B47+$D47)),$E47,IF((SUM(выдача!$O47:AF47)&lt;=($B47+$D47+$F47)),$G47,IF((SUM(выдача!$O47:AF47)&lt;=($B47+$D47+$F47+$H47)),$I47,IF((SUM(выдача!$O47:AF47)&lt;=($B47+$D47+$F47+$H47+$J47)),$K47,IF((SUM(выдача!$O47:AF47)&lt;=($B47+$D47+$F47+$H47+$J47+$L47)),$M47,IF((SUM(выдача!$O47:AF47)&lt;=($B47+$D47+$F47+$H47+$J47+$L47+$N47)),$O47,IF((SUM(выдача!$O47:AF47)&lt;=($B47+$D47+$F47+$H47+$J47+$L47+$N47+$P47)),$Q47,IF((SUM(выдача!$O47:AF47)&lt;=($B47+$D47+$F47+$H47+$J47+$L47+$N47+$P47+$R47)),$S47,IF((SUM(выдача!$O47:AF47)&lt;=($B47+$D47+$F47+$H47+$J47+$L47+$N47+$P47+$R47+$T47)),$U47,IF((SUM(выдача!$O47:AF47)&lt;=($B47+$D47+$F47+$H47+$J47+$L47+$N47+$P47+$R47+$T47+$V47)),$W47,IF((SUM(выдача!$O47:AF47)&lt;=($B47+$D47+$F47+$H47+$J47+$L47+$N47+$P47+$R47+$T47+$V47+$X47)),$Y47,IF((SUM(выдача!$O47:AF47)&lt;=($B47+$D47+$F47+$H47+$J47+$L47+$N47+$P47+$R47+$T47+$V47+$X47+$Z47)),$AA47,IF((SUM(выдача!$O47:AF47)&lt;=($B47+$D47+$F47+$H47+$J47+$L47+$N47+$P47+$R47+$T47+$V47+$X47+$Z47+$AB47)),$AC47,0))))))))))))))</f>
        <v>0</v>
      </c>
      <c r="BA47" s="354">
        <f>IF(((SUM(выдача!$O47:AG47)&lt;=$B47)),$C47,IF((SUM(выдача!$O47:AG47)&lt;=($B47+$D47)),$E47,IF((SUM(выдача!$O47:AG47)&lt;=($B47+$D47+$F47)),$G47,IF((SUM(выдача!$O47:AG47)&lt;=($B47+$D47+$F47+$H47)),$I47,IF((SUM(выдача!$O47:AG47)&lt;=($B47+$D47+$F47+$H47+$J47)),$K47,IF((SUM(выдача!$O47:AG47)&lt;=($B47+$D47+$F47+$H47+$J47+$L47)),$M47,IF((SUM(выдача!$O47:AG47)&lt;=($B47+$D47+$F47+$H47+$J47+$L47+$N47)),$O47,IF((SUM(выдача!$O47:AG47)&lt;=($B47+$D47+$F47+$H47+$J47+$L47+$N47+$P47)),$Q47,IF((SUM(выдача!$O47:AG47)&lt;=($B47+$D47+$F47+$H47+$J47+$L47+$N47+$P47+$R47)),$S47,IF((SUM(выдача!$O47:AG47)&lt;=($B47+$D47+$F47+$H47+$J47+$L47+$N47+$P47+$R47+$T47)),$U47,IF((SUM(выдача!$O47:AG47)&lt;=($B47+$D47+$F47+$H47+$J47+$L47+$N47+$P47+$R47+$T47+$V47)),$W47,IF((SUM(выдача!$O47:AG47)&lt;=($B47+$D47+$F47+$H47+$J47+$L47+$N47+$P47+$R47+$T47+$V47+$X47)),$Y47,IF((SUM(выдача!$O47:AG47)&lt;=($B47+$D47+$F47+$H47+$J47+$L47+$N47+$P47+$R47+$T47+$V47+$X47+$Z47)),$AA47,IF((SUM(выдача!$O47:AG47)&lt;=($B47+$D47+$F47+$H47+$J47+$L47+$N47+$P47+$R47+$T47+$V47+$X47+$Z47+$AB47)),$AC47,0))))))))))))))</f>
        <v>0</v>
      </c>
      <c r="BB47" s="354">
        <f>IF(((SUM(выдача!$O47:AH47)&lt;=$B47)),$C47,IF((SUM(выдача!$O47:AH47)&lt;=($B47+$D47)),$E47,IF((SUM(выдача!$O47:AH47)&lt;=($B47+$D47+$F47)),$G47,IF((SUM(выдача!$O47:AH47)&lt;=($B47+$D47+$F47+$H47)),$I47,IF((SUM(выдача!$O47:AH47)&lt;=($B47+$D47+$F47+$H47+$J47)),$K47,IF((SUM(выдача!$O47:AH47)&lt;=($B47+$D47+$F47+$H47+$J47+$L47)),$M47,IF((SUM(выдача!$O47:AH47)&lt;=($B47+$D47+$F47+$H47+$J47+$L47+$N47)),$O47,IF((SUM(выдача!$O47:AH47)&lt;=($B47+$D47+$F47+$H47+$J47+$L47+$N47+$P47)),$Q47,IF((SUM(выдача!$O47:AH47)&lt;=($B47+$D47+$F47+$H47+$J47+$L47+$N47+$P47+$R47)),$S47,IF((SUM(выдача!$O47:AH47)&lt;=($B47+$D47+$F47+$H47+$J47+$L47+$N47+$P47+$R47+$T47)),$U47,IF((SUM(выдача!$O47:AH47)&lt;=($B47+$D47+$F47+$H47+$J47+$L47+$N47+$P47+$R47+$T47+$V47)),$W47,IF((SUM(выдача!$O47:AH47)&lt;=($B47+$D47+$F47+$H47+$J47+$L47+$N47+$P47+$R47+$T47+$V47+$X47)),$Y47,IF((SUM(выдача!$O47:AH47)&lt;=($B47+$D47+$F47+$H47+$J47+$L47+$N47+$P47+$R47+$T47+$V47+$X47+$Z47)),$AA47,IF((SUM(выдача!$O47:AH47)&lt;=($B47+$D47+$F47+$H47+$J47+$L47+$N47+$P47+$R47+$T47+$V47+$X47+$Z47+$AB47)),$AC47,0))))))))))))))</f>
        <v>0</v>
      </c>
      <c r="BC47" s="354">
        <f>IF(((SUM(выдача!$O47:AI47)&lt;=$B47)),$C47,IF((SUM(выдача!$O47:AI47)&lt;=($B47+$D47)),$E47,IF((SUM(выдача!$O47:AI47)&lt;=($B47+$D47+$F47)),$G47,IF((SUM(выдача!$O47:AI47)&lt;=($B47+$D47+$F47+$H47)),$I47,IF((SUM(выдача!$O47:AI47)&lt;=($B47+$D47+$F47+$H47+$J47)),$K47,IF((SUM(выдача!$O47:AI47)&lt;=($B47+$D47+$F47+$H47+$J47+$L47)),$M47,IF((SUM(выдача!$O47:AI47)&lt;=($B47+$D47+$F47+$H47+$J47+$L47+$N47)),$O47,IF((SUM(выдача!$O47:AI47)&lt;=($B47+$D47+$F47+$H47+$J47+$L47+$N47+$P47)),$Q47,IF((SUM(выдача!$O47:AI47)&lt;=($B47+$D47+$F47+$H47+$J47+$L47+$N47+$P47+$R47)),$S47,IF((SUM(выдача!$O47:AI47)&lt;=($B47+$D47+$F47+$H47+$J47+$L47+$N47+$P47+$R47+$T47)),$U47,IF((SUM(выдача!$O47:AI47)&lt;=($B47+$D47+$F47+$H47+$J47+$L47+$N47+$P47+$R47+$T47+$V47)),$W47,IF((SUM(выдача!$O47:AI47)&lt;=($B47+$D47+$F47+$H47+$J47+$L47+$N47+$P47+$R47+$T47+$V47+$X47)),$Y47,IF((SUM(выдача!$O47:AI47)&lt;=($B47+$D47+$F47+$H47+$J47+$L47+$N47+$P47+$R47+$T47+$V47+$X47+$Z47)),$AA47,IF((SUM(выдача!$O47:AI47)&lt;=($B47+$D47+$F47+$H47+$J47+$L47+$N47+$P47+$R47+$T47+$V47+$X47+$Z47+$AB47)),$AC47,0))))))))))))))</f>
        <v>0</v>
      </c>
      <c r="BD47" s="355">
        <f t="shared" si="1"/>
        <v>0</v>
      </c>
      <c r="BE47" s="356">
        <f t="shared" si="4"/>
        <v>0</v>
      </c>
    </row>
    <row r="48" spans="1:57" ht="15.75">
      <c r="A48" s="151" t="s">
        <v>161</v>
      </c>
      <c r="B48" s="276">
        <v>20</v>
      </c>
      <c r="C48" s="277">
        <v>90</v>
      </c>
      <c r="D48" s="276">
        <v>20</v>
      </c>
      <c r="E48" s="277">
        <v>90</v>
      </c>
      <c r="F48" s="276"/>
      <c r="G48" s="280"/>
      <c r="H48" s="276">
        <v>11</v>
      </c>
      <c r="I48" s="278">
        <v>90</v>
      </c>
      <c r="J48" s="279"/>
      <c r="K48" s="278"/>
      <c r="L48" s="279"/>
      <c r="M48" s="280"/>
      <c r="N48" s="279"/>
      <c r="O48" s="280"/>
      <c r="P48" s="279"/>
      <c r="Q48" s="280"/>
      <c r="R48" s="279"/>
      <c r="S48" s="280"/>
      <c r="T48" s="279"/>
      <c r="U48" s="280"/>
      <c r="V48" s="279"/>
      <c r="W48" s="280"/>
      <c r="X48" s="279"/>
      <c r="Y48" s="280"/>
      <c r="Z48" s="279"/>
      <c r="AA48" s="280"/>
      <c r="AB48" s="279"/>
      <c r="AC48" s="280"/>
      <c r="AD48" s="351">
        <f>B48*C48+D48*E48+F48*G48+H48*I48+J48*K48+L48*M48+N48*O48+P48*Q48+R48*S48+T48*U48+V48*W48+X48*Y48+Z48*AA48+AB48*AC48</f>
        <v>4590</v>
      </c>
      <c r="AE48" s="351">
        <f>AD48-(SUM(Всего!D48:'Всего'!X48))</f>
        <v>0</v>
      </c>
      <c r="AF48" s="352">
        <f>B48+D48+F48+H48+J48+L48+N48+P48+R48+T48+V48+X48+Z48+AB48</f>
        <v>51</v>
      </c>
      <c r="AG48" s="353" t="str">
        <f t="shared" si="0"/>
        <v>Картофель</v>
      </c>
      <c r="AH48" s="353">
        <f>выдача!B48</f>
        <v>0</v>
      </c>
      <c r="AI48" s="354">
        <f>IF(((SUM(выдача!$O48:O48)&lt;=$B48)),$C48,IF((SUM(выдача!$O48:O48)&lt;=($B48+$D48)),$E48,IF((SUM(выдача!$O48:O48)&lt;=($B48+$D48+$F48)),$G48,IF((SUM(выдача!$O48:O48)&lt;=($B48+$D48+$F48+$H48)),$I48,IF((SUM(выдача!$O48:O48)&lt;=($B48+$D48+$F48+$H48+$J48)),$K48,IF((SUM(выдача!$O48:O48)&lt;=($B48+$D48+$F48+$H48+$J48+$L48)),$M48,IF((SUM(выдача!$O48:O48)&lt;=($B48+$D48+$F48+$H48+$J48+$L48+$N48)),$O48,IF((SUM(выдача!$O48:O48)&lt;=($B48+$D48+$F48+$H48+$J48+$L48+$N48+$P48)),$Q48,IF((SUM(выдача!$O48:O48)&lt;=($B48+$D48+$F48+$H48+$J48+$L48+$N48+$P48+$R48)),$S48,IF((SUM(выдача!$O48:O48)&lt;=($B48+$D48+$F48+$H48+$J48+$L48+$N48+$P48+$R48+$T48)),$U48,IF((SUM(выдача!$O48:O48)&lt;=($B48+$D48+$F48+$H48+$J48+$L48+$N48+$P48+$R48+$T48+$V48)),$W48,IF((SUM(выдача!$O48:O48)&lt;=($B48+$D48+$F48+$H48+$J48+$L48+$N48+$P48+$R48+$T48+$V48+$X48)),$Y48,IF((SUM(выдача!$O48:O48)&lt;=($B48+$D48+$F48+$H48+$J48+$L48+$N48+$P48+$R48+$T48+$V48+$X48+$Z48)),$AA48,IF((SUM(выдача!$O48:O48)&lt;=($B48+$D48+$F48+$H48+$J48+$L48+$N48+$P48+$R48+$T48+$V48+$X48+$Z48+$AB48)),$AC48,0))))))))))))))</f>
        <v>90</v>
      </c>
      <c r="AJ48" s="354">
        <f>IF(((SUM(выдача!$O48:P48)&lt;=$B48)),$C48,IF((SUM(выдача!$O48:P48)&lt;=($B48+$D48)),$E48,IF((SUM(выдача!$O48:P48)&lt;=($B48+$D48+$F48)),$G48,IF((SUM(выдача!$O48:P48)&lt;=($B48+$D48+$F48+$H48)),$I48,IF((SUM(выдача!$O48:P48)&lt;=($B48+$D48+$F48+$H48+$J48)),$K48,IF((SUM(выдача!$O48:P48)&lt;=($B48+$D48+$F48+$H48+$J48+$L48)),$M48,IF((SUM(выдача!$O48:P48)&lt;=($B48+$D48+$F48+$H48+$J48+$L48+$N48)),$O48,IF((SUM(выдача!$O48:P48)&lt;=($B48+$D48+$F48+$H48+$J48+$L48+$N48+$P48)),$Q48,IF((SUM(выдача!$O48:P48)&lt;=($B48+$D48+$F48+$H48+$J48+$L48+$N48+$P48+$R48)),$S48,IF((SUM(выдача!$O48:P48)&lt;=($B48+$D48+$F48+$H48+$J48+$L48+$N48+$P48+$R48+$T48)),$U48,IF((SUM(выдача!$O48:P48)&lt;=($B48+$D48+$F48+$H48+$J48+$L48+$N48+$P48+$R48+$T48+$V48)),$W48,IF((SUM(выдача!$O48:P48)&lt;=($B48+$D48+$F48+$H48+$J48+$L48+$N48+$P48+$R48+$T48+$V48+$X48)),$Y48,IF((SUM(выдача!$O48:P48)&lt;=($B48+$D48+$F48+$H48+$J48+$L48+$N48+$P48+$R48+$T48+$V48+$X48+$Z48)),$AA48,IF((SUM(выдача!$O48:P48)&lt;=($B48+$D48+$F48+$H48+$J48+$L48+$N48+$P48+$R48+$T48+$V48+$X48+$Z48+$AB48)),$AC48,0))))))))))))))</f>
        <v>90</v>
      </c>
      <c r="AK48" s="354">
        <f>IF(((SUM(выдача!$O48:Q48)&lt;=$B48)),$C48,IF((SUM(выдача!$O48:Q48)&lt;=($B48+$D48)),$E48,IF((SUM(выдача!$O48:Q48)&lt;=($B48+$D48+$F48)),$G48,IF((SUM(выдача!$O48:Q48)&lt;=($B48+$D48+$F48+$H48)),$I48,IF((SUM(выдача!$O48:Q48)&lt;=($B48+$D48+$F48+$H48+$J48)),$K48,IF((SUM(выдача!$O48:Q48)&lt;=($B48+$D48+$F48+$H48+$J48+$L48)),$M48,IF((SUM(выдача!$O48:Q48)&lt;=($B48+$D48+$F48+$H48+$J48+$L48+$N48)),$O48,IF((SUM(выдача!$O48:Q48)&lt;=($B48+$D48+$F48+$H48+$J48+$L48+$N48+$P48)),$Q48,IF((SUM(выдача!$O48:Q48)&lt;=($B48+$D48+$F48+$H48+$J48+$L48+$N48+$P48+$R48)),$S48,IF((SUM(выдача!$O48:Q48)&lt;=($B48+$D48+$F48+$H48+$J48+$L48+$N48+$P48+$R48+$T48)),$U48,IF((SUM(выдача!$O48:Q48)&lt;=($B48+$D48+$F48+$H48+$J48+$L48+$N48+$P48+$R48+$T48+$V48)),$W48,IF((SUM(выдача!$O48:Q48)&lt;=($B48+$D48+$F48+$H48+$J48+$L48+$N48+$P48+$R48+$T48+$V48+$X48)),$Y48,IF((SUM(выдача!$O48:Q48)&lt;=($B48+$D48+$F48+$H48+$J48+$L48+$N48+$P48+$R48+$T48+$V48+$X48+$Z48)),$AA48,IF((SUM(выдача!$O48:Q48)&lt;=($B48+$D48+$F48+$H48+$J48+$L48+$N48+$P48+$R48+$T48+$V48+$X48+$Z48+$AB48)),$AC48,0))))))))))))))</f>
        <v>90</v>
      </c>
      <c r="AL48" s="354">
        <f>IF(((SUM(выдача!$O48:R48)&lt;=$B48)),$C48,IF((SUM(выдача!$O48:R48)&lt;=($B48+$D48)),$E48,IF((SUM(выдача!$O48:R48)&lt;=($B48+$D48+$F48)),$G48,IF((SUM(выдача!$O48:R48)&lt;=($B48+$D48+$F48+$H48)),$I48,IF((SUM(выдача!$O48:R48)&lt;=($B48+$D48+$F48+$H48+$J48)),$K48,IF((SUM(выдача!$O48:R48)&lt;=($B48+$D48+$F48+$H48+$J48+$L48)),$M48,IF((SUM(выдача!$O48:R48)&lt;=($B48+$D48+$F48+$H48+$J48+$L48+$N48)),$O48,IF((SUM(выдача!$O48:R48)&lt;=($B48+$D48+$F48+$H48+$J48+$L48+$N48+$P48)),$Q48,IF((SUM(выдача!$O48:R48)&lt;=($B48+$D48+$F48+$H48+$J48+$L48+$N48+$P48+$R48)),$S48,IF((SUM(выдача!$O48:R48)&lt;=($B48+$D48+$F48+$H48+$J48+$L48+$N48+$P48+$R48+$T48)),$U48,IF((SUM(выдача!$O48:R48)&lt;=($B48+$D48+$F48+$H48+$J48+$L48+$N48+$P48+$R48+$T48+$V48)),$W48,IF((SUM(выдача!$O48:R48)&lt;=($B48+$D48+$F48+$H48+$J48+$L48+$N48+$P48+$R48+$T48+$V48+$X48)),$Y48,IF((SUM(выдача!$O48:R48)&lt;=($B48+$D48+$F48+$H48+$J48+$L48+$N48+$P48+$R48+$T48+$V48+$X48+$Z48)),$AA48,IF((SUM(выдача!$O48:R48)&lt;=($B48+$D48+$F48+$H48+$J48+$L48+$N48+$P48+$R48+$T48+$V48+$X48+$Z48+$AB48)),$AC48,0))))))))))))))</f>
        <v>90</v>
      </c>
      <c r="AM48" s="354">
        <f>IF(((SUM(выдача!$O48:S48)&lt;=$B48)),$C48,IF((SUM(выдача!$O48:S48)&lt;=($B48+$D48)),$E48,IF((SUM(выдача!$O48:S48)&lt;=($B48+$D48+$F48)),$G48,IF((SUM(выдача!$O48:S48)&lt;=($B48+$D48+$F48+$H48)),$I48,IF((SUM(выдача!$O48:S48)&lt;=($B48+$D48+$F48+$H48+$J48)),$K48,IF((SUM(выдача!$O48:S48)&lt;=($B48+$D48+$F48+$H48+$J48+$L48)),$M48,IF((SUM(выдача!$O48:S48)&lt;=($B48+$D48+$F48+$H48+$J48+$L48+$N48)),$O48,IF((SUM(выдача!$O48:S48)&lt;=($B48+$D48+$F48+$H48+$J48+$L48+$N48+$P48)),$Q48,IF((SUM(выдача!$O48:S48)&lt;=($B48+$D48+$F48+$H48+$J48+$L48+$N48+$P48+$R48)),$S48,IF((SUM(выдача!$O48:S48)&lt;=($B48+$D48+$F48+$H48+$J48+$L48+$N48+$P48+$R48+$T48)),$U48,IF((SUM(выдача!$O48:S48)&lt;=($B48+$D48+$F48+$H48+$J48+$L48+$N48+$P48+$R48+$T48+$V48)),$W48,IF((SUM(выдача!$O48:S48)&lt;=($B48+$D48+$F48+$H48+$J48+$L48+$N48+$P48+$R48+$T48+$V48+$X48)),$Y48,IF((SUM(выдача!$O48:S48)&lt;=($B48+$D48+$F48+$H48+$J48+$L48+$N48+$P48+$R48+$T48+$V48+$X48+$Z48)),$AA48,IF((SUM(выдача!$O48:S48)&lt;=($B48+$D48+$F48+$H48+$J48+$L48+$N48+$P48+$R48+$T48+$V48+$X48+$Z48+$AB48)),$AC48,0))))))))))))))</f>
        <v>90</v>
      </c>
      <c r="AN48" s="354">
        <f>IF(((SUM(выдача!$O48:T48)&lt;=$B48)),$C48,IF((SUM(выдача!$O48:T48)&lt;=($B48+$D48)),$E48,IF((SUM(выдача!$O48:T48)&lt;=($B48+$D48+$F48)),$G48,IF((SUM(выдача!$O48:T48)&lt;=($B48+$D48+$F48+$H48)),$I48,IF((SUM(выдача!$O48:T48)&lt;=($B48+$D48+$F48+$H48+$J48)),$K48,IF((SUM(выдача!$O48:T48)&lt;=($B48+$D48+$F48+$H48+$J48+$L48)),$M48,IF((SUM(выдача!$O48:T48)&lt;=($B48+$D48+$F48+$H48+$J48+$L48+$N48)),$O48,IF((SUM(выдача!$O48:T48)&lt;=($B48+$D48+$F48+$H48+$J48+$L48+$N48+$P48)),$Q48,IF((SUM(выдача!$O48:T48)&lt;=($B48+$D48+$F48+$H48+$J48+$L48+$N48+$P48+$R48)),$S48,IF((SUM(выдача!$O48:T48)&lt;=($B48+$D48+$F48+$H48+$J48+$L48+$N48+$P48+$R48+$T48)),$U48,IF((SUM(выдача!$O48:T48)&lt;=($B48+$D48+$F48+$H48+$J48+$L48+$N48+$P48+$R48+$T48+$V48)),$W48,IF((SUM(выдача!$O48:T48)&lt;=($B48+$D48+$F48+$H48+$J48+$L48+$N48+$P48+$R48+$T48+$V48+$X48)),$Y48,IF((SUM(выдача!$O48:T48)&lt;=($B48+$D48+$F48+$H48+$J48+$L48+$N48+$P48+$R48+$T48+$V48+$X48+$Z48)),$AA48,IF((SUM(выдача!$O48:T48)&lt;=($B48+$D48+$F48+$H48+$J48+$L48+$N48+$P48+$R48+$T48+$V48+$X48+$Z48+$AB48)),$AC48,0))))))))))))))</f>
        <v>90</v>
      </c>
      <c r="AO48" s="354">
        <f>IF(((SUM(выдача!$O48:U48)&lt;=$B48)),$C48,IF((SUM(выдача!$O48:U48)&lt;=($B48+$D48)),$E48,IF((SUM(выдача!$O48:U48)&lt;=($B48+$D48+$F48)),$G48,IF((SUM(выдача!$O48:U48)&lt;=($B48+$D48+$F48+$H48)),$I48,IF((SUM(выдача!$O48:U48)&lt;=($B48+$D48+$F48+$H48+$J48)),$K48,IF((SUM(выдача!$O48:U48)&lt;=($B48+$D48+$F48+$H48+$J48+$L48)),$M48,IF((SUM(выдача!$O48:U48)&lt;=($B48+$D48+$F48+$H48+$J48+$L48+$N48)),$O48,IF((SUM(выдача!$O48:U48)&lt;=($B48+$D48+$F48+$H48+$J48+$L48+$N48+$P48)),$Q48,IF((SUM(выдача!$O48:U48)&lt;=($B48+$D48+$F48+$H48+$J48+$L48+$N48+$P48+$R48)),$S48,IF((SUM(выдача!$O48:U48)&lt;=($B48+$D48+$F48+$H48+$J48+$L48+$N48+$P48+$R48+$T48)),$U48,IF((SUM(выдача!$O48:U48)&lt;=($B48+$D48+$F48+$H48+$J48+$L48+$N48+$P48+$R48+$T48+$V48)),$W48,IF((SUM(выдача!$O48:U48)&lt;=($B48+$D48+$F48+$H48+$J48+$L48+$N48+$P48+$R48+$T48+$V48+$X48)),$Y48,IF((SUM(выдача!$O48:U48)&lt;=($B48+$D48+$F48+$H48+$J48+$L48+$N48+$P48+$R48+$T48+$V48+$X48+$Z48)),$AA48,IF((SUM(выдача!$O48:U48)&lt;=($B48+$D48+$F48+$H48+$J48+$L48+$N48+$P48+$R48+$T48+$V48+$X48+$Z48+$AB48)),$AC48,0))))))))))))))</f>
        <v>90</v>
      </c>
      <c r="AP48" s="354">
        <f>IF(((SUM(выдача!$O48:V48)&lt;=$B48)),$C48,IF((SUM(выдача!$O48:V48)&lt;=($B48+$D48)),$E48,IF((SUM(выдача!$O48:V48)&lt;=($B48+$D48+$F48)),$G48,IF((SUM(выдача!$O48:V48)&lt;=($B48+$D48+$F48+$H48)),$I48,IF((SUM(выдача!$O48:V48)&lt;=($B48+$D48+$F48+$H48+$J48)),$K48,IF((SUM(выдача!$O48:V48)&lt;=($B48+$D48+$F48+$H48+$J48+$L48)),$M48,IF((SUM(выдача!$O48:V48)&lt;=($B48+$D48+$F48+$H48+$J48+$L48+$N48)),$O48,IF((SUM(выдача!$O48:V48)&lt;=($B48+$D48+$F48+$H48+$J48+$L48+$N48+$P48)),$Q48,IF((SUM(выдача!$O48:V48)&lt;=($B48+$D48+$F48+$H48+$J48+$L48+$N48+$P48+$R48)),$S48,IF((SUM(выдача!$O48:V48)&lt;=($B48+$D48+$F48+$H48+$J48+$L48+$N48+$P48+$R48+$T48)),$U48,IF((SUM(выдача!$O48:V48)&lt;=($B48+$D48+$F48+$H48+$J48+$L48+$N48+$P48+$R48+$T48+$V48)),$W48,IF((SUM(выдача!$O48:V48)&lt;=($B48+$D48+$F48+$H48+$J48+$L48+$N48+$P48+$R48+$T48+$V48+$X48)),$Y48,IF((SUM(выдача!$O48:V48)&lt;=($B48+$D48+$F48+$H48+$J48+$L48+$N48+$P48+$R48+$T48+$V48+$X48+$Z48)),$AA48,IF((SUM(выдача!$O48:V48)&lt;=($B48+$D48+$F48+$H48+$J48+$L48+$N48+$P48+$R48+$T48+$V48+$X48+$Z48+$AB48)),$AC48,0))))))))))))))</f>
        <v>90</v>
      </c>
      <c r="AQ48" s="354">
        <f>IF(((SUM(выдача!$O48:W48)&lt;=$B48)),$C48,IF((SUM(выдача!$O48:W48)&lt;=($B48+$D48)),$E48,IF((SUM(выдача!$O48:W48)&lt;=($B48+$D48+$F48)),$G48,IF((SUM(выдача!$O48:W48)&lt;=($B48+$D48+$F48+$H48)),$I48,IF((SUM(выдача!$O48:W48)&lt;=($B48+$D48+$F48+$H48+$J48)),$K48,IF((SUM(выдача!$O48:W48)&lt;=($B48+$D48+$F48+$H48+$J48+$L48)),$M48,IF((SUM(выдача!$O48:W48)&lt;=($B48+$D48+$F48+$H48+$J48+$L48+$N48)),$O48,IF((SUM(выдача!$O48:W48)&lt;=($B48+$D48+$F48+$H48+$J48+$L48+$N48+$P48)),$Q48,IF((SUM(выдача!$O48:W48)&lt;=($B48+$D48+$F48+$H48+$J48+$L48+$N48+$P48+$R48)),$S48,IF((SUM(выдача!$O48:W48)&lt;=($B48+$D48+$F48+$H48+$J48+$L48+$N48+$P48+$R48+$T48)),$U48,IF((SUM(выдача!$O48:W48)&lt;=($B48+$D48+$F48+$H48+$J48+$L48+$N48+$P48+$R48+$T48+$V48)),$W48,IF((SUM(выдача!$O48:W48)&lt;=($B48+$D48+$F48+$H48+$J48+$L48+$N48+$P48+$R48+$T48+$V48+$X48)),$Y48,IF((SUM(выдача!$O48:W48)&lt;=($B48+$D48+$F48+$H48+$J48+$L48+$N48+$P48+$R48+$T48+$V48+$X48+$Z48)),$AA48,IF((SUM(выдача!$O48:W48)&lt;=($B48+$D48+$F48+$H48+$J48+$L48+$N48+$P48+$R48+$T48+$V48+$X48+$Z48+$AB48)),$AC48,0))))))))))))))</f>
        <v>90</v>
      </c>
      <c r="AR48" s="354">
        <f>IF(((SUM(выдача!$O48:X48)&lt;=$B48)),$C48,IF((SUM(выдача!$O48:X48)&lt;=($B48+$D48)),$E48,IF((SUM(выдача!$O48:X48)&lt;=($B48+$D48+$F48)),$G48,IF((SUM(выдача!$O48:X48)&lt;=($B48+$D48+$F48+$H48)),$I48,IF((SUM(выдача!$O48:X48)&lt;=($B48+$D48+$F48+$H48+$J48)),$K48,IF((SUM(выдача!$O48:X48)&lt;=($B48+$D48+$F48+$H48+$J48+$L48)),$M48,IF((SUM(выдача!$O48:X48)&lt;=($B48+$D48+$F48+$H48+$J48+$L48+$N48)),$O48,IF((SUM(выдача!$O48:X48)&lt;=($B48+$D48+$F48+$H48+$J48+$L48+$N48+$P48)),$Q48,IF((SUM(выдача!$O48:X48)&lt;=($B48+$D48+$F48+$H48+$J48+$L48+$N48+$P48+$R48)),$S48,IF((SUM(выдача!$O48:X48)&lt;=($B48+$D48+$F48+$H48+$J48+$L48+$N48+$P48+$R48+$T48)),$U48,IF((SUM(выдача!$O48:X48)&lt;=($B48+$D48+$F48+$H48+$J48+$L48+$N48+$P48+$R48+$T48+$V48)),$W48,IF((SUM(выдача!$O48:X48)&lt;=($B48+$D48+$F48+$H48+$J48+$L48+$N48+$P48+$R48+$T48+$V48+$X48)),$Y48,IF((SUM(выдача!$O48:X48)&lt;=($B48+$D48+$F48+$H48+$J48+$L48+$N48+$P48+$R48+$T48+$V48+$X48+$Z48)),$AA48,IF((SUM(выдача!$O48:X48)&lt;=($B48+$D48+$F48+$H48+$J48+$L48+$N48+$P48+$R48+$T48+$V48+$X48+$Z48+$AB48)),$AC48,0))))))))))))))</f>
        <v>90</v>
      </c>
      <c r="AS48" s="354">
        <f>IF(((SUM(выдача!$O48:Y48)&lt;=$B48)),$C48,IF((SUM(выдача!$O48:Y48)&lt;=($B48+$D48)),$E48,IF((SUM(выдача!$O48:Y48)&lt;=($B48+$D48+$F48)),$G48,IF((SUM(выдача!$O48:Y48)&lt;=($B48+$D48+$F48+$H48)),$I48,IF((SUM(выдача!$O48:Y48)&lt;=($B48+$D48+$F48+$H48+$J48)),$K48,IF((SUM(выдача!$O48:Y48)&lt;=($B48+$D48+$F48+$H48+$J48+$L48)),$M48,IF((SUM(выдача!$O48:Y48)&lt;=($B48+$D48+$F48+$H48+$J48+$L48+$N48)),$O48,IF((SUM(выдача!$O48:Y48)&lt;=($B48+$D48+$F48+$H48+$J48+$L48+$N48+$P48)),$Q48,IF((SUM(выдача!$O48:Y48)&lt;=($B48+$D48+$F48+$H48+$J48+$L48+$N48+$P48+$R48)),$S48,IF((SUM(выдача!$O48:Y48)&lt;=($B48+$D48+$F48+$H48+$J48+$L48+$N48+$P48+$R48+$T48)),$U48,IF((SUM(выдача!$O48:Y48)&lt;=($B48+$D48+$F48+$H48+$J48+$L48+$N48+$P48+$R48+$T48+$V48)),$W48,IF((SUM(выдача!$O48:Y48)&lt;=($B48+$D48+$F48+$H48+$J48+$L48+$N48+$P48+$R48+$T48+$V48+$X48)),$Y48,IF((SUM(выдача!$O48:Y48)&lt;=($B48+$D48+$F48+$H48+$J48+$L48+$N48+$P48+$R48+$T48+$V48+$X48+$Z48)),$AA48,IF((SUM(выдача!$O48:Y48)&lt;=($B48+$D48+$F48+$H48+$J48+$L48+$N48+$P48+$R48+$T48+$V48+$X48+$Z48+$AB48)),$AC48,0))))))))))))))</f>
        <v>90</v>
      </c>
      <c r="AT48" s="354">
        <f>IF(((SUM(выдача!$O48:Z48)&lt;=$B48)),$C48,IF((SUM(выдача!$O48:Z48)&lt;=($B48+$D48)),$E48,IF((SUM(выдача!$O48:Z48)&lt;=($B48+$D48+$F48)),$G48,IF((SUM(выдача!$O48:Z48)&lt;=($B48+$D48+$F48+$H48)),$I48,IF((SUM(выдача!$O48:Z48)&lt;=($B48+$D48+$F48+$H48+$J48)),$K48,IF((SUM(выдача!$O48:Z48)&lt;=($B48+$D48+$F48+$H48+$J48+$L48)),$M48,IF((SUM(выдача!$O48:Z48)&lt;=($B48+$D48+$F48+$H48+$J48+$L48+$N48)),$O48,IF((SUM(выдача!$O48:Z48)&lt;=($B48+$D48+$F48+$H48+$J48+$L48+$N48+$P48)),$Q48,IF((SUM(выдача!$O48:Z48)&lt;=($B48+$D48+$F48+$H48+$J48+$L48+$N48+$P48+$R48)),$S48,IF((SUM(выдача!$O48:Z48)&lt;=($B48+$D48+$F48+$H48+$J48+$L48+$N48+$P48+$R48+$T48)),$U48,IF((SUM(выдача!$O48:Z48)&lt;=($B48+$D48+$F48+$H48+$J48+$L48+$N48+$P48+$R48+$T48+$V48)),$W48,IF((SUM(выдача!$O48:Z48)&lt;=($B48+$D48+$F48+$H48+$J48+$L48+$N48+$P48+$R48+$T48+$V48+$X48)),$Y48,IF((SUM(выдача!$O48:Z48)&lt;=($B48+$D48+$F48+$H48+$J48+$L48+$N48+$P48+$R48+$T48+$V48+$X48+$Z48)),$AA48,IF((SUM(выдача!$O48:Z48)&lt;=($B48+$D48+$F48+$H48+$J48+$L48+$N48+$P48+$R48+$T48+$V48+$X48+$Z48+$AB48)),$AC48,0))))))))))))))</f>
        <v>90</v>
      </c>
      <c r="AU48" s="354">
        <f>IF(((SUM(выдача!$O48:AA48)&lt;=$B48)),$C48,IF((SUM(выдача!$O48:AA48)&lt;=($B48+$D48)),$E48,IF((SUM(выдача!$O48:AA48)&lt;=($B48+$D48+$F48)),$G48,IF((SUM(выдача!$O48:AA48)&lt;=($B48+$D48+$F48+$H48)),$I48,IF((SUM(выдача!$O48:AA48)&lt;=($B48+$D48+$F48+$H48+$J48)),$K48,IF((SUM(выдача!$O48:AA48)&lt;=($B48+$D48+$F48+$H48+$J48+$L48)),$M48,IF((SUM(выдача!$O48:AA48)&lt;=($B48+$D48+$F48+$H48+$J48+$L48+$N48)),$O48,IF((SUM(выдача!$O48:AA48)&lt;=($B48+$D48+$F48+$H48+$J48+$L48+$N48+$P48)),$Q48,IF((SUM(выдача!$O48:AA48)&lt;=($B48+$D48+$F48+$H48+$J48+$L48+$N48+$P48+$R48)),$S48,IF((SUM(выдача!$O48:AA48)&lt;=($B48+$D48+$F48+$H48+$J48+$L48+$N48+$P48+$R48+$T48)),$U48,IF((SUM(выдача!$O48:AA48)&lt;=($B48+$D48+$F48+$H48+$J48+$L48+$N48+$P48+$R48+$T48+$V48)),$W48,IF((SUM(выдача!$O48:AA48)&lt;=($B48+$D48+$F48+$H48+$J48+$L48+$N48+$P48+$R48+$T48+$V48+$X48)),$Y48,IF((SUM(выдача!$O48:AA48)&lt;=($B48+$D48+$F48+$H48+$J48+$L48+$N48+$P48+$R48+$T48+$V48+$X48+$Z48)),$AA48,IF((SUM(выдача!$O48:AA48)&lt;=($B48+$D48+$F48+$H48+$J48+$L48+$N48+$P48+$R48+$T48+$V48+$X48+$Z48+$AB48)),$AC48,0))))))))))))))</f>
        <v>90</v>
      </c>
      <c r="AV48" s="354">
        <f>IF(((SUM(выдача!$O48:AB48)&lt;=$B48)),$C48,IF((SUM(выдача!$O48:AB48)&lt;=($B48+$D48)),$E48,IF((SUM(выдача!$O48:AB48)&lt;=($B48+$D48+$F48)),$G48,IF((SUM(выдача!$O48:AB48)&lt;=($B48+$D48+$F48+$H48)),$I48,IF((SUM(выдача!$O48:AB48)&lt;=($B48+$D48+$F48+$H48+$J48)),$K48,IF((SUM(выдача!$O48:AB48)&lt;=($B48+$D48+$F48+$H48+$J48+$L48)),$M48,IF((SUM(выдача!$O48:AB48)&lt;=($B48+$D48+$F48+$H48+$J48+$L48+$N48)),$O48,IF((SUM(выдача!$O48:AB48)&lt;=($B48+$D48+$F48+$H48+$J48+$L48+$N48+$P48)),$Q48,IF((SUM(выдача!$O48:AB48)&lt;=($B48+$D48+$F48+$H48+$J48+$L48+$N48+$P48+$R48)),$S48,IF((SUM(выдача!$O48:AB48)&lt;=($B48+$D48+$F48+$H48+$J48+$L48+$N48+$P48+$R48+$T48)),$U48,IF((SUM(выдача!$O48:AB48)&lt;=($B48+$D48+$F48+$H48+$J48+$L48+$N48+$P48+$R48+$T48+$V48)),$W48,IF((SUM(выдача!$O48:AB48)&lt;=($B48+$D48+$F48+$H48+$J48+$L48+$N48+$P48+$R48+$T48+$V48+$X48)),$Y48,IF((SUM(выдача!$O48:AB48)&lt;=($B48+$D48+$F48+$H48+$J48+$L48+$N48+$P48+$R48+$T48+$V48+$X48+$Z48)),$AA48,IF((SUM(выдача!$O48:AB48)&lt;=($B48+$D48+$F48+$H48+$J48+$L48+$N48+$P48+$R48+$T48+$V48+$X48+$Z48+$AB48)),$AC48,0))))))))))))))</f>
        <v>90</v>
      </c>
      <c r="AW48" s="354">
        <f>IF(((SUM(выдача!$O48:AC48)&lt;=$B48)),$C48,IF((SUM(выдача!$O48:AC48)&lt;=($B48+$D48)),$E48,IF((SUM(выдача!$O48:AC48)&lt;=($B48+$D48+$F48)),$G48,IF((SUM(выдача!$O48:AC48)&lt;=($B48+$D48+$F48+$H48)),$I48,IF((SUM(выдача!$O48:AC48)&lt;=($B48+$D48+$F48+$H48+$J48)),$K48,IF((SUM(выдача!$O48:AC48)&lt;=($B48+$D48+$F48+$H48+$J48+$L48)),$M48,IF((SUM(выдача!$O48:AC48)&lt;=($B48+$D48+$F48+$H48+$J48+$L48+$N48)),$O48,IF((SUM(выдача!$O48:AC48)&lt;=($B48+$D48+$F48+$H48+$J48+$L48+$N48+$P48)),$Q48,IF((SUM(выдача!$O48:AC48)&lt;=($B48+$D48+$F48+$H48+$J48+$L48+$N48+$P48+$R48)),$S48,IF((SUM(выдача!$O48:AC48)&lt;=($B48+$D48+$F48+$H48+$J48+$L48+$N48+$P48+$R48+$T48)),$U48,IF((SUM(выдача!$O48:AC48)&lt;=($B48+$D48+$F48+$H48+$J48+$L48+$N48+$P48+$R48+$T48+$V48)),$W48,IF((SUM(выдача!$O48:AC48)&lt;=($B48+$D48+$F48+$H48+$J48+$L48+$N48+$P48+$R48+$T48+$V48+$X48)),$Y48,IF((SUM(выдача!$O48:AC48)&lt;=($B48+$D48+$F48+$H48+$J48+$L48+$N48+$P48+$R48+$T48+$V48+$X48+$Z48)),$AA48,IF((SUM(выдача!$O48:AC48)&lt;=($B48+$D48+$F48+$H48+$J48+$L48+$N48+$P48+$R48+$T48+$V48+$X48+$Z48+$AB48)),$AC48,0))))))))))))))</f>
        <v>90</v>
      </c>
      <c r="AX48" s="354">
        <f>IF(((SUM(выдача!$O48:AD48)&lt;=$B48)),$C48,IF((SUM(выдача!$O48:AD48)&lt;=($B48+$D48)),$E48,IF((SUM(выдача!$O48:AD48)&lt;=($B48+$D48+$F48)),$G48,IF((SUM(выдача!$O48:AD48)&lt;=($B48+$D48+$F48+$H48)),$I48,IF((SUM(выдача!$O48:AD48)&lt;=($B48+$D48+$F48+$H48+$J48)),$K48,IF((SUM(выдача!$O48:AD48)&lt;=($B48+$D48+$F48+$H48+$J48+$L48)),$M48,IF((SUM(выдача!$O48:AD48)&lt;=($B48+$D48+$F48+$H48+$J48+$L48+$N48)),$O48,IF((SUM(выдача!$O48:AD48)&lt;=($B48+$D48+$F48+$H48+$J48+$L48+$N48+$P48)),$Q48,IF((SUM(выдача!$O48:AD48)&lt;=($B48+$D48+$F48+$H48+$J48+$L48+$N48+$P48+$R48)),$S48,IF((SUM(выдача!$O48:AD48)&lt;=($B48+$D48+$F48+$H48+$J48+$L48+$N48+$P48+$R48+$T48)),$U48,IF((SUM(выдача!$O48:AD48)&lt;=($B48+$D48+$F48+$H48+$J48+$L48+$N48+$P48+$R48+$T48+$V48)),$W48,IF((SUM(выдача!$O48:AD48)&lt;=($B48+$D48+$F48+$H48+$J48+$L48+$N48+$P48+$R48+$T48+$V48+$X48)),$Y48,IF((SUM(выдача!$O48:AD48)&lt;=($B48+$D48+$F48+$H48+$J48+$L48+$N48+$P48+$R48+$T48+$V48+$X48+$Z48)),$AA48,IF((SUM(выдача!$O48:AD48)&lt;=($B48+$D48+$F48+$H48+$J48+$L48+$N48+$P48+$R48+$T48+$V48+$X48+$Z48+$AB48)),$AC48,0))))))))))))))</f>
        <v>90</v>
      </c>
      <c r="AY48" s="354">
        <f>IF(((SUM(выдача!$O48:AE48)&lt;=$B48)),$C48,IF((SUM(выдача!$O48:AE48)&lt;=($B48+$D48)),$E48,IF((SUM(выдача!$O48:AE48)&lt;=($B48+$D48+$F48)),$G48,IF((SUM(выдача!$O48:AE48)&lt;=($B48+$D48+$F48+$H48)),$I48,IF((SUM(выдача!$O48:AE48)&lt;=($B48+$D48+$F48+$H48+$J48)),$K48,IF((SUM(выдача!$O48:AE48)&lt;=($B48+$D48+$F48+$H48+$J48+$L48)),$M48,IF((SUM(выдача!$O48:AE48)&lt;=($B48+$D48+$F48+$H48+$J48+$L48+$N48)),$O48,IF((SUM(выдача!$O48:AE48)&lt;=($B48+$D48+$F48+$H48+$J48+$L48+$N48+$P48)),$Q48,IF((SUM(выдача!$O48:AE48)&lt;=($B48+$D48+$F48+$H48+$J48+$L48+$N48+$P48+$R48)),$S48,IF((SUM(выдача!$O48:AE48)&lt;=($B48+$D48+$F48+$H48+$J48+$L48+$N48+$P48+$R48+$T48)),$U48,IF((SUM(выдача!$O48:AE48)&lt;=($B48+$D48+$F48+$H48+$J48+$L48+$N48+$P48+$R48+$T48+$V48)),$W48,IF((SUM(выдача!$O48:AE48)&lt;=($B48+$D48+$F48+$H48+$J48+$L48+$N48+$P48+$R48+$T48+$V48+$X48)),$Y48,IF((SUM(выдача!$O48:AE48)&lt;=($B48+$D48+$F48+$H48+$J48+$L48+$N48+$P48+$R48+$T48+$V48+$X48+$Z48)),$AA48,IF((SUM(выдача!$O48:AE48)&lt;=($B48+$D48+$F48+$H48+$J48+$L48+$N48+$P48+$R48+$T48+$V48+$X48+$Z48+$AB48)),$AC48,0))))))))))))))</f>
        <v>90</v>
      </c>
      <c r="AZ48" s="354">
        <f>IF(((SUM(выдача!$O48:AF48)&lt;=$B48)),$C48,IF((SUM(выдача!$O48:AF48)&lt;=($B48+$D48)),$E48,IF((SUM(выдача!$O48:AF48)&lt;=($B48+$D48+$F48)),$G48,IF((SUM(выдача!$O48:AF48)&lt;=($B48+$D48+$F48+$H48)),$I48,IF((SUM(выдача!$O48:AF48)&lt;=($B48+$D48+$F48+$H48+$J48)),$K48,IF((SUM(выдача!$O48:AF48)&lt;=($B48+$D48+$F48+$H48+$J48+$L48)),$M48,IF((SUM(выдача!$O48:AF48)&lt;=($B48+$D48+$F48+$H48+$J48+$L48+$N48)),$O48,IF((SUM(выдача!$O48:AF48)&lt;=($B48+$D48+$F48+$H48+$J48+$L48+$N48+$P48)),$Q48,IF((SUM(выдача!$O48:AF48)&lt;=($B48+$D48+$F48+$H48+$J48+$L48+$N48+$P48+$R48)),$S48,IF((SUM(выдача!$O48:AF48)&lt;=($B48+$D48+$F48+$H48+$J48+$L48+$N48+$P48+$R48+$T48)),$U48,IF((SUM(выдача!$O48:AF48)&lt;=($B48+$D48+$F48+$H48+$J48+$L48+$N48+$P48+$R48+$T48+$V48)),$W48,IF((SUM(выдача!$O48:AF48)&lt;=($B48+$D48+$F48+$H48+$J48+$L48+$N48+$P48+$R48+$T48+$V48+$X48)),$Y48,IF((SUM(выдача!$O48:AF48)&lt;=($B48+$D48+$F48+$H48+$J48+$L48+$N48+$P48+$R48+$T48+$V48+$X48+$Z48)),$AA48,IF((SUM(выдача!$O48:AF48)&lt;=($B48+$D48+$F48+$H48+$J48+$L48+$N48+$P48+$R48+$T48+$V48+$X48+$Z48+$AB48)),$AC48,0))))))))))))))</f>
        <v>90</v>
      </c>
      <c r="BA48" s="354">
        <f>IF(((SUM(выдача!$O48:AG48)&lt;=$B48)),$C48,IF((SUM(выдача!$O48:AG48)&lt;=($B48+$D48)),$E48,IF((SUM(выдача!$O48:AG48)&lt;=($B48+$D48+$F48)),$G48,IF((SUM(выдача!$O48:AG48)&lt;=($B48+$D48+$F48+$H48)),$I48,IF((SUM(выдача!$O48:AG48)&lt;=($B48+$D48+$F48+$H48+$J48)),$K48,IF((SUM(выдача!$O48:AG48)&lt;=($B48+$D48+$F48+$H48+$J48+$L48)),$M48,IF((SUM(выдача!$O48:AG48)&lt;=($B48+$D48+$F48+$H48+$J48+$L48+$N48)),$O48,IF((SUM(выдача!$O48:AG48)&lt;=($B48+$D48+$F48+$H48+$J48+$L48+$N48+$P48)),$Q48,IF((SUM(выдача!$O48:AG48)&lt;=($B48+$D48+$F48+$H48+$J48+$L48+$N48+$P48+$R48)),$S48,IF((SUM(выдача!$O48:AG48)&lt;=($B48+$D48+$F48+$H48+$J48+$L48+$N48+$P48+$R48+$T48)),$U48,IF((SUM(выдача!$O48:AG48)&lt;=($B48+$D48+$F48+$H48+$J48+$L48+$N48+$P48+$R48+$T48+$V48)),$W48,IF((SUM(выдача!$O48:AG48)&lt;=($B48+$D48+$F48+$H48+$J48+$L48+$N48+$P48+$R48+$T48+$V48+$X48)),$Y48,IF((SUM(выдача!$O48:AG48)&lt;=($B48+$D48+$F48+$H48+$J48+$L48+$N48+$P48+$R48+$T48+$V48+$X48+$Z48)),$AA48,IF((SUM(выдача!$O48:AG48)&lt;=($B48+$D48+$F48+$H48+$J48+$L48+$N48+$P48+$R48+$T48+$V48+$X48+$Z48+$AB48)),$AC48,0))))))))))))))</f>
        <v>90</v>
      </c>
      <c r="BB48" s="354">
        <f>IF(((SUM(выдача!$O48:AH48)&lt;=$B48)),$C48,IF((SUM(выдача!$O48:AH48)&lt;=($B48+$D48)),$E48,IF((SUM(выдача!$O48:AH48)&lt;=($B48+$D48+$F48)),$G48,IF((SUM(выдача!$O48:AH48)&lt;=($B48+$D48+$F48+$H48)),$I48,IF((SUM(выдача!$O48:AH48)&lt;=($B48+$D48+$F48+$H48+$J48)),$K48,IF((SUM(выдача!$O48:AH48)&lt;=($B48+$D48+$F48+$H48+$J48+$L48)),$M48,IF((SUM(выдача!$O48:AH48)&lt;=($B48+$D48+$F48+$H48+$J48+$L48+$N48)),$O48,IF((SUM(выдача!$O48:AH48)&lt;=($B48+$D48+$F48+$H48+$J48+$L48+$N48+$P48)),$Q48,IF((SUM(выдача!$O48:AH48)&lt;=($B48+$D48+$F48+$H48+$J48+$L48+$N48+$P48+$R48)),$S48,IF((SUM(выдача!$O48:AH48)&lt;=($B48+$D48+$F48+$H48+$J48+$L48+$N48+$P48+$R48+$T48)),$U48,IF((SUM(выдача!$O48:AH48)&lt;=($B48+$D48+$F48+$H48+$J48+$L48+$N48+$P48+$R48+$T48+$V48)),$W48,IF((SUM(выдача!$O48:AH48)&lt;=($B48+$D48+$F48+$H48+$J48+$L48+$N48+$P48+$R48+$T48+$V48+$X48)),$Y48,IF((SUM(выдача!$O48:AH48)&lt;=($B48+$D48+$F48+$H48+$J48+$L48+$N48+$P48+$R48+$T48+$V48+$X48+$Z48)),$AA48,IF((SUM(выдача!$O48:AH48)&lt;=($B48+$D48+$F48+$H48+$J48+$L48+$N48+$P48+$R48+$T48+$V48+$X48+$Z48+$AB48)),$AC48,0))))))))))))))</f>
        <v>90</v>
      </c>
      <c r="BC48" s="354">
        <f>IF(((SUM(выдача!$O48:AI48)&lt;=$B48)),$C48,IF((SUM(выдача!$O48:AI48)&lt;=($B48+$D48)),$E48,IF((SUM(выдача!$O48:AI48)&lt;=($B48+$D48+$F48)),$G48,IF((SUM(выдача!$O48:AI48)&lt;=($B48+$D48+$F48+$H48)),$I48,IF((SUM(выдача!$O48:AI48)&lt;=($B48+$D48+$F48+$H48+$J48)),$K48,IF((SUM(выдача!$O48:AI48)&lt;=($B48+$D48+$F48+$H48+$J48+$L48)),$M48,IF((SUM(выдача!$O48:AI48)&lt;=($B48+$D48+$F48+$H48+$J48+$L48+$N48)),$O48,IF((SUM(выдача!$O48:AI48)&lt;=($B48+$D48+$F48+$H48+$J48+$L48+$N48+$P48)),$Q48,IF((SUM(выдача!$O48:AI48)&lt;=($B48+$D48+$F48+$H48+$J48+$L48+$N48+$P48+$R48)),$S48,IF((SUM(выдача!$O48:AI48)&lt;=($B48+$D48+$F48+$H48+$J48+$L48+$N48+$P48+$R48+$T48)),$U48,IF((SUM(выдача!$O48:AI48)&lt;=($B48+$D48+$F48+$H48+$J48+$L48+$N48+$P48+$R48+$T48+$V48)),$W48,IF((SUM(выдача!$O48:AI48)&lt;=($B48+$D48+$F48+$H48+$J48+$L48+$N48+$P48+$R48+$T48+$V48+$X48)),$Y48,IF((SUM(выдача!$O48:AI48)&lt;=($B48+$D48+$F48+$H48+$J48+$L48+$N48+$P48+$R48+$T48+$V48+$X48+$Z48)),$AA48,IF((SUM(выдача!$O48:AI48)&lt;=($B48+$D48+$F48+$H48+$J48+$L48+$N48+$P48+$R48+$T48+$V48+$X48+$Z48+$AB48)),$AC48,0))))))))))))))</f>
        <v>90</v>
      </c>
      <c r="BD48" s="355">
        <f t="shared" si="1"/>
        <v>0</v>
      </c>
      <c r="BE48" s="356">
        <f t="shared" si="4"/>
        <v>0</v>
      </c>
    </row>
    <row r="49" spans="1:57" ht="15.75">
      <c r="A49" s="151" t="s">
        <v>162</v>
      </c>
      <c r="B49" s="276">
        <v>4.1900000000000004</v>
      </c>
      <c r="C49" s="277">
        <v>65</v>
      </c>
      <c r="D49" s="276">
        <v>2.77</v>
      </c>
      <c r="E49" s="280">
        <v>65</v>
      </c>
      <c r="F49" s="276"/>
      <c r="G49" s="280"/>
      <c r="H49" s="276"/>
      <c r="I49" s="278"/>
      <c r="J49" s="279"/>
      <c r="K49" s="278"/>
      <c r="L49" s="279"/>
      <c r="M49" s="280"/>
      <c r="N49" s="279"/>
      <c r="O49" s="280"/>
      <c r="P49" s="279"/>
      <c r="Q49" s="280"/>
      <c r="R49" s="279"/>
      <c r="S49" s="280"/>
      <c r="T49" s="279"/>
      <c r="U49" s="280"/>
      <c r="V49" s="279"/>
      <c r="W49" s="280"/>
      <c r="X49" s="279"/>
      <c r="Y49" s="280"/>
      <c r="Z49" s="279"/>
      <c r="AA49" s="280"/>
      <c r="AB49" s="279"/>
      <c r="AC49" s="280"/>
      <c r="AD49" s="351">
        <f t="shared" si="2"/>
        <v>452.40000000000003</v>
      </c>
      <c r="AE49" s="351">
        <f>AD49-(SUM(Всего!D49:'Всего'!X49))</f>
        <v>0</v>
      </c>
      <c r="AF49" s="352">
        <f t="shared" si="3"/>
        <v>6.9600000000000009</v>
      </c>
      <c r="AG49" s="353" t="str">
        <f t="shared" si="0"/>
        <v>капуста</v>
      </c>
      <c r="AH49" s="353">
        <f>выдача!B49</f>
        <v>0</v>
      </c>
      <c r="AI49" s="354">
        <f>IF(((SUM(выдача!$O49:O49)&lt;=$B49)),$C49,IF((SUM(выдача!$O49:O49)&lt;=($B49+$D49)),$E49,IF((SUM(выдача!$O49:O49)&lt;=($B49+$D49+$F49)),$G49,IF((SUM(выдача!$O49:O49)&lt;=($B49+$D49+$F49+$H49)),$I49,IF((SUM(выдача!$O49:O49)&lt;=($B49+$D49+$F49+$H49+$J49)),$K49,IF((SUM(выдача!$O49:O49)&lt;=($B49+$D49+$F49+$H49+$J49+$L49)),$M49,IF((SUM(выдача!$O49:O49)&lt;=($B49+$D49+$F49+$H49+$J49+$L49+$N49)),$O49,IF((SUM(выдача!$O49:O49)&lt;=($B49+$D49+$F49+$H49+$J49+$L49+$N49+$P49)),$Q49,IF((SUM(выдача!$O49:O49)&lt;=($B49+$D49+$F49+$H49+$J49+$L49+$N49+$P49+$R49)),$S49,IF((SUM(выдача!$O49:O49)&lt;=($B49+$D49+$F49+$H49+$J49+$L49+$N49+$P49+$R49+$T49)),$U49,IF((SUM(выдача!$O49:O49)&lt;=($B49+$D49+$F49+$H49+$J49+$L49+$N49+$P49+$R49+$T49+$V49)),$W49,IF((SUM(выдача!$O49:O49)&lt;=($B49+$D49+$F49+$H49+$J49+$L49+$N49+$P49+$R49+$T49+$V49+$X49)),$Y49,IF((SUM(выдача!$O49:O49)&lt;=($B49+$D49+$F49+$H49+$J49+$L49+$N49+$P49+$R49+$T49+$V49+$X49+$Z49)),$AA49,IF((SUM(выдача!$O49:O49)&lt;=($B49+$D49+$F49+$H49+$J49+$L49+$N49+$P49+$R49+$T49+$V49+$X49+$Z49+$AB49)),$AC49,0))))))))))))))</f>
        <v>65</v>
      </c>
      <c r="AJ49" s="354">
        <f>IF(((SUM(выдача!$O49:P49)&lt;=$B49)),$C49,IF((SUM(выдача!$O49:P49)&lt;=($B49+$D49)),$E49,IF((SUM(выдача!$O49:P49)&lt;=($B49+$D49+$F49)),$G49,IF((SUM(выдача!$O49:P49)&lt;=($B49+$D49+$F49+$H49)),$I49,IF((SUM(выдача!$O49:P49)&lt;=($B49+$D49+$F49+$H49+$J49)),$K49,IF((SUM(выдача!$O49:P49)&lt;=($B49+$D49+$F49+$H49+$J49+$L49)),$M49,IF((SUM(выдача!$O49:P49)&lt;=($B49+$D49+$F49+$H49+$J49+$L49+$N49)),$O49,IF((SUM(выдача!$O49:P49)&lt;=($B49+$D49+$F49+$H49+$J49+$L49+$N49+$P49)),$Q49,IF((SUM(выдача!$O49:P49)&lt;=($B49+$D49+$F49+$H49+$J49+$L49+$N49+$P49+$R49)),$S49,IF((SUM(выдача!$O49:P49)&lt;=($B49+$D49+$F49+$H49+$J49+$L49+$N49+$P49+$R49+$T49)),$U49,IF((SUM(выдача!$O49:P49)&lt;=($B49+$D49+$F49+$H49+$J49+$L49+$N49+$P49+$R49+$T49+$V49)),$W49,IF((SUM(выдача!$O49:P49)&lt;=($B49+$D49+$F49+$H49+$J49+$L49+$N49+$P49+$R49+$T49+$V49+$X49)),$Y49,IF((SUM(выдача!$O49:P49)&lt;=($B49+$D49+$F49+$H49+$J49+$L49+$N49+$P49+$R49+$T49+$V49+$X49+$Z49)),$AA49,IF((SUM(выдача!$O49:P49)&lt;=($B49+$D49+$F49+$H49+$J49+$L49+$N49+$P49+$R49+$T49+$V49+$X49+$Z49+$AB49)),$AC49,0))))))))))))))</f>
        <v>65</v>
      </c>
      <c r="AK49" s="354">
        <f>IF(((SUM(выдача!$O49:Q49)&lt;=$B49)),$C49,IF((SUM(выдача!$O49:Q49)&lt;=($B49+$D49)),$E49,IF((SUM(выдача!$O49:Q49)&lt;=($B49+$D49+$F49)),$G49,IF((SUM(выдача!$O49:Q49)&lt;=($B49+$D49+$F49+$H49)),$I49,IF((SUM(выдача!$O49:Q49)&lt;=($B49+$D49+$F49+$H49+$J49)),$K49,IF((SUM(выдача!$O49:Q49)&lt;=($B49+$D49+$F49+$H49+$J49+$L49)),$M49,IF((SUM(выдача!$O49:Q49)&lt;=($B49+$D49+$F49+$H49+$J49+$L49+$N49)),$O49,IF((SUM(выдача!$O49:Q49)&lt;=($B49+$D49+$F49+$H49+$J49+$L49+$N49+$P49)),$Q49,IF((SUM(выдача!$O49:Q49)&lt;=($B49+$D49+$F49+$H49+$J49+$L49+$N49+$P49+$R49)),$S49,IF((SUM(выдача!$O49:Q49)&lt;=($B49+$D49+$F49+$H49+$J49+$L49+$N49+$P49+$R49+$T49)),$U49,IF((SUM(выдача!$O49:Q49)&lt;=($B49+$D49+$F49+$H49+$J49+$L49+$N49+$P49+$R49+$T49+$V49)),$W49,IF((SUM(выдача!$O49:Q49)&lt;=($B49+$D49+$F49+$H49+$J49+$L49+$N49+$P49+$R49+$T49+$V49+$X49)),$Y49,IF((SUM(выдача!$O49:Q49)&lt;=($B49+$D49+$F49+$H49+$J49+$L49+$N49+$P49+$R49+$T49+$V49+$X49+$Z49)),$AA49,IF((SUM(выдача!$O49:Q49)&lt;=($B49+$D49+$F49+$H49+$J49+$L49+$N49+$P49+$R49+$T49+$V49+$X49+$Z49+$AB49)),$AC49,0))))))))))))))</f>
        <v>65</v>
      </c>
      <c r="AL49" s="354">
        <f>IF(((SUM(выдача!$O49:R49)&lt;=$B49)),$C49,IF((SUM(выдача!$O49:R49)&lt;=($B49+$D49)),$E49,IF((SUM(выдача!$O49:R49)&lt;=($B49+$D49+$F49)),$G49,IF((SUM(выдача!$O49:R49)&lt;=($B49+$D49+$F49+$H49)),$I49,IF((SUM(выдача!$O49:R49)&lt;=($B49+$D49+$F49+$H49+$J49)),$K49,IF((SUM(выдача!$O49:R49)&lt;=($B49+$D49+$F49+$H49+$J49+$L49)),$M49,IF((SUM(выдача!$O49:R49)&lt;=($B49+$D49+$F49+$H49+$J49+$L49+$N49)),$O49,IF((SUM(выдача!$O49:R49)&lt;=($B49+$D49+$F49+$H49+$J49+$L49+$N49+$P49)),$Q49,IF((SUM(выдача!$O49:R49)&lt;=($B49+$D49+$F49+$H49+$J49+$L49+$N49+$P49+$R49)),$S49,IF((SUM(выдача!$O49:R49)&lt;=($B49+$D49+$F49+$H49+$J49+$L49+$N49+$P49+$R49+$T49)),$U49,IF((SUM(выдача!$O49:R49)&lt;=($B49+$D49+$F49+$H49+$J49+$L49+$N49+$P49+$R49+$T49+$V49)),$W49,IF((SUM(выдача!$O49:R49)&lt;=($B49+$D49+$F49+$H49+$J49+$L49+$N49+$P49+$R49+$T49+$V49+$X49)),$Y49,IF((SUM(выдача!$O49:R49)&lt;=($B49+$D49+$F49+$H49+$J49+$L49+$N49+$P49+$R49+$T49+$V49+$X49+$Z49)),$AA49,IF((SUM(выдача!$O49:R49)&lt;=($B49+$D49+$F49+$H49+$J49+$L49+$N49+$P49+$R49+$T49+$V49+$X49+$Z49+$AB49)),$AC49,0))))))))))))))</f>
        <v>65</v>
      </c>
      <c r="AM49" s="354">
        <f>IF(((SUM(выдача!$O49:S49)&lt;=$B49)),$C49,IF((SUM(выдача!$O49:S49)&lt;=($B49+$D49)),$E49,IF((SUM(выдача!$O49:S49)&lt;=($B49+$D49+$F49)),$G49,IF((SUM(выдача!$O49:S49)&lt;=($B49+$D49+$F49+$H49)),$I49,IF((SUM(выдача!$O49:S49)&lt;=($B49+$D49+$F49+$H49+$J49)),$K49,IF((SUM(выдача!$O49:S49)&lt;=($B49+$D49+$F49+$H49+$J49+$L49)),$M49,IF((SUM(выдача!$O49:S49)&lt;=($B49+$D49+$F49+$H49+$J49+$L49+$N49)),$O49,IF((SUM(выдача!$O49:S49)&lt;=($B49+$D49+$F49+$H49+$J49+$L49+$N49+$P49)),$Q49,IF((SUM(выдача!$O49:S49)&lt;=($B49+$D49+$F49+$H49+$J49+$L49+$N49+$P49+$R49)),$S49,IF((SUM(выдача!$O49:S49)&lt;=($B49+$D49+$F49+$H49+$J49+$L49+$N49+$P49+$R49+$T49)),$U49,IF((SUM(выдача!$O49:S49)&lt;=($B49+$D49+$F49+$H49+$J49+$L49+$N49+$P49+$R49+$T49+$V49)),$W49,IF((SUM(выдача!$O49:S49)&lt;=($B49+$D49+$F49+$H49+$J49+$L49+$N49+$P49+$R49+$T49+$V49+$X49)),$Y49,IF((SUM(выдача!$O49:S49)&lt;=($B49+$D49+$F49+$H49+$J49+$L49+$N49+$P49+$R49+$T49+$V49+$X49+$Z49)),$AA49,IF((SUM(выдача!$O49:S49)&lt;=($B49+$D49+$F49+$H49+$J49+$L49+$N49+$P49+$R49+$T49+$V49+$X49+$Z49+$AB49)),$AC49,0))))))))))))))</f>
        <v>65</v>
      </c>
      <c r="AN49" s="354">
        <f>IF(((SUM(выдача!$O49:T49)&lt;=$B49)),$C49,IF((SUM(выдача!$O49:T49)&lt;=($B49+$D49)),$E49,IF((SUM(выдача!$O49:T49)&lt;=($B49+$D49+$F49)),$G49,IF((SUM(выдача!$O49:T49)&lt;=($B49+$D49+$F49+$H49)),$I49,IF((SUM(выдача!$O49:T49)&lt;=($B49+$D49+$F49+$H49+$J49)),$K49,IF((SUM(выдача!$O49:T49)&lt;=($B49+$D49+$F49+$H49+$J49+$L49)),$M49,IF((SUM(выдача!$O49:T49)&lt;=($B49+$D49+$F49+$H49+$J49+$L49+$N49)),$O49,IF((SUM(выдача!$O49:T49)&lt;=($B49+$D49+$F49+$H49+$J49+$L49+$N49+$P49)),$Q49,IF((SUM(выдача!$O49:T49)&lt;=($B49+$D49+$F49+$H49+$J49+$L49+$N49+$P49+$R49)),$S49,IF((SUM(выдача!$O49:T49)&lt;=($B49+$D49+$F49+$H49+$J49+$L49+$N49+$P49+$R49+$T49)),$U49,IF((SUM(выдача!$O49:T49)&lt;=($B49+$D49+$F49+$H49+$J49+$L49+$N49+$P49+$R49+$T49+$V49)),$W49,IF((SUM(выдача!$O49:T49)&lt;=($B49+$D49+$F49+$H49+$J49+$L49+$N49+$P49+$R49+$T49+$V49+$X49)),$Y49,IF((SUM(выдача!$O49:T49)&lt;=($B49+$D49+$F49+$H49+$J49+$L49+$N49+$P49+$R49+$T49+$V49+$X49+$Z49)),$AA49,IF((SUM(выдача!$O49:T49)&lt;=($B49+$D49+$F49+$H49+$J49+$L49+$N49+$P49+$R49+$T49+$V49+$X49+$Z49+$AB49)),$AC49,0))))))))))))))</f>
        <v>65</v>
      </c>
      <c r="AO49" s="354">
        <f>IF(((SUM(выдача!$O49:U49)&lt;=$B49)),$C49,IF((SUM(выдача!$O49:U49)&lt;=($B49+$D49)),$E49,IF((SUM(выдача!$O49:U49)&lt;=($B49+$D49+$F49)),$G49,IF((SUM(выдача!$O49:U49)&lt;=($B49+$D49+$F49+$H49)),$I49,IF((SUM(выдача!$O49:U49)&lt;=($B49+$D49+$F49+$H49+$J49)),$K49,IF((SUM(выдача!$O49:U49)&lt;=($B49+$D49+$F49+$H49+$J49+$L49)),$M49,IF((SUM(выдача!$O49:U49)&lt;=($B49+$D49+$F49+$H49+$J49+$L49+$N49)),$O49,IF((SUM(выдача!$O49:U49)&lt;=($B49+$D49+$F49+$H49+$J49+$L49+$N49+$P49)),$Q49,IF((SUM(выдача!$O49:U49)&lt;=($B49+$D49+$F49+$H49+$J49+$L49+$N49+$P49+$R49)),$S49,IF((SUM(выдача!$O49:U49)&lt;=($B49+$D49+$F49+$H49+$J49+$L49+$N49+$P49+$R49+$T49)),$U49,IF((SUM(выдача!$O49:U49)&lt;=($B49+$D49+$F49+$H49+$J49+$L49+$N49+$P49+$R49+$T49+$V49)),$W49,IF((SUM(выдача!$O49:U49)&lt;=($B49+$D49+$F49+$H49+$J49+$L49+$N49+$P49+$R49+$T49+$V49+$X49)),$Y49,IF((SUM(выдача!$O49:U49)&lt;=($B49+$D49+$F49+$H49+$J49+$L49+$N49+$P49+$R49+$T49+$V49+$X49+$Z49)),$AA49,IF((SUM(выдача!$O49:U49)&lt;=($B49+$D49+$F49+$H49+$J49+$L49+$N49+$P49+$R49+$T49+$V49+$X49+$Z49+$AB49)),$AC49,0))))))))))))))</f>
        <v>65</v>
      </c>
      <c r="AP49" s="354">
        <f>IF(((SUM(выдача!$O49:V49)&lt;=$B49)),$C49,IF((SUM(выдача!$O49:V49)&lt;=($B49+$D49)),$E49,IF((SUM(выдача!$O49:V49)&lt;=($B49+$D49+$F49)),$G49,IF((SUM(выдача!$O49:V49)&lt;=($B49+$D49+$F49+$H49)),$I49,IF((SUM(выдача!$O49:V49)&lt;=($B49+$D49+$F49+$H49+$J49)),$K49,IF((SUM(выдача!$O49:V49)&lt;=($B49+$D49+$F49+$H49+$J49+$L49)),$M49,IF((SUM(выдача!$O49:V49)&lt;=($B49+$D49+$F49+$H49+$J49+$L49+$N49)),$O49,IF((SUM(выдача!$O49:V49)&lt;=($B49+$D49+$F49+$H49+$J49+$L49+$N49+$P49)),$Q49,IF((SUM(выдача!$O49:V49)&lt;=($B49+$D49+$F49+$H49+$J49+$L49+$N49+$P49+$R49)),$S49,IF((SUM(выдача!$O49:V49)&lt;=($B49+$D49+$F49+$H49+$J49+$L49+$N49+$P49+$R49+$T49)),$U49,IF((SUM(выдача!$O49:V49)&lt;=($B49+$D49+$F49+$H49+$J49+$L49+$N49+$P49+$R49+$T49+$V49)),$W49,IF((SUM(выдача!$O49:V49)&lt;=($B49+$D49+$F49+$H49+$J49+$L49+$N49+$P49+$R49+$T49+$V49+$X49)),$Y49,IF((SUM(выдача!$O49:V49)&lt;=($B49+$D49+$F49+$H49+$J49+$L49+$N49+$P49+$R49+$T49+$V49+$X49+$Z49)),$AA49,IF((SUM(выдача!$O49:V49)&lt;=($B49+$D49+$F49+$H49+$J49+$L49+$N49+$P49+$R49+$T49+$V49+$X49+$Z49+$AB49)),$AC49,0))))))))))))))</f>
        <v>65</v>
      </c>
      <c r="AQ49" s="354">
        <f>IF(((SUM(выдача!$O49:W49)&lt;=$B49)),$C49,IF((SUM(выдача!$O49:W49)&lt;=($B49+$D49)),$E49,IF((SUM(выдача!$O49:W49)&lt;=($B49+$D49+$F49)),$G49,IF((SUM(выдача!$O49:W49)&lt;=($B49+$D49+$F49+$H49)),$I49,IF((SUM(выдача!$O49:W49)&lt;=($B49+$D49+$F49+$H49+$J49)),$K49,IF((SUM(выдача!$O49:W49)&lt;=($B49+$D49+$F49+$H49+$J49+$L49)),$M49,IF((SUM(выдача!$O49:W49)&lt;=($B49+$D49+$F49+$H49+$J49+$L49+$N49)),$O49,IF((SUM(выдача!$O49:W49)&lt;=($B49+$D49+$F49+$H49+$J49+$L49+$N49+$P49)),$Q49,IF((SUM(выдача!$O49:W49)&lt;=($B49+$D49+$F49+$H49+$J49+$L49+$N49+$P49+$R49)),$S49,IF((SUM(выдача!$O49:W49)&lt;=($B49+$D49+$F49+$H49+$J49+$L49+$N49+$P49+$R49+$T49)),$U49,IF((SUM(выдача!$O49:W49)&lt;=($B49+$D49+$F49+$H49+$J49+$L49+$N49+$P49+$R49+$T49+$V49)),$W49,IF((SUM(выдача!$O49:W49)&lt;=($B49+$D49+$F49+$H49+$J49+$L49+$N49+$P49+$R49+$T49+$V49+$X49)),$Y49,IF((SUM(выдача!$O49:W49)&lt;=($B49+$D49+$F49+$H49+$J49+$L49+$N49+$P49+$R49+$T49+$V49+$X49+$Z49)),$AA49,IF((SUM(выдача!$O49:W49)&lt;=($B49+$D49+$F49+$H49+$J49+$L49+$N49+$P49+$R49+$T49+$V49+$X49+$Z49+$AB49)),$AC49,0))))))))))))))</f>
        <v>65</v>
      </c>
      <c r="AR49" s="354">
        <f>IF(((SUM(выдача!$O49:X49)&lt;=$B49)),$C49,IF((SUM(выдача!$O49:X49)&lt;=($B49+$D49)),$E49,IF((SUM(выдача!$O49:X49)&lt;=($B49+$D49+$F49)),$G49,IF((SUM(выдача!$O49:X49)&lt;=($B49+$D49+$F49+$H49)),$I49,IF((SUM(выдача!$O49:X49)&lt;=($B49+$D49+$F49+$H49+$J49)),$K49,IF((SUM(выдача!$O49:X49)&lt;=($B49+$D49+$F49+$H49+$J49+$L49)),$M49,IF((SUM(выдача!$O49:X49)&lt;=($B49+$D49+$F49+$H49+$J49+$L49+$N49)),$O49,IF((SUM(выдача!$O49:X49)&lt;=($B49+$D49+$F49+$H49+$J49+$L49+$N49+$P49)),$Q49,IF((SUM(выдача!$O49:X49)&lt;=($B49+$D49+$F49+$H49+$J49+$L49+$N49+$P49+$R49)),$S49,IF((SUM(выдача!$O49:X49)&lt;=($B49+$D49+$F49+$H49+$J49+$L49+$N49+$P49+$R49+$T49)),$U49,IF((SUM(выдача!$O49:X49)&lt;=($B49+$D49+$F49+$H49+$J49+$L49+$N49+$P49+$R49+$T49+$V49)),$W49,IF((SUM(выдача!$O49:X49)&lt;=($B49+$D49+$F49+$H49+$J49+$L49+$N49+$P49+$R49+$T49+$V49+$X49)),$Y49,IF((SUM(выдача!$O49:X49)&lt;=($B49+$D49+$F49+$H49+$J49+$L49+$N49+$P49+$R49+$T49+$V49+$X49+$Z49)),$AA49,IF((SUM(выдача!$O49:X49)&lt;=($B49+$D49+$F49+$H49+$J49+$L49+$N49+$P49+$R49+$T49+$V49+$X49+$Z49+$AB49)),$AC49,0))))))))))))))</f>
        <v>65</v>
      </c>
      <c r="AS49" s="354">
        <f>IF(((SUM(выдача!$O49:Y49)&lt;=$B49)),$C49,IF((SUM(выдача!$O49:Y49)&lt;=($B49+$D49)),$E49,IF((SUM(выдача!$O49:Y49)&lt;=($B49+$D49+$F49)),$G49,IF((SUM(выдача!$O49:Y49)&lt;=($B49+$D49+$F49+$H49)),$I49,IF((SUM(выдача!$O49:Y49)&lt;=($B49+$D49+$F49+$H49+$J49)),$K49,IF((SUM(выдача!$O49:Y49)&lt;=($B49+$D49+$F49+$H49+$J49+$L49)),$M49,IF((SUM(выдача!$O49:Y49)&lt;=($B49+$D49+$F49+$H49+$J49+$L49+$N49)),$O49,IF((SUM(выдача!$O49:Y49)&lt;=($B49+$D49+$F49+$H49+$J49+$L49+$N49+$P49)),$Q49,IF((SUM(выдача!$O49:Y49)&lt;=($B49+$D49+$F49+$H49+$J49+$L49+$N49+$P49+$R49)),$S49,IF((SUM(выдача!$O49:Y49)&lt;=($B49+$D49+$F49+$H49+$J49+$L49+$N49+$P49+$R49+$T49)),$U49,IF((SUM(выдача!$O49:Y49)&lt;=($B49+$D49+$F49+$H49+$J49+$L49+$N49+$P49+$R49+$T49+$V49)),$W49,IF((SUM(выдача!$O49:Y49)&lt;=($B49+$D49+$F49+$H49+$J49+$L49+$N49+$P49+$R49+$T49+$V49+$X49)),$Y49,IF((SUM(выдача!$O49:Y49)&lt;=($B49+$D49+$F49+$H49+$J49+$L49+$N49+$P49+$R49+$T49+$V49+$X49+$Z49)),$AA49,IF((SUM(выдача!$O49:Y49)&lt;=($B49+$D49+$F49+$H49+$J49+$L49+$N49+$P49+$R49+$T49+$V49+$X49+$Z49+$AB49)),$AC49,0))))))))))))))</f>
        <v>65</v>
      </c>
      <c r="AT49" s="354">
        <f>IF(((SUM(выдача!$O49:Z49)&lt;=$B49)),$C49,IF((SUM(выдача!$O49:Z49)&lt;=($B49+$D49)),$E49,IF((SUM(выдача!$O49:Z49)&lt;=($B49+$D49+$F49)),$G49,IF((SUM(выдача!$O49:Z49)&lt;=($B49+$D49+$F49+$H49)),$I49,IF((SUM(выдача!$O49:Z49)&lt;=($B49+$D49+$F49+$H49+$J49)),$K49,IF((SUM(выдача!$O49:Z49)&lt;=($B49+$D49+$F49+$H49+$J49+$L49)),$M49,IF((SUM(выдача!$O49:Z49)&lt;=($B49+$D49+$F49+$H49+$J49+$L49+$N49)),$O49,IF((SUM(выдача!$O49:Z49)&lt;=($B49+$D49+$F49+$H49+$J49+$L49+$N49+$P49)),$Q49,IF((SUM(выдача!$O49:Z49)&lt;=($B49+$D49+$F49+$H49+$J49+$L49+$N49+$P49+$R49)),$S49,IF((SUM(выдача!$O49:Z49)&lt;=($B49+$D49+$F49+$H49+$J49+$L49+$N49+$P49+$R49+$T49)),$U49,IF((SUM(выдача!$O49:Z49)&lt;=($B49+$D49+$F49+$H49+$J49+$L49+$N49+$P49+$R49+$T49+$V49)),$W49,IF((SUM(выдача!$O49:Z49)&lt;=($B49+$D49+$F49+$H49+$J49+$L49+$N49+$P49+$R49+$T49+$V49+$X49)),$Y49,IF((SUM(выдача!$O49:Z49)&lt;=($B49+$D49+$F49+$H49+$J49+$L49+$N49+$P49+$R49+$T49+$V49+$X49+$Z49)),$AA49,IF((SUM(выдача!$O49:Z49)&lt;=($B49+$D49+$F49+$H49+$J49+$L49+$N49+$P49+$R49+$T49+$V49+$X49+$Z49+$AB49)),$AC49,0))))))))))))))</f>
        <v>65</v>
      </c>
      <c r="AU49" s="354">
        <f>IF(((SUM(выдача!$O49:AA49)&lt;=$B49)),$C49,IF((SUM(выдача!$O49:AA49)&lt;=($B49+$D49)),$E49,IF((SUM(выдача!$O49:AA49)&lt;=($B49+$D49+$F49)),$G49,IF((SUM(выдача!$O49:AA49)&lt;=($B49+$D49+$F49+$H49)),$I49,IF((SUM(выдача!$O49:AA49)&lt;=($B49+$D49+$F49+$H49+$J49)),$K49,IF((SUM(выдача!$O49:AA49)&lt;=($B49+$D49+$F49+$H49+$J49+$L49)),$M49,IF((SUM(выдача!$O49:AA49)&lt;=($B49+$D49+$F49+$H49+$J49+$L49+$N49)),$O49,IF((SUM(выдача!$O49:AA49)&lt;=($B49+$D49+$F49+$H49+$J49+$L49+$N49+$P49)),$Q49,IF((SUM(выдача!$O49:AA49)&lt;=($B49+$D49+$F49+$H49+$J49+$L49+$N49+$P49+$R49)),$S49,IF((SUM(выдача!$O49:AA49)&lt;=($B49+$D49+$F49+$H49+$J49+$L49+$N49+$P49+$R49+$T49)),$U49,IF((SUM(выдача!$O49:AA49)&lt;=($B49+$D49+$F49+$H49+$J49+$L49+$N49+$P49+$R49+$T49+$V49)),$W49,IF((SUM(выдача!$O49:AA49)&lt;=($B49+$D49+$F49+$H49+$J49+$L49+$N49+$P49+$R49+$T49+$V49+$X49)),$Y49,IF((SUM(выдача!$O49:AA49)&lt;=($B49+$D49+$F49+$H49+$J49+$L49+$N49+$P49+$R49+$T49+$V49+$X49+$Z49)),$AA49,IF((SUM(выдача!$O49:AA49)&lt;=($B49+$D49+$F49+$H49+$J49+$L49+$N49+$P49+$R49+$T49+$V49+$X49+$Z49+$AB49)),$AC49,0))))))))))))))</f>
        <v>65</v>
      </c>
      <c r="AV49" s="354">
        <f>IF(((SUM(выдача!$O49:AB49)&lt;=$B49)),$C49,IF((SUM(выдача!$O49:AB49)&lt;=($B49+$D49)),$E49,IF((SUM(выдача!$O49:AB49)&lt;=($B49+$D49+$F49)),$G49,IF((SUM(выдача!$O49:AB49)&lt;=($B49+$D49+$F49+$H49)),$I49,IF((SUM(выдача!$O49:AB49)&lt;=($B49+$D49+$F49+$H49+$J49)),$K49,IF((SUM(выдача!$O49:AB49)&lt;=($B49+$D49+$F49+$H49+$J49+$L49)),$M49,IF((SUM(выдача!$O49:AB49)&lt;=($B49+$D49+$F49+$H49+$J49+$L49+$N49)),$O49,IF((SUM(выдача!$O49:AB49)&lt;=($B49+$D49+$F49+$H49+$J49+$L49+$N49+$P49)),$Q49,IF((SUM(выдача!$O49:AB49)&lt;=($B49+$D49+$F49+$H49+$J49+$L49+$N49+$P49+$R49)),$S49,IF((SUM(выдача!$O49:AB49)&lt;=($B49+$D49+$F49+$H49+$J49+$L49+$N49+$P49+$R49+$T49)),$U49,IF((SUM(выдача!$O49:AB49)&lt;=($B49+$D49+$F49+$H49+$J49+$L49+$N49+$P49+$R49+$T49+$V49)),$W49,IF((SUM(выдача!$O49:AB49)&lt;=($B49+$D49+$F49+$H49+$J49+$L49+$N49+$P49+$R49+$T49+$V49+$X49)),$Y49,IF((SUM(выдача!$O49:AB49)&lt;=($B49+$D49+$F49+$H49+$J49+$L49+$N49+$P49+$R49+$T49+$V49+$X49+$Z49)),$AA49,IF((SUM(выдача!$O49:AB49)&lt;=($B49+$D49+$F49+$H49+$J49+$L49+$N49+$P49+$R49+$T49+$V49+$X49+$Z49+$AB49)),$AC49,0))))))))))))))</f>
        <v>65</v>
      </c>
      <c r="AW49" s="354">
        <f>IF(((SUM(выдача!$O49:AC49)&lt;=$B49)),$C49,IF((SUM(выдача!$O49:AC49)&lt;=($B49+$D49)),$E49,IF((SUM(выдача!$O49:AC49)&lt;=($B49+$D49+$F49)),$G49,IF((SUM(выдача!$O49:AC49)&lt;=($B49+$D49+$F49+$H49)),$I49,IF((SUM(выдача!$O49:AC49)&lt;=($B49+$D49+$F49+$H49+$J49)),$K49,IF((SUM(выдача!$O49:AC49)&lt;=($B49+$D49+$F49+$H49+$J49+$L49)),$M49,IF((SUM(выдача!$O49:AC49)&lt;=($B49+$D49+$F49+$H49+$J49+$L49+$N49)),$O49,IF((SUM(выдача!$O49:AC49)&lt;=($B49+$D49+$F49+$H49+$J49+$L49+$N49+$P49)),$Q49,IF((SUM(выдача!$O49:AC49)&lt;=($B49+$D49+$F49+$H49+$J49+$L49+$N49+$P49+$R49)),$S49,IF((SUM(выдача!$O49:AC49)&lt;=($B49+$D49+$F49+$H49+$J49+$L49+$N49+$P49+$R49+$T49)),$U49,IF((SUM(выдача!$O49:AC49)&lt;=($B49+$D49+$F49+$H49+$J49+$L49+$N49+$P49+$R49+$T49+$V49)),$W49,IF((SUM(выдача!$O49:AC49)&lt;=($B49+$D49+$F49+$H49+$J49+$L49+$N49+$P49+$R49+$T49+$V49+$X49)),$Y49,IF((SUM(выдача!$O49:AC49)&lt;=($B49+$D49+$F49+$H49+$J49+$L49+$N49+$P49+$R49+$T49+$V49+$X49+$Z49)),$AA49,IF((SUM(выдача!$O49:AC49)&lt;=($B49+$D49+$F49+$H49+$J49+$L49+$N49+$P49+$R49+$T49+$V49+$X49+$Z49+$AB49)),$AC49,0))))))))))))))</f>
        <v>65</v>
      </c>
      <c r="AX49" s="354">
        <f>IF(((SUM(выдача!$O49:AD49)&lt;=$B49)),$C49,IF((SUM(выдача!$O49:AD49)&lt;=($B49+$D49)),$E49,IF((SUM(выдача!$O49:AD49)&lt;=($B49+$D49+$F49)),$G49,IF((SUM(выдача!$O49:AD49)&lt;=($B49+$D49+$F49+$H49)),$I49,IF((SUM(выдача!$O49:AD49)&lt;=($B49+$D49+$F49+$H49+$J49)),$K49,IF((SUM(выдача!$O49:AD49)&lt;=($B49+$D49+$F49+$H49+$J49+$L49)),$M49,IF((SUM(выдача!$O49:AD49)&lt;=($B49+$D49+$F49+$H49+$J49+$L49+$N49)),$O49,IF((SUM(выдача!$O49:AD49)&lt;=($B49+$D49+$F49+$H49+$J49+$L49+$N49+$P49)),$Q49,IF((SUM(выдача!$O49:AD49)&lt;=($B49+$D49+$F49+$H49+$J49+$L49+$N49+$P49+$R49)),$S49,IF((SUM(выдача!$O49:AD49)&lt;=($B49+$D49+$F49+$H49+$J49+$L49+$N49+$P49+$R49+$T49)),$U49,IF((SUM(выдача!$O49:AD49)&lt;=($B49+$D49+$F49+$H49+$J49+$L49+$N49+$P49+$R49+$T49+$V49)),$W49,IF((SUM(выдача!$O49:AD49)&lt;=($B49+$D49+$F49+$H49+$J49+$L49+$N49+$P49+$R49+$T49+$V49+$X49)),$Y49,IF((SUM(выдача!$O49:AD49)&lt;=($B49+$D49+$F49+$H49+$J49+$L49+$N49+$P49+$R49+$T49+$V49+$X49+$Z49)),$AA49,IF((SUM(выдача!$O49:AD49)&lt;=($B49+$D49+$F49+$H49+$J49+$L49+$N49+$P49+$R49+$T49+$V49+$X49+$Z49+$AB49)),$AC49,0))))))))))))))</f>
        <v>65</v>
      </c>
      <c r="AY49" s="354">
        <f>IF(((SUM(выдача!$O49:AE49)&lt;=$B49)),$C49,IF((SUM(выдача!$O49:AE49)&lt;=($B49+$D49)),$E49,IF((SUM(выдача!$O49:AE49)&lt;=($B49+$D49+$F49)),$G49,IF((SUM(выдача!$O49:AE49)&lt;=($B49+$D49+$F49+$H49)),$I49,IF((SUM(выдача!$O49:AE49)&lt;=($B49+$D49+$F49+$H49+$J49)),$K49,IF((SUM(выдача!$O49:AE49)&lt;=($B49+$D49+$F49+$H49+$J49+$L49)),$M49,IF((SUM(выдача!$O49:AE49)&lt;=($B49+$D49+$F49+$H49+$J49+$L49+$N49)),$O49,IF((SUM(выдача!$O49:AE49)&lt;=($B49+$D49+$F49+$H49+$J49+$L49+$N49+$P49)),$Q49,IF((SUM(выдача!$O49:AE49)&lt;=($B49+$D49+$F49+$H49+$J49+$L49+$N49+$P49+$R49)),$S49,IF((SUM(выдача!$O49:AE49)&lt;=($B49+$D49+$F49+$H49+$J49+$L49+$N49+$P49+$R49+$T49)),$U49,IF((SUM(выдача!$O49:AE49)&lt;=($B49+$D49+$F49+$H49+$J49+$L49+$N49+$P49+$R49+$T49+$V49)),$W49,IF((SUM(выдача!$O49:AE49)&lt;=($B49+$D49+$F49+$H49+$J49+$L49+$N49+$P49+$R49+$T49+$V49+$X49)),$Y49,IF((SUM(выдача!$O49:AE49)&lt;=($B49+$D49+$F49+$H49+$J49+$L49+$N49+$P49+$R49+$T49+$V49+$X49+$Z49)),$AA49,IF((SUM(выдача!$O49:AE49)&lt;=($B49+$D49+$F49+$H49+$J49+$L49+$N49+$P49+$R49+$T49+$V49+$X49+$Z49+$AB49)),$AC49,0))))))))))))))</f>
        <v>65</v>
      </c>
      <c r="AZ49" s="354">
        <f>IF(((SUM(выдача!$O49:AF49)&lt;=$B49)),$C49,IF((SUM(выдача!$O49:AF49)&lt;=($B49+$D49)),$E49,IF((SUM(выдача!$O49:AF49)&lt;=($B49+$D49+$F49)),$G49,IF((SUM(выдача!$O49:AF49)&lt;=($B49+$D49+$F49+$H49)),$I49,IF((SUM(выдача!$O49:AF49)&lt;=($B49+$D49+$F49+$H49+$J49)),$K49,IF((SUM(выдача!$O49:AF49)&lt;=($B49+$D49+$F49+$H49+$J49+$L49)),$M49,IF((SUM(выдача!$O49:AF49)&lt;=($B49+$D49+$F49+$H49+$J49+$L49+$N49)),$O49,IF((SUM(выдача!$O49:AF49)&lt;=($B49+$D49+$F49+$H49+$J49+$L49+$N49+$P49)),$Q49,IF((SUM(выдача!$O49:AF49)&lt;=($B49+$D49+$F49+$H49+$J49+$L49+$N49+$P49+$R49)),$S49,IF((SUM(выдача!$O49:AF49)&lt;=($B49+$D49+$F49+$H49+$J49+$L49+$N49+$P49+$R49+$T49)),$U49,IF((SUM(выдача!$O49:AF49)&lt;=($B49+$D49+$F49+$H49+$J49+$L49+$N49+$P49+$R49+$T49+$V49)),$W49,IF((SUM(выдача!$O49:AF49)&lt;=($B49+$D49+$F49+$H49+$J49+$L49+$N49+$P49+$R49+$T49+$V49+$X49)),$Y49,IF((SUM(выдача!$O49:AF49)&lt;=($B49+$D49+$F49+$H49+$J49+$L49+$N49+$P49+$R49+$T49+$V49+$X49+$Z49)),$AA49,IF((SUM(выдача!$O49:AF49)&lt;=($B49+$D49+$F49+$H49+$J49+$L49+$N49+$P49+$R49+$T49+$V49+$X49+$Z49+$AB49)),$AC49,0))))))))))))))</f>
        <v>65</v>
      </c>
      <c r="BA49" s="354">
        <f>IF(((SUM(выдача!$O49:AG49)&lt;=$B49)),$C49,IF((SUM(выдача!$O49:AG49)&lt;=($B49+$D49)),$E49,IF((SUM(выдача!$O49:AG49)&lt;=($B49+$D49+$F49)),$G49,IF((SUM(выдача!$O49:AG49)&lt;=($B49+$D49+$F49+$H49)),$I49,IF((SUM(выдача!$O49:AG49)&lt;=($B49+$D49+$F49+$H49+$J49)),$K49,IF((SUM(выдача!$O49:AG49)&lt;=($B49+$D49+$F49+$H49+$J49+$L49)),$M49,IF((SUM(выдача!$O49:AG49)&lt;=($B49+$D49+$F49+$H49+$J49+$L49+$N49)),$O49,IF((SUM(выдача!$O49:AG49)&lt;=($B49+$D49+$F49+$H49+$J49+$L49+$N49+$P49)),$Q49,IF((SUM(выдача!$O49:AG49)&lt;=($B49+$D49+$F49+$H49+$J49+$L49+$N49+$P49+$R49)),$S49,IF((SUM(выдача!$O49:AG49)&lt;=($B49+$D49+$F49+$H49+$J49+$L49+$N49+$P49+$R49+$T49)),$U49,IF((SUM(выдача!$O49:AG49)&lt;=($B49+$D49+$F49+$H49+$J49+$L49+$N49+$P49+$R49+$T49+$V49)),$W49,IF((SUM(выдача!$O49:AG49)&lt;=($B49+$D49+$F49+$H49+$J49+$L49+$N49+$P49+$R49+$T49+$V49+$X49)),$Y49,IF((SUM(выдача!$O49:AG49)&lt;=($B49+$D49+$F49+$H49+$J49+$L49+$N49+$P49+$R49+$T49+$V49+$X49+$Z49)),$AA49,IF((SUM(выдача!$O49:AG49)&lt;=($B49+$D49+$F49+$H49+$J49+$L49+$N49+$P49+$R49+$T49+$V49+$X49+$Z49+$AB49)),$AC49,0))))))))))))))</f>
        <v>65</v>
      </c>
      <c r="BB49" s="354">
        <f>IF(((SUM(выдача!$O49:AH49)&lt;=$B49)),$C49,IF((SUM(выдача!$O49:AH49)&lt;=($B49+$D49)),$E49,IF((SUM(выдача!$O49:AH49)&lt;=($B49+$D49+$F49)),$G49,IF((SUM(выдача!$O49:AH49)&lt;=($B49+$D49+$F49+$H49)),$I49,IF((SUM(выдача!$O49:AH49)&lt;=($B49+$D49+$F49+$H49+$J49)),$K49,IF((SUM(выдача!$O49:AH49)&lt;=($B49+$D49+$F49+$H49+$J49+$L49)),$M49,IF((SUM(выдача!$O49:AH49)&lt;=($B49+$D49+$F49+$H49+$J49+$L49+$N49)),$O49,IF((SUM(выдача!$O49:AH49)&lt;=($B49+$D49+$F49+$H49+$J49+$L49+$N49+$P49)),$Q49,IF((SUM(выдача!$O49:AH49)&lt;=($B49+$D49+$F49+$H49+$J49+$L49+$N49+$P49+$R49)),$S49,IF((SUM(выдача!$O49:AH49)&lt;=($B49+$D49+$F49+$H49+$J49+$L49+$N49+$P49+$R49+$T49)),$U49,IF((SUM(выдача!$O49:AH49)&lt;=($B49+$D49+$F49+$H49+$J49+$L49+$N49+$P49+$R49+$T49+$V49)),$W49,IF((SUM(выдача!$O49:AH49)&lt;=($B49+$D49+$F49+$H49+$J49+$L49+$N49+$P49+$R49+$T49+$V49+$X49)),$Y49,IF((SUM(выдача!$O49:AH49)&lt;=($B49+$D49+$F49+$H49+$J49+$L49+$N49+$P49+$R49+$T49+$V49+$X49+$Z49)),$AA49,IF((SUM(выдача!$O49:AH49)&lt;=($B49+$D49+$F49+$H49+$J49+$L49+$N49+$P49+$R49+$T49+$V49+$X49+$Z49+$AB49)),$AC49,0))))))))))))))</f>
        <v>65</v>
      </c>
      <c r="BC49" s="354">
        <f>IF(((SUM(выдача!$O49:AI49)&lt;=$B49)),$C49,IF((SUM(выдача!$O49:AI49)&lt;=($B49+$D49)),$E49,IF((SUM(выдача!$O49:AI49)&lt;=($B49+$D49+$F49)),$G49,IF((SUM(выдача!$O49:AI49)&lt;=($B49+$D49+$F49+$H49)),$I49,IF((SUM(выдача!$O49:AI49)&lt;=($B49+$D49+$F49+$H49+$J49)),$K49,IF((SUM(выдача!$O49:AI49)&lt;=($B49+$D49+$F49+$H49+$J49+$L49)),$M49,IF((SUM(выдача!$O49:AI49)&lt;=($B49+$D49+$F49+$H49+$J49+$L49+$N49)),$O49,IF((SUM(выдача!$O49:AI49)&lt;=($B49+$D49+$F49+$H49+$J49+$L49+$N49+$P49)),$Q49,IF((SUM(выдача!$O49:AI49)&lt;=($B49+$D49+$F49+$H49+$J49+$L49+$N49+$P49+$R49)),$S49,IF((SUM(выдача!$O49:AI49)&lt;=($B49+$D49+$F49+$H49+$J49+$L49+$N49+$P49+$R49+$T49)),$U49,IF((SUM(выдача!$O49:AI49)&lt;=($B49+$D49+$F49+$H49+$J49+$L49+$N49+$P49+$R49+$T49+$V49)),$W49,IF((SUM(выдача!$O49:AI49)&lt;=($B49+$D49+$F49+$H49+$J49+$L49+$N49+$P49+$R49+$T49+$V49+$X49)),$Y49,IF((SUM(выдача!$O49:AI49)&lt;=($B49+$D49+$F49+$H49+$J49+$L49+$N49+$P49+$R49+$T49+$V49+$X49+$Z49)),$AA49,IF((SUM(выдача!$O49:AI49)&lt;=($B49+$D49+$F49+$H49+$J49+$L49+$N49+$P49+$R49+$T49+$V49+$X49+$Z49+$AB49)),$AC49,0))))))))))))))</f>
        <v>65</v>
      </c>
      <c r="BD49" s="355">
        <f t="shared" si="1"/>
        <v>0</v>
      </c>
      <c r="BE49" s="356">
        <f t="shared" si="4"/>
        <v>0</v>
      </c>
    </row>
    <row r="50" spans="1:57" ht="15.75">
      <c r="A50" s="151" t="s">
        <v>143</v>
      </c>
      <c r="B50" s="276">
        <v>2</v>
      </c>
      <c r="C50" s="277">
        <v>60</v>
      </c>
      <c r="D50" s="276"/>
      <c r="E50" s="277"/>
      <c r="F50" s="276"/>
      <c r="G50" s="280"/>
      <c r="H50" s="276">
        <v>1.52</v>
      </c>
      <c r="I50" s="278">
        <v>60</v>
      </c>
      <c r="J50" s="279"/>
      <c r="K50" s="278"/>
      <c r="L50" s="279"/>
      <c r="M50" s="280"/>
      <c r="N50" s="279"/>
      <c r="O50" s="280"/>
      <c r="P50" s="279"/>
      <c r="Q50" s="280"/>
      <c r="R50" s="279"/>
      <c r="S50" s="280"/>
      <c r="T50" s="279"/>
      <c r="U50" s="280"/>
      <c r="V50" s="279"/>
      <c r="W50" s="280"/>
      <c r="X50" s="279"/>
      <c r="Y50" s="280"/>
      <c r="Z50" s="279"/>
      <c r="AA50" s="280"/>
      <c r="AB50" s="279"/>
      <c r="AC50" s="280"/>
      <c r="AD50" s="351">
        <f>B50*C50+D50*E50+F50*G50+H50*I50+J50*K50+L50*M50+N50*O50+P50*Q50+R50*S50+T50*U50+V50*W50+X50*Y50+Z50*AA50+AB50*AC50</f>
        <v>211.2</v>
      </c>
      <c r="AE50" s="351">
        <f>AD50-(SUM(Всего!D50:'Всего'!X50))</f>
        <v>0</v>
      </c>
      <c r="AF50" s="352">
        <f>B50+D50+F50+H50+J50+L50+N50+P50+R50+T50+V50+X50+Z50+AB50</f>
        <v>3.52</v>
      </c>
      <c r="AG50" s="353" t="str">
        <f t="shared" si="0"/>
        <v>лук</v>
      </c>
      <c r="AH50" s="353">
        <f>выдача!B50</f>
        <v>0</v>
      </c>
      <c r="AI50" s="354">
        <f>IF(((SUM(выдача!$O50:O50)&lt;=$B50)),$C50,IF((SUM(выдача!$O50:O50)&lt;=($B50+$D50)),$E50,IF((SUM(выдача!$O50:O50)&lt;=($B50+$D50+$F50)),$G50,IF((SUM(выдача!$O50:O50)&lt;=($B50+$D50+$F50+$H50)),$I50,IF((SUM(выдача!$O50:O50)&lt;=($B50+$D50+$F50+$H50+$J50)),$K50,IF((SUM(выдача!$O50:O50)&lt;=($B50+$D50+$F50+$H50+$J50+$L50)),$M50,IF((SUM(выдача!$O50:O50)&lt;=($B50+$D50+$F50+$H50+$J50+$L50+$N50)),$O50,IF((SUM(выдача!$O50:O50)&lt;=($B50+$D50+$F50+$H50+$J50+$L50+$N50+$P50)),$Q50,IF((SUM(выдача!$O50:O50)&lt;=($B50+$D50+$F50+$H50+$J50+$L50+$N50+$P50+$R50)),$S50,IF((SUM(выдача!$O50:O50)&lt;=($B50+$D50+$F50+$H50+$J50+$L50+$N50+$P50+$R50+$T50)),$U50,IF((SUM(выдача!$O50:O50)&lt;=($B50+$D50+$F50+$H50+$J50+$L50+$N50+$P50+$R50+$T50+$V50)),$W50,IF((SUM(выдача!$O50:O50)&lt;=($B50+$D50+$F50+$H50+$J50+$L50+$N50+$P50+$R50+$T50+$V50+$X50)),$Y50,IF((SUM(выдача!$O50:O50)&lt;=($B50+$D50+$F50+$H50+$J50+$L50+$N50+$P50+$R50+$T50+$V50+$X50+$Z50)),$AA50,IF((SUM(выдача!$O50:O50)&lt;=($B50+$D50+$F50+$H50+$J50+$L50+$N50+$P50+$R50+$T50+$V50+$X50+$Z50+$AB50)),$AC50,0))))))))))))))</f>
        <v>60</v>
      </c>
      <c r="AJ50" s="354">
        <f>IF(((SUM(выдача!$O50:P50)&lt;=$B50)),$C50,IF((SUM(выдача!$O50:P50)&lt;=($B50+$D50)),$E50,IF((SUM(выдача!$O50:P50)&lt;=($B50+$D50+$F50)),$G50,IF((SUM(выдача!$O50:P50)&lt;=($B50+$D50+$F50+$H50)),$I50,IF((SUM(выдача!$O50:P50)&lt;=($B50+$D50+$F50+$H50+$J50)),$K50,IF((SUM(выдача!$O50:P50)&lt;=($B50+$D50+$F50+$H50+$J50+$L50)),$M50,IF((SUM(выдача!$O50:P50)&lt;=($B50+$D50+$F50+$H50+$J50+$L50+$N50)),$O50,IF((SUM(выдача!$O50:P50)&lt;=($B50+$D50+$F50+$H50+$J50+$L50+$N50+$P50)),$Q50,IF((SUM(выдача!$O50:P50)&lt;=($B50+$D50+$F50+$H50+$J50+$L50+$N50+$P50+$R50)),$S50,IF((SUM(выдача!$O50:P50)&lt;=($B50+$D50+$F50+$H50+$J50+$L50+$N50+$P50+$R50+$T50)),$U50,IF((SUM(выдача!$O50:P50)&lt;=($B50+$D50+$F50+$H50+$J50+$L50+$N50+$P50+$R50+$T50+$V50)),$W50,IF((SUM(выдача!$O50:P50)&lt;=($B50+$D50+$F50+$H50+$J50+$L50+$N50+$P50+$R50+$T50+$V50+$X50)),$Y50,IF((SUM(выдача!$O50:P50)&lt;=($B50+$D50+$F50+$H50+$J50+$L50+$N50+$P50+$R50+$T50+$V50+$X50+$Z50)),$AA50,IF((SUM(выдача!$O50:P50)&lt;=($B50+$D50+$F50+$H50+$J50+$L50+$N50+$P50+$R50+$T50+$V50+$X50+$Z50+$AB50)),$AC50,0))))))))))))))</f>
        <v>60</v>
      </c>
      <c r="AK50" s="354">
        <f>IF(((SUM(выдача!$O50:Q50)&lt;=$B50)),$C50,IF((SUM(выдача!$O50:Q50)&lt;=($B50+$D50)),$E50,IF((SUM(выдача!$O50:Q50)&lt;=($B50+$D50+$F50)),$G50,IF((SUM(выдача!$O50:Q50)&lt;=($B50+$D50+$F50+$H50)),$I50,IF((SUM(выдача!$O50:Q50)&lt;=($B50+$D50+$F50+$H50+$J50)),$K50,IF((SUM(выдача!$O50:Q50)&lt;=($B50+$D50+$F50+$H50+$J50+$L50)),$M50,IF((SUM(выдача!$O50:Q50)&lt;=($B50+$D50+$F50+$H50+$J50+$L50+$N50)),$O50,IF((SUM(выдача!$O50:Q50)&lt;=($B50+$D50+$F50+$H50+$J50+$L50+$N50+$P50)),$Q50,IF((SUM(выдача!$O50:Q50)&lt;=($B50+$D50+$F50+$H50+$J50+$L50+$N50+$P50+$R50)),$S50,IF((SUM(выдача!$O50:Q50)&lt;=($B50+$D50+$F50+$H50+$J50+$L50+$N50+$P50+$R50+$T50)),$U50,IF((SUM(выдача!$O50:Q50)&lt;=($B50+$D50+$F50+$H50+$J50+$L50+$N50+$P50+$R50+$T50+$V50)),$W50,IF((SUM(выдача!$O50:Q50)&lt;=($B50+$D50+$F50+$H50+$J50+$L50+$N50+$P50+$R50+$T50+$V50+$X50)),$Y50,IF((SUM(выдача!$O50:Q50)&lt;=($B50+$D50+$F50+$H50+$J50+$L50+$N50+$P50+$R50+$T50+$V50+$X50+$Z50)),$AA50,IF((SUM(выдача!$O50:Q50)&lt;=($B50+$D50+$F50+$H50+$J50+$L50+$N50+$P50+$R50+$T50+$V50+$X50+$Z50+$AB50)),$AC50,0))))))))))))))</f>
        <v>60</v>
      </c>
      <c r="AL50" s="354">
        <f>IF(((SUM(выдача!$O50:R50)&lt;=$B50)),$C50,IF((SUM(выдача!$O50:R50)&lt;=($B50+$D50)),$E50,IF((SUM(выдача!$O50:R50)&lt;=($B50+$D50+$F50)),$G50,IF((SUM(выдача!$O50:R50)&lt;=($B50+$D50+$F50+$H50)),$I50,IF((SUM(выдача!$O50:R50)&lt;=($B50+$D50+$F50+$H50+$J50)),$K50,IF((SUM(выдача!$O50:R50)&lt;=($B50+$D50+$F50+$H50+$J50+$L50)),$M50,IF((SUM(выдача!$O50:R50)&lt;=($B50+$D50+$F50+$H50+$J50+$L50+$N50)),$O50,IF((SUM(выдача!$O50:R50)&lt;=($B50+$D50+$F50+$H50+$J50+$L50+$N50+$P50)),$Q50,IF((SUM(выдача!$O50:R50)&lt;=($B50+$D50+$F50+$H50+$J50+$L50+$N50+$P50+$R50)),$S50,IF((SUM(выдача!$O50:R50)&lt;=($B50+$D50+$F50+$H50+$J50+$L50+$N50+$P50+$R50+$T50)),$U50,IF((SUM(выдача!$O50:R50)&lt;=($B50+$D50+$F50+$H50+$J50+$L50+$N50+$P50+$R50+$T50+$V50)),$W50,IF((SUM(выдача!$O50:R50)&lt;=($B50+$D50+$F50+$H50+$J50+$L50+$N50+$P50+$R50+$T50+$V50+$X50)),$Y50,IF((SUM(выдача!$O50:R50)&lt;=($B50+$D50+$F50+$H50+$J50+$L50+$N50+$P50+$R50+$T50+$V50+$X50+$Z50)),$AA50,IF((SUM(выдача!$O50:R50)&lt;=($B50+$D50+$F50+$H50+$J50+$L50+$N50+$P50+$R50+$T50+$V50+$X50+$Z50+$AB50)),$AC50,0))))))))))))))</f>
        <v>60</v>
      </c>
      <c r="AM50" s="354">
        <f>IF(((SUM(выдача!$O50:S50)&lt;=$B50)),$C50,IF((SUM(выдача!$O50:S50)&lt;=($B50+$D50)),$E50,IF((SUM(выдача!$O50:S50)&lt;=($B50+$D50+$F50)),$G50,IF((SUM(выдача!$O50:S50)&lt;=($B50+$D50+$F50+$H50)),$I50,IF((SUM(выдача!$O50:S50)&lt;=($B50+$D50+$F50+$H50+$J50)),$K50,IF((SUM(выдача!$O50:S50)&lt;=($B50+$D50+$F50+$H50+$J50+$L50)),$M50,IF((SUM(выдача!$O50:S50)&lt;=($B50+$D50+$F50+$H50+$J50+$L50+$N50)),$O50,IF((SUM(выдача!$O50:S50)&lt;=($B50+$D50+$F50+$H50+$J50+$L50+$N50+$P50)),$Q50,IF((SUM(выдача!$O50:S50)&lt;=($B50+$D50+$F50+$H50+$J50+$L50+$N50+$P50+$R50)),$S50,IF((SUM(выдача!$O50:S50)&lt;=($B50+$D50+$F50+$H50+$J50+$L50+$N50+$P50+$R50+$T50)),$U50,IF((SUM(выдача!$O50:S50)&lt;=($B50+$D50+$F50+$H50+$J50+$L50+$N50+$P50+$R50+$T50+$V50)),$W50,IF((SUM(выдача!$O50:S50)&lt;=($B50+$D50+$F50+$H50+$J50+$L50+$N50+$P50+$R50+$T50+$V50+$X50)),$Y50,IF((SUM(выдача!$O50:S50)&lt;=($B50+$D50+$F50+$H50+$J50+$L50+$N50+$P50+$R50+$T50+$V50+$X50+$Z50)),$AA50,IF((SUM(выдача!$O50:S50)&lt;=($B50+$D50+$F50+$H50+$J50+$L50+$N50+$P50+$R50+$T50+$V50+$X50+$Z50+$AB50)),$AC50,0))))))))))))))</f>
        <v>60</v>
      </c>
      <c r="AN50" s="354">
        <f>IF(((SUM(выдача!$O50:T50)&lt;=$B50)),$C50,IF((SUM(выдача!$O50:T50)&lt;=($B50+$D50)),$E50,IF((SUM(выдача!$O50:T50)&lt;=($B50+$D50+$F50)),$G50,IF((SUM(выдача!$O50:T50)&lt;=($B50+$D50+$F50+$H50)),$I50,IF((SUM(выдача!$O50:T50)&lt;=($B50+$D50+$F50+$H50+$J50)),$K50,IF((SUM(выдача!$O50:T50)&lt;=($B50+$D50+$F50+$H50+$J50+$L50)),$M50,IF((SUM(выдача!$O50:T50)&lt;=($B50+$D50+$F50+$H50+$J50+$L50+$N50)),$O50,IF((SUM(выдача!$O50:T50)&lt;=($B50+$D50+$F50+$H50+$J50+$L50+$N50+$P50)),$Q50,IF((SUM(выдача!$O50:T50)&lt;=($B50+$D50+$F50+$H50+$J50+$L50+$N50+$P50+$R50)),$S50,IF((SUM(выдача!$O50:T50)&lt;=($B50+$D50+$F50+$H50+$J50+$L50+$N50+$P50+$R50+$T50)),$U50,IF((SUM(выдача!$O50:T50)&lt;=($B50+$D50+$F50+$H50+$J50+$L50+$N50+$P50+$R50+$T50+$V50)),$W50,IF((SUM(выдача!$O50:T50)&lt;=($B50+$D50+$F50+$H50+$J50+$L50+$N50+$P50+$R50+$T50+$V50+$X50)),$Y50,IF((SUM(выдача!$O50:T50)&lt;=($B50+$D50+$F50+$H50+$J50+$L50+$N50+$P50+$R50+$T50+$V50+$X50+$Z50)),$AA50,IF((SUM(выдача!$O50:T50)&lt;=($B50+$D50+$F50+$H50+$J50+$L50+$N50+$P50+$R50+$T50+$V50+$X50+$Z50+$AB50)),$AC50,0))))))))))))))</f>
        <v>60</v>
      </c>
      <c r="AO50" s="354">
        <f>IF(((SUM(выдача!$O50:U50)&lt;=$B50)),$C50,IF((SUM(выдача!$O50:U50)&lt;=($B50+$D50)),$E50,IF((SUM(выдача!$O50:U50)&lt;=($B50+$D50+$F50)),$G50,IF((SUM(выдача!$O50:U50)&lt;=($B50+$D50+$F50+$H50)),$I50,IF((SUM(выдача!$O50:U50)&lt;=($B50+$D50+$F50+$H50+$J50)),$K50,IF((SUM(выдача!$O50:U50)&lt;=($B50+$D50+$F50+$H50+$J50+$L50)),$M50,IF((SUM(выдача!$O50:U50)&lt;=($B50+$D50+$F50+$H50+$J50+$L50+$N50)),$O50,IF((SUM(выдача!$O50:U50)&lt;=($B50+$D50+$F50+$H50+$J50+$L50+$N50+$P50)),$Q50,IF((SUM(выдача!$O50:U50)&lt;=($B50+$D50+$F50+$H50+$J50+$L50+$N50+$P50+$R50)),$S50,IF((SUM(выдача!$O50:U50)&lt;=($B50+$D50+$F50+$H50+$J50+$L50+$N50+$P50+$R50+$T50)),$U50,IF((SUM(выдача!$O50:U50)&lt;=($B50+$D50+$F50+$H50+$J50+$L50+$N50+$P50+$R50+$T50+$V50)),$W50,IF((SUM(выдача!$O50:U50)&lt;=($B50+$D50+$F50+$H50+$J50+$L50+$N50+$P50+$R50+$T50+$V50+$X50)),$Y50,IF((SUM(выдача!$O50:U50)&lt;=($B50+$D50+$F50+$H50+$J50+$L50+$N50+$P50+$R50+$T50+$V50+$X50+$Z50)),$AA50,IF((SUM(выдача!$O50:U50)&lt;=($B50+$D50+$F50+$H50+$J50+$L50+$N50+$P50+$R50+$T50+$V50+$X50+$Z50+$AB50)),$AC50,0))))))))))))))</f>
        <v>60</v>
      </c>
      <c r="AP50" s="354">
        <f>IF(((SUM(выдача!$O50:V50)&lt;=$B50)),$C50,IF((SUM(выдача!$O50:V50)&lt;=($B50+$D50)),$E50,IF((SUM(выдача!$O50:V50)&lt;=($B50+$D50+$F50)),$G50,IF((SUM(выдача!$O50:V50)&lt;=($B50+$D50+$F50+$H50)),$I50,IF((SUM(выдача!$O50:V50)&lt;=($B50+$D50+$F50+$H50+$J50)),$K50,IF((SUM(выдача!$O50:V50)&lt;=($B50+$D50+$F50+$H50+$J50+$L50)),$M50,IF((SUM(выдача!$O50:V50)&lt;=($B50+$D50+$F50+$H50+$J50+$L50+$N50)),$O50,IF((SUM(выдача!$O50:V50)&lt;=($B50+$D50+$F50+$H50+$J50+$L50+$N50+$P50)),$Q50,IF((SUM(выдача!$O50:V50)&lt;=($B50+$D50+$F50+$H50+$J50+$L50+$N50+$P50+$R50)),$S50,IF((SUM(выдача!$O50:V50)&lt;=($B50+$D50+$F50+$H50+$J50+$L50+$N50+$P50+$R50+$T50)),$U50,IF((SUM(выдача!$O50:V50)&lt;=($B50+$D50+$F50+$H50+$J50+$L50+$N50+$P50+$R50+$T50+$V50)),$W50,IF((SUM(выдача!$O50:V50)&lt;=($B50+$D50+$F50+$H50+$J50+$L50+$N50+$P50+$R50+$T50+$V50+$X50)),$Y50,IF((SUM(выдача!$O50:V50)&lt;=($B50+$D50+$F50+$H50+$J50+$L50+$N50+$P50+$R50+$T50+$V50+$X50+$Z50)),$AA50,IF((SUM(выдача!$O50:V50)&lt;=($B50+$D50+$F50+$H50+$J50+$L50+$N50+$P50+$R50+$T50+$V50+$X50+$Z50+$AB50)),$AC50,0))))))))))))))</f>
        <v>60</v>
      </c>
      <c r="AQ50" s="354">
        <f>IF(((SUM(выдача!$O50:W50)&lt;=$B50)),$C50,IF((SUM(выдача!$O50:W50)&lt;=($B50+$D50)),$E50,IF((SUM(выдача!$O50:W50)&lt;=($B50+$D50+$F50)),$G50,IF((SUM(выдача!$O50:W50)&lt;=($B50+$D50+$F50+$H50)),$I50,IF((SUM(выдача!$O50:W50)&lt;=($B50+$D50+$F50+$H50+$J50)),$K50,IF((SUM(выдача!$O50:W50)&lt;=($B50+$D50+$F50+$H50+$J50+$L50)),$M50,IF((SUM(выдача!$O50:W50)&lt;=($B50+$D50+$F50+$H50+$J50+$L50+$N50)),$O50,IF((SUM(выдача!$O50:W50)&lt;=($B50+$D50+$F50+$H50+$J50+$L50+$N50+$P50)),$Q50,IF((SUM(выдача!$O50:W50)&lt;=($B50+$D50+$F50+$H50+$J50+$L50+$N50+$P50+$R50)),$S50,IF((SUM(выдача!$O50:W50)&lt;=($B50+$D50+$F50+$H50+$J50+$L50+$N50+$P50+$R50+$T50)),$U50,IF((SUM(выдача!$O50:W50)&lt;=($B50+$D50+$F50+$H50+$J50+$L50+$N50+$P50+$R50+$T50+$V50)),$W50,IF((SUM(выдача!$O50:W50)&lt;=($B50+$D50+$F50+$H50+$J50+$L50+$N50+$P50+$R50+$T50+$V50+$X50)),$Y50,IF((SUM(выдача!$O50:W50)&lt;=($B50+$D50+$F50+$H50+$J50+$L50+$N50+$P50+$R50+$T50+$V50+$X50+$Z50)),$AA50,IF((SUM(выдача!$O50:W50)&lt;=($B50+$D50+$F50+$H50+$J50+$L50+$N50+$P50+$R50+$T50+$V50+$X50+$Z50+$AB50)),$AC50,0))))))))))))))</f>
        <v>60</v>
      </c>
      <c r="AR50" s="354">
        <f>IF(((SUM(выдача!$O50:X50)&lt;=$B50)),$C50,IF((SUM(выдача!$O50:X50)&lt;=($B50+$D50)),$E50,IF((SUM(выдача!$O50:X50)&lt;=($B50+$D50+$F50)),$G50,IF((SUM(выдача!$O50:X50)&lt;=($B50+$D50+$F50+$H50)),$I50,IF((SUM(выдача!$O50:X50)&lt;=($B50+$D50+$F50+$H50+$J50)),$K50,IF((SUM(выдача!$O50:X50)&lt;=($B50+$D50+$F50+$H50+$J50+$L50)),$M50,IF((SUM(выдача!$O50:X50)&lt;=($B50+$D50+$F50+$H50+$J50+$L50+$N50)),$O50,IF((SUM(выдача!$O50:X50)&lt;=($B50+$D50+$F50+$H50+$J50+$L50+$N50+$P50)),$Q50,IF((SUM(выдача!$O50:X50)&lt;=($B50+$D50+$F50+$H50+$J50+$L50+$N50+$P50+$R50)),$S50,IF((SUM(выдача!$O50:X50)&lt;=($B50+$D50+$F50+$H50+$J50+$L50+$N50+$P50+$R50+$T50)),$U50,IF((SUM(выдача!$O50:X50)&lt;=($B50+$D50+$F50+$H50+$J50+$L50+$N50+$P50+$R50+$T50+$V50)),$W50,IF((SUM(выдача!$O50:X50)&lt;=($B50+$D50+$F50+$H50+$J50+$L50+$N50+$P50+$R50+$T50+$V50+$X50)),$Y50,IF((SUM(выдача!$O50:X50)&lt;=($B50+$D50+$F50+$H50+$J50+$L50+$N50+$P50+$R50+$T50+$V50+$X50+$Z50)),$AA50,IF((SUM(выдача!$O50:X50)&lt;=($B50+$D50+$F50+$H50+$J50+$L50+$N50+$P50+$R50+$T50+$V50+$X50+$Z50+$AB50)),$AC50,0))))))))))))))</f>
        <v>60</v>
      </c>
      <c r="AS50" s="354">
        <f>IF(((SUM(выдача!$O50:Y50)&lt;=$B50)),$C50,IF((SUM(выдача!$O50:Y50)&lt;=($B50+$D50)),$E50,IF((SUM(выдача!$O50:Y50)&lt;=($B50+$D50+$F50)),$G50,IF((SUM(выдача!$O50:Y50)&lt;=($B50+$D50+$F50+$H50)),$I50,IF((SUM(выдача!$O50:Y50)&lt;=($B50+$D50+$F50+$H50+$J50)),$K50,IF((SUM(выдача!$O50:Y50)&lt;=($B50+$D50+$F50+$H50+$J50+$L50)),$M50,IF((SUM(выдача!$O50:Y50)&lt;=($B50+$D50+$F50+$H50+$J50+$L50+$N50)),$O50,IF((SUM(выдача!$O50:Y50)&lt;=($B50+$D50+$F50+$H50+$J50+$L50+$N50+$P50)),$Q50,IF((SUM(выдача!$O50:Y50)&lt;=($B50+$D50+$F50+$H50+$J50+$L50+$N50+$P50+$R50)),$S50,IF((SUM(выдача!$O50:Y50)&lt;=($B50+$D50+$F50+$H50+$J50+$L50+$N50+$P50+$R50+$T50)),$U50,IF((SUM(выдача!$O50:Y50)&lt;=($B50+$D50+$F50+$H50+$J50+$L50+$N50+$P50+$R50+$T50+$V50)),$W50,IF((SUM(выдача!$O50:Y50)&lt;=($B50+$D50+$F50+$H50+$J50+$L50+$N50+$P50+$R50+$T50+$V50+$X50)),$Y50,IF((SUM(выдача!$O50:Y50)&lt;=($B50+$D50+$F50+$H50+$J50+$L50+$N50+$P50+$R50+$T50+$V50+$X50+$Z50)),$AA50,IF((SUM(выдача!$O50:Y50)&lt;=($B50+$D50+$F50+$H50+$J50+$L50+$N50+$P50+$R50+$T50+$V50+$X50+$Z50+$AB50)),$AC50,0))))))))))))))</f>
        <v>60</v>
      </c>
      <c r="AT50" s="354">
        <f>IF(((SUM(выдача!$O50:Z50)&lt;=$B50)),$C50,IF((SUM(выдача!$O50:Z50)&lt;=($B50+$D50)),$E50,IF((SUM(выдача!$O50:Z50)&lt;=($B50+$D50+$F50)),$G50,IF((SUM(выдача!$O50:Z50)&lt;=($B50+$D50+$F50+$H50)),$I50,IF((SUM(выдача!$O50:Z50)&lt;=($B50+$D50+$F50+$H50+$J50)),$K50,IF((SUM(выдача!$O50:Z50)&lt;=($B50+$D50+$F50+$H50+$J50+$L50)),$M50,IF((SUM(выдача!$O50:Z50)&lt;=($B50+$D50+$F50+$H50+$J50+$L50+$N50)),$O50,IF((SUM(выдача!$O50:Z50)&lt;=($B50+$D50+$F50+$H50+$J50+$L50+$N50+$P50)),$Q50,IF((SUM(выдача!$O50:Z50)&lt;=($B50+$D50+$F50+$H50+$J50+$L50+$N50+$P50+$R50)),$S50,IF((SUM(выдача!$O50:Z50)&lt;=($B50+$D50+$F50+$H50+$J50+$L50+$N50+$P50+$R50+$T50)),$U50,IF((SUM(выдача!$O50:Z50)&lt;=($B50+$D50+$F50+$H50+$J50+$L50+$N50+$P50+$R50+$T50+$V50)),$W50,IF((SUM(выдача!$O50:Z50)&lt;=($B50+$D50+$F50+$H50+$J50+$L50+$N50+$P50+$R50+$T50+$V50+$X50)),$Y50,IF((SUM(выдача!$O50:Z50)&lt;=($B50+$D50+$F50+$H50+$J50+$L50+$N50+$P50+$R50+$T50+$V50+$X50+$Z50)),$AA50,IF((SUM(выдача!$O50:Z50)&lt;=($B50+$D50+$F50+$H50+$J50+$L50+$N50+$P50+$R50+$T50+$V50+$X50+$Z50+$AB50)),$AC50,0))))))))))))))</f>
        <v>60</v>
      </c>
      <c r="AU50" s="354">
        <f>IF(((SUM(выдача!$O50:AA50)&lt;=$B50)),$C50,IF((SUM(выдача!$O50:AA50)&lt;=($B50+$D50)),$E50,IF((SUM(выдача!$O50:AA50)&lt;=($B50+$D50+$F50)),$G50,IF((SUM(выдача!$O50:AA50)&lt;=($B50+$D50+$F50+$H50)),$I50,IF((SUM(выдача!$O50:AA50)&lt;=($B50+$D50+$F50+$H50+$J50)),$K50,IF((SUM(выдача!$O50:AA50)&lt;=($B50+$D50+$F50+$H50+$J50+$L50)),$M50,IF((SUM(выдача!$O50:AA50)&lt;=($B50+$D50+$F50+$H50+$J50+$L50+$N50)),$O50,IF((SUM(выдача!$O50:AA50)&lt;=($B50+$D50+$F50+$H50+$J50+$L50+$N50+$P50)),$Q50,IF((SUM(выдача!$O50:AA50)&lt;=($B50+$D50+$F50+$H50+$J50+$L50+$N50+$P50+$R50)),$S50,IF((SUM(выдача!$O50:AA50)&lt;=($B50+$D50+$F50+$H50+$J50+$L50+$N50+$P50+$R50+$T50)),$U50,IF((SUM(выдача!$O50:AA50)&lt;=($B50+$D50+$F50+$H50+$J50+$L50+$N50+$P50+$R50+$T50+$V50)),$W50,IF((SUM(выдача!$O50:AA50)&lt;=($B50+$D50+$F50+$H50+$J50+$L50+$N50+$P50+$R50+$T50+$V50+$X50)),$Y50,IF((SUM(выдача!$O50:AA50)&lt;=($B50+$D50+$F50+$H50+$J50+$L50+$N50+$P50+$R50+$T50+$V50+$X50+$Z50)),$AA50,IF((SUM(выдача!$O50:AA50)&lt;=($B50+$D50+$F50+$H50+$J50+$L50+$N50+$P50+$R50+$T50+$V50+$X50+$Z50+$AB50)),$AC50,0))))))))))))))</f>
        <v>60</v>
      </c>
      <c r="AV50" s="354">
        <f>IF(((SUM(выдача!$O50:AB50)&lt;=$B50)),$C50,IF((SUM(выдача!$O50:AB50)&lt;=($B50+$D50)),$E50,IF((SUM(выдача!$O50:AB50)&lt;=($B50+$D50+$F50)),$G50,IF((SUM(выдача!$O50:AB50)&lt;=($B50+$D50+$F50+$H50)),$I50,IF((SUM(выдача!$O50:AB50)&lt;=($B50+$D50+$F50+$H50+$J50)),$K50,IF((SUM(выдача!$O50:AB50)&lt;=($B50+$D50+$F50+$H50+$J50+$L50)),$M50,IF((SUM(выдача!$O50:AB50)&lt;=($B50+$D50+$F50+$H50+$J50+$L50+$N50)),$O50,IF((SUM(выдача!$O50:AB50)&lt;=($B50+$D50+$F50+$H50+$J50+$L50+$N50+$P50)),$Q50,IF((SUM(выдача!$O50:AB50)&lt;=($B50+$D50+$F50+$H50+$J50+$L50+$N50+$P50+$R50)),$S50,IF((SUM(выдача!$O50:AB50)&lt;=($B50+$D50+$F50+$H50+$J50+$L50+$N50+$P50+$R50+$T50)),$U50,IF((SUM(выдача!$O50:AB50)&lt;=($B50+$D50+$F50+$H50+$J50+$L50+$N50+$P50+$R50+$T50+$V50)),$W50,IF((SUM(выдача!$O50:AB50)&lt;=($B50+$D50+$F50+$H50+$J50+$L50+$N50+$P50+$R50+$T50+$V50+$X50)),$Y50,IF((SUM(выдача!$O50:AB50)&lt;=($B50+$D50+$F50+$H50+$J50+$L50+$N50+$P50+$R50+$T50+$V50+$X50+$Z50)),$AA50,IF((SUM(выдача!$O50:AB50)&lt;=($B50+$D50+$F50+$H50+$J50+$L50+$N50+$P50+$R50+$T50+$V50+$X50+$Z50+$AB50)),$AC50,0))))))))))))))</f>
        <v>60</v>
      </c>
      <c r="AW50" s="354">
        <f>IF(((SUM(выдача!$O50:AC50)&lt;=$B50)),$C50,IF((SUM(выдача!$O50:AC50)&lt;=($B50+$D50)),$E50,IF((SUM(выдача!$O50:AC50)&lt;=($B50+$D50+$F50)),$G50,IF((SUM(выдача!$O50:AC50)&lt;=($B50+$D50+$F50+$H50)),$I50,IF((SUM(выдача!$O50:AC50)&lt;=($B50+$D50+$F50+$H50+$J50)),$K50,IF((SUM(выдача!$O50:AC50)&lt;=($B50+$D50+$F50+$H50+$J50+$L50)),$M50,IF((SUM(выдача!$O50:AC50)&lt;=($B50+$D50+$F50+$H50+$J50+$L50+$N50)),$O50,IF((SUM(выдача!$O50:AC50)&lt;=($B50+$D50+$F50+$H50+$J50+$L50+$N50+$P50)),$Q50,IF((SUM(выдача!$O50:AC50)&lt;=($B50+$D50+$F50+$H50+$J50+$L50+$N50+$P50+$R50)),$S50,IF((SUM(выдача!$O50:AC50)&lt;=($B50+$D50+$F50+$H50+$J50+$L50+$N50+$P50+$R50+$T50)),$U50,IF((SUM(выдача!$O50:AC50)&lt;=($B50+$D50+$F50+$H50+$J50+$L50+$N50+$P50+$R50+$T50+$V50)),$W50,IF((SUM(выдача!$O50:AC50)&lt;=($B50+$D50+$F50+$H50+$J50+$L50+$N50+$P50+$R50+$T50+$V50+$X50)),$Y50,IF((SUM(выдача!$O50:AC50)&lt;=($B50+$D50+$F50+$H50+$J50+$L50+$N50+$P50+$R50+$T50+$V50+$X50+$Z50)),$AA50,IF((SUM(выдача!$O50:AC50)&lt;=($B50+$D50+$F50+$H50+$J50+$L50+$N50+$P50+$R50+$T50+$V50+$X50+$Z50+$AB50)),$AC50,0))))))))))))))</f>
        <v>60</v>
      </c>
      <c r="AX50" s="354">
        <f>IF(((SUM(выдача!$O50:AD50)&lt;=$B50)),$C50,IF((SUM(выдача!$O50:AD50)&lt;=($B50+$D50)),$E50,IF((SUM(выдача!$O50:AD50)&lt;=($B50+$D50+$F50)),$G50,IF((SUM(выдача!$O50:AD50)&lt;=($B50+$D50+$F50+$H50)),$I50,IF((SUM(выдача!$O50:AD50)&lt;=($B50+$D50+$F50+$H50+$J50)),$K50,IF((SUM(выдача!$O50:AD50)&lt;=($B50+$D50+$F50+$H50+$J50+$L50)),$M50,IF((SUM(выдача!$O50:AD50)&lt;=($B50+$D50+$F50+$H50+$J50+$L50+$N50)),$O50,IF((SUM(выдача!$O50:AD50)&lt;=($B50+$D50+$F50+$H50+$J50+$L50+$N50+$P50)),$Q50,IF((SUM(выдача!$O50:AD50)&lt;=($B50+$D50+$F50+$H50+$J50+$L50+$N50+$P50+$R50)),$S50,IF((SUM(выдача!$O50:AD50)&lt;=($B50+$D50+$F50+$H50+$J50+$L50+$N50+$P50+$R50+$T50)),$U50,IF((SUM(выдача!$O50:AD50)&lt;=($B50+$D50+$F50+$H50+$J50+$L50+$N50+$P50+$R50+$T50+$V50)),$W50,IF((SUM(выдача!$O50:AD50)&lt;=($B50+$D50+$F50+$H50+$J50+$L50+$N50+$P50+$R50+$T50+$V50+$X50)),$Y50,IF((SUM(выдача!$O50:AD50)&lt;=($B50+$D50+$F50+$H50+$J50+$L50+$N50+$P50+$R50+$T50+$V50+$X50+$Z50)),$AA50,IF((SUM(выдача!$O50:AD50)&lt;=($B50+$D50+$F50+$H50+$J50+$L50+$N50+$P50+$R50+$T50+$V50+$X50+$Z50+$AB50)),$AC50,0))))))))))))))</f>
        <v>60</v>
      </c>
      <c r="AY50" s="354">
        <f>IF(((SUM(выдача!$O50:AE50)&lt;=$B50)),$C50,IF((SUM(выдача!$O50:AE50)&lt;=($B50+$D50)),$E50,IF((SUM(выдача!$O50:AE50)&lt;=($B50+$D50+$F50)),$G50,IF((SUM(выдача!$O50:AE50)&lt;=($B50+$D50+$F50+$H50)),$I50,IF((SUM(выдача!$O50:AE50)&lt;=($B50+$D50+$F50+$H50+$J50)),$K50,IF((SUM(выдача!$O50:AE50)&lt;=($B50+$D50+$F50+$H50+$J50+$L50)),$M50,IF((SUM(выдача!$O50:AE50)&lt;=($B50+$D50+$F50+$H50+$J50+$L50+$N50)),$O50,IF((SUM(выдача!$O50:AE50)&lt;=($B50+$D50+$F50+$H50+$J50+$L50+$N50+$P50)),$Q50,IF((SUM(выдача!$O50:AE50)&lt;=($B50+$D50+$F50+$H50+$J50+$L50+$N50+$P50+$R50)),$S50,IF((SUM(выдача!$O50:AE50)&lt;=($B50+$D50+$F50+$H50+$J50+$L50+$N50+$P50+$R50+$T50)),$U50,IF((SUM(выдача!$O50:AE50)&lt;=($B50+$D50+$F50+$H50+$J50+$L50+$N50+$P50+$R50+$T50+$V50)),$W50,IF((SUM(выдача!$O50:AE50)&lt;=($B50+$D50+$F50+$H50+$J50+$L50+$N50+$P50+$R50+$T50+$V50+$X50)),$Y50,IF((SUM(выдача!$O50:AE50)&lt;=($B50+$D50+$F50+$H50+$J50+$L50+$N50+$P50+$R50+$T50+$V50+$X50+$Z50)),$AA50,IF((SUM(выдача!$O50:AE50)&lt;=($B50+$D50+$F50+$H50+$J50+$L50+$N50+$P50+$R50+$T50+$V50+$X50+$Z50+$AB50)),$AC50,0))))))))))))))</f>
        <v>60</v>
      </c>
      <c r="AZ50" s="354">
        <f>IF(((SUM(выдача!$O50:AF50)&lt;=$B50)),$C50,IF((SUM(выдача!$O50:AF50)&lt;=($B50+$D50)),$E50,IF((SUM(выдача!$O50:AF50)&lt;=($B50+$D50+$F50)),$G50,IF((SUM(выдача!$O50:AF50)&lt;=($B50+$D50+$F50+$H50)),$I50,IF((SUM(выдача!$O50:AF50)&lt;=($B50+$D50+$F50+$H50+$J50)),$K50,IF((SUM(выдача!$O50:AF50)&lt;=($B50+$D50+$F50+$H50+$J50+$L50)),$M50,IF((SUM(выдача!$O50:AF50)&lt;=($B50+$D50+$F50+$H50+$J50+$L50+$N50)),$O50,IF((SUM(выдача!$O50:AF50)&lt;=($B50+$D50+$F50+$H50+$J50+$L50+$N50+$P50)),$Q50,IF((SUM(выдача!$O50:AF50)&lt;=($B50+$D50+$F50+$H50+$J50+$L50+$N50+$P50+$R50)),$S50,IF((SUM(выдача!$O50:AF50)&lt;=($B50+$D50+$F50+$H50+$J50+$L50+$N50+$P50+$R50+$T50)),$U50,IF((SUM(выдача!$O50:AF50)&lt;=($B50+$D50+$F50+$H50+$J50+$L50+$N50+$P50+$R50+$T50+$V50)),$W50,IF((SUM(выдача!$O50:AF50)&lt;=($B50+$D50+$F50+$H50+$J50+$L50+$N50+$P50+$R50+$T50+$V50+$X50)),$Y50,IF((SUM(выдача!$O50:AF50)&lt;=($B50+$D50+$F50+$H50+$J50+$L50+$N50+$P50+$R50+$T50+$V50+$X50+$Z50)),$AA50,IF((SUM(выдача!$O50:AF50)&lt;=($B50+$D50+$F50+$H50+$J50+$L50+$N50+$P50+$R50+$T50+$V50+$X50+$Z50+$AB50)),$AC50,0))))))))))))))</f>
        <v>60</v>
      </c>
      <c r="BA50" s="354">
        <f>IF(((SUM(выдача!$O50:AG50)&lt;=$B50)),$C50,IF((SUM(выдача!$O50:AG50)&lt;=($B50+$D50)),$E50,IF((SUM(выдача!$O50:AG50)&lt;=($B50+$D50+$F50)),$G50,IF((SUM(выдача!$O50:AG50)&lt;=($B50+$D50+$F50+$H50)),$I50,IF((SUM(выдача!$O50:AG50)&lt;=($B50+$D50+$F50+$H50+$J50)),$K50,IF((SUM(выдача!$O50:AG50)&lt;=($B50+$D50+$F50+$H50+$J50+$L50)),$M50,IF((SUM(выдача!$O50:AG50)&lt;=($B50+$D50+$F50+$H50+$J50+$L50+$N50)),$O50,IF((SUM(выдача!$O50:AG50)&lt;=($B50+$D50+$F50+$H50+$J50+$L50+$N50+$P50)),$Q50,IF((SUM(выдача!$O50:AG50)&lt;=($B50+$D50+$F50+$H50+$J50+$L50+$N50+$P50+$R50)),$S50,IF((SUM(выдача!$O50:AG50)&lt;=($B50+$D50+$F50+$H50+$J50+$L50+$N50+$P50+$R50+$T50)),$U50,IF((SUM(выдача!$O50:AG50)&lt;=($B50+$D50+$F50+$H50+$J50+$L50+$N50+$P50+$R50+$T50+$V50)),$W50,IF((SUM(выдача!$O50:AG50)&lt;=($B50+$D50+$F50+$H50+$J50+$L50+$N50+$P50+$R50+$T50+$V50+$X50)),$Y50,IF((SUM(выдача!$O50:AG50)&lt;=($B50+$D50+$F50+$H50+$J50+$L50+$N50+$P50+$R50+$T50+$V50+$X50+$Z50)),$AA50,IF((SUM(выдача!$O50:AG50)&lt;=($B50+$D50+$F50+$H50+$J50+$L50+$N50+$P50+$R50+$T50+$V50+$X50+$Z50+$AB50)),$AC50,0))))))))))))))</f>
        <v>60</v>
      </c>
      <c r="BB50" s="354">
        <f>IF(((SUM(выдача!$O50:AH50)&lt;=$B50)),$C50,IF((SUM(выдача!$O50:AH50)&lt;=($B50+$D50)),$E50,IF((SUM(выдача!$O50:AH50)&lt;=($B50+$D50+$F50)),$G50,IF((SUM(выдача!$O50:AH50)&lt;=($B50+$D50+$F50+$H50)),$I50,IF((SUM(выдача!$O50:AH50)&lt;=($B50+$D50+$F50+$H50+$J50)),$K50,IF((SUM(выдача!$O50:AH50)&lt;=($B50+$D50+$F50+$H50+$J50+$L50)),$M50,IF((SUM(выдача!$O50:AH50)&lt;=($B50+$D50+$F50+$H50+$J50+$L50+$N50)),$O50,IF((SUM(выдача!$O50:AH50)&lt;=($B50+$D50+$F50+$H50+$J50+$L50+$N50+$P50)),$Q50,IF((SUM(выдача!$O50:AH50)&lt;=($B50+$D50+$F50+$H50+$J50+$L50+$N50+$P50+$R50)),$S50,IF((SUM(выдача!$O50:AH50)&lt;=($B50+$D50+$F50+$H50+$J50+$L50+$N50+$P50+$R50+$T50)),$U50,IF((SUM(выдача!$O50:AH50)&lt;=($B50+$D50+$F50+$H50+$J50+$L50+$N50+$P50+$R50+$T50+$V50)),$W50,IF((SUM(выдача!$O50:AH50)&lt;=($B50+$D50+$F50+$H50+$J50+$L50+$N50+$P50+$R50+$T50+$V50+$X50)),$Y50,IF((SUM(выдача!$O50:AH50)&lt;=($B50+$D50+$F50+$H50+$J50+$L50+$N50+$P50+$R50+$T50+$V50+$X50+$Z50)),$AA50,IF((SUM(выдача!$O50:AH50)&lt;=($B50+$D50+$F50+$H50+$J50+$L50+$N50+$P50+$R50+$T50+$V50+$X50+$Z50+$AB50)),$AC50,0))))))))))))))</f>
        <v>60</v>
      </c>
      <c r="BC50" s="354">
        <f>IF(((SUM(выдача!$O50:AI50)&lt;=$B50)),$C50,IF((SUM(выдача!$O50:AI50)&lt;=($B50+$D50)),$E50,IF((SUM(выдача!$O50:AI50)&lt;=($B50+$D50+$F50)),$G50,IF((SUM(выдача!$O50:AI50)&lt;=($B50+$D50+$F50+$H50)),$I50,IF((SUM(выдача!$O50:AI50)&lt;=($B50+$D50+$F50+$H50+$J50)),$K50,IF((SUM(выдача!$O50:AI50)&lt;=($B50+$D50+$F50+$H50+$J50+$L50)),$M50,IF((SUM(выдача!$O50:AI50)&lt;=($B50+$D50+$F50+$H50+$J50+$L50+$N50)),$O50,IF((SUM(выдача!$O50:AI50)&lt;=($B50+$D50+$F50+$H50+$J50+$L50+$N50+$P50)),$Q50,IF((SUM(выдача!$O50:AI50)&lt;=($B50+$D50+$F50+$H50+$J50+$L50+$N50+$P50+$R50)),$S50,IF((SUM(выдача!$O50:AI50)&lt;=($B50+$D50+$F50+$H50+$J50+$L50+$N50+$P50+$R50+$T50)),$U50,IF((SUM(выдача!$O50:AI50)&lt;=($B50+$D50+$F50+$H50+$J50+$L50+$N50+$P50+$R50+$T50+$V50)),$W50,IF((SUM(выдача!$O50:AI50)&lt;=($B50+$D50+$F50+$H50+$J50+$L50+$N50+$P50+$R50+$T50+$V50+$X50)),$Y50,IF((SUM(выдача!$O50:AI50)&lt;=($B50+$D50+$F50+$H50+$J50+$L50+$N50+$P50+$R50+$T50+$V50+$X50+$Z50)),$AA50,IF((SUM(выдача!$O50:AI50)&lt;=($B50+$D50+$F50+$H50+$J50+$L50+$N50+$P50+$R50+$T50+$V50+$X50+$Z50+$AB50)),$AC50,0))))))))))))))</f>
        <v>60</v>
      </c>
      <c r="BD50" s="355">
        <f t="shared" si="1"/>
        <v>0</v>
      </c>
      <c r="BE50" s="356">
        <f t="shared" si="4"/>
        <v>0</v>
      </c>
    </row>
    <row r="51" spans="1:57" ht="15.75">
      <c r="A51" s="151" t="s">
        <v>12</v>
      </c>
      <c r="B51" s="276">
        <v>2.1</v>
      </c>
      <c r="C51" s="277">
        <v>58</v>
      </c>
      <c r="D51" s="276"/>
      <c r="E51" s="277"/>
      <c r="F51" s="276"/>
      <c r="G51" s="280"/>
      <c r="H51" s="276">
        <v>1.51</v>
      </c>
      <c r="I51" s="278">
        <v>58</v>
      </c>
      <c r="J51" s="279"/>
      <c r="K51" s="278"/>
      <c r="L51" s="279"/>
      <c r="M51" s="280"/>
      <c r="N51" s="279"/>
      <c r="O51" s="280"/>
      <c r="P51" s="279"/>
      <c r="Q51" s="280"/>
      <c r="R51" s="279"/>
      <c r="S51" s="280"/>
      <c r="T51" s="279"/>
      <c r="U51" s="280"/>
      <c r="V51" s="279"/>
      <c r="W51" s="280"/>
      <c r="X51" s="279"/>
      <c r="Y51" s="280"/>
      <c r="Z51" s="279"/>
      <c r="AA51" s="280"/>
      <c r="AB51" s="279"/>
      <c r="AC51" s="280"/>
      <c r="AD51" s="351">
        <f>B51*C51+D51*E51+F51*G51+H51*I51+J51*K51+L51*M51+N51*O51+P51*Q51+R51*S51+T51*U51+V51*W51+X51*Y51+Z51*AA51+AB51*AC51</f>
        <v>209.38</v>
      </c>
      <c r="AE51" s="351">
        <f>AD51-(SUM(Всего!D51:'Всего'!X51))</f>
        <v>0</v>
      </c>
      <c r="AF51" s="352">
        <f>B51+D51+F51+H51+J51+L51+N51+P51+R51+T51+V51+X51+Z51+AB51</f>
        <v>3.6100000000000003</v>
      </c>
      <c r="AG51" s="353" t="str">
        <f t="shared" si="0"/>
        <v>морковь</v>
      </c>
      <c r="AH51" s="353">
        <f>выдача!B51</f>
        <v>0</v>
      </c>
      <c r="AI51" s="354">
        <f>IF(((SUM(выдача!$O51:O51)&lt;=$B51)),$C51,IF((SUM(выдача!$O51:O51)&lt;=($B51+$D51)),$E51,IF((SUM(выдача!$O51:O51)&lt;=($B51+$D51+$F51)),$G51,IF((SUM(выдача!$O51:O51)&lt;=($B51+$D51+$F51+$H51)),$I51,IF((SUM(выдача!$O51:O51)&lt;=($B51+$D51+$F51+$H51+$J51)),$K51,IF((SUM(выдача!$O51:O51)&lt;=($B51+$D51+$F51+$H51+$J51+$L51)),$M51,IF((SUM(выдача!$O51:O51)&lt;=($B51+$D51+$F51+$H51+$J51+$L51+$N51)),$O51,IF((SUM(выдача!$O51:O51)&lt;=($B51+$D51+$F51+$H51+$J51+$L51+$N51+$P51)),$Q51,IF((SUM(выдача!$O51:O51)&lt;=($B51+$D51+$F51+$H51+$J51+$L51+$N51+$P51+$R51)),$S51,IF((SUM(выдача!$O51:O51)&lt;=($B51+$D51+$F51+$H51+$J51+$L51+$N51+$P51+$R51+$T51)),$U51,IF((SUM(выдача!$O51:O51)&lt;=($B51+$D51+$F51+$H51+$J51+$L51+$N51+$P51+$R51+$T51+$V51)),$W51,IF((SUM(выдача!$O51:O51)&lt;=($B51+$D51+$F51+$H51+$J51+$L51+$N51+$P51+$R51+$T51+$V51+$X51)),$Y51,IF((SUM(выдача!$O51:O51)&lt;=($B51+$D51+$F51+$H51+$J51+$L51+$N51+$P51+$R51+$T51+$V51+$X51+$Z51)),$AA51,IF((SUM(выдача!$O51:O51)&lt;=($B51+$D51+$F51+$H51+$J51+$L51+$N51+$P51+$R51+$T51+$V51+$X51+$Z51+$AB51)),$AC51,0))))))))))))))</f>
        <v>58</v>
      </c>
      <c r="AJ51" s="354">
        <f>IF(((SUM(выдача!$O51:P51)&lt;=$B51)),$C51,IF((SUM(выдача!$O51:P51)&lt;=($B51+$D51)),$E51,IF((SUM(выдача!$O51:P51)&lt;=($B51+$D51+$F51)),$G51,IF((SUM(выдача!$O51:P51)&lt;=($B51+$D51+$F51+$H51)),$I51,IF((SUM(выдача!$O51:P51)&lt;=($B51+$D51+$F51+$H51+$J51)),$K51,IF((SUM(выдача!$O51:P51)&lt;=($B51+$D51+$F51+$H51+$J51+$L51)),$M51,IF((SUM(выдача!$O51:P51)&lt;=($B51+$D51+$F51+$H51+$J51+$L51+$N51)),$O51,IF((SUM(выдача!$O51:P51)&lt;=($B51+$D51+$F51+$H51+$J51+$L51+$N51+$P51)),$Q51,IF((SUM(выдача!$O51:P51)&lt;=($B51+$D51+$F51+$H51+$J51+$L51+$N51+$P51+$R51)),$S51,IF((SUM(выдача!$O51:P51)&lt;=($B51+$D51+$F51+$H51+$J51+$L51+$N51+$P51+$R51+$T51)),$U51,IF((SUM(выдача!$O51:P51)&lt;=($B51+$D51+$F51+$H51+$J51+$L51+$N51+$P51+$R51+$T51+$V51)),$W51,IF((SUM(выдача!$O51:P51)&lt;=($B51+$D51+$F51+$H51+$J51+$L51+$N51+$P51+$R51+$T51+$V51+$X51)),$Y51,IF((SUM(выдача!$O51:P51)&lt;=($B51+$D51+$F51+$H51+$J51+$L51+$N51+$P51+$R51+$T51+$V51+$X51+$Z51)),$AA51,IF((SUM(выдача!$O51:P51)&lt;=($B51+$D51+$F51+$H51+$J51+$L51+$N51+$P51+$R51+$T51+$V51+$X51+$Z51+$AB51)),$AC51,0))))))))))))))</f>
        <v>58</v>
      </c>
      <c r="AK51" s="354">
        <f>IF(((SUM(выдача!$O51:Q51)&lt;=$B51)),$C51,IF((SUM(выдача!$O51:Q51)&lt;=($B51+$D51)),$E51,IF((SUM(выдача!$O51:Q51)&lt;=($B51+$D51+$F51)),$G51,IF((SUM(выдача!$O51:Q51)&lt;=($B51+$D51+$F51+$H51)),$I51,IF((SUM(выдача!$O51:Q51)&lt;=($B51+$D51+$F51+$H51+$J51)),$K51,IF((SUM(выдача!$O51:Q51)&lt;=($B51+$D51+$F51+$H51+$J51+$L51)),$M51,IF((SUM(выдача!$O51:Q51)&lt;=($B51+$D51+$F51+$H51+$J51+$L51+$N51)),$O51,IF((SUM(выдача!$O51:Q51)&lt;=($B51+$D51+$F51+$H51+$J51+$L51+$N51+$P51)),$Q51,IF((SUM(выдача!$O51:Q51)&lt;=($B51+$D51+$F51+$H51+$J51+$L51+$N51+$P51+$R51)),$S51,IF((SUM(выдача!$O51:Q51)&lt;=($B51+$D51+$F51+$H51+$J51+$L51+$N51+$P51+$R51+$T51)),$U51,IF((SUM(выдача!$O51:Q51)&lt;=($B51+$D51+$F51+$H51+$J51+$L51+$N51+$P51+$R51+$T51+$V51)),$W51,IF((SUM(выдача!$O51:Q51)&lt;=($B51+$D51+$F51+$H51+$J51+$L51+$N51+$P51+$R51+$T51+$V51+$X51)),$Y51,IF((SUM(выдача!$O51:Q51)&lt;=($B51+$D51+$F51+$H51+$J51+$L51+$N51+$P51+$R51+$T51+$V51+$X51+$Z51)),$AA51,IF((SUM(выдача!$O51:Q51)&lt;=($B51+$D51+$F51+$H51+$J51+$L51+$N51+$P51+$R51+$T51+$V51+$X51+$Z51+$AB51)),$AC51,0))))))))))))))</f>
        <v>58</v>
      </c>
      <c r="AL51" s="354">
        <f>IF(((SUM(выдача!$O51:R51)&lt;=$B51)),$C51,IF((SUM(выдача!$O51:R51)&lt;=($B51+$D51)),$E51,IF((SUM(выдача!$O51:R51)&lt;=($B51+$D51+$F51)),$G51,IF((SUM(выдача!$O51:R51)&lt;=($B51+$D51+$F51+$H51)),$I51,IF((SUM(выдача!$O51:R51)&lt;=($B51+$D51+$F51+$H51+$J51)),$K51,IF((SUM(выдача!$O51:R51)&lt;=($B51+$D51+$F51+$H51+$J51+$L51)),$M51,IF((SUM(выдача!$O51:R51)&lt;=($B51+$D51+$F51+$H51+$J51+$L51+$N51)),$O51,IF((SUM(выдача!$O51:R51)&lt;=($B51+$D51+$F51+$H51+$J51+$L51+$N51+$P51)),$Q51,IF((SUM(выдача!$O51:R51)&lt;=($B51+$D51+$F51+$H51+$J51+$L51+$N51+$P51+$R51)),$S51,IF((SUM(выдача!$O51:R51)&lt;=($B51+$D51+$F51+$H51+$J51+$L51+$N51+$P51+$R51+$T51)),$U51,IF((SUM(выдача!$O51:R51)&lt;=($B51+$D51+$F51+$H51+$J51+$L51+$N51+$P51+$R51+$T51+$V51)),$W51,IF((SUM(выдача!$O51:R51)&lt;=($B51+$D51+$F51+$H51+$J51+$L51+$N51+$P51+$R51+$T51+$V51+$X51)),$Y51,IF((SUM(выдача!$O51:R51)&lt;=($B51+$D51+$F51+$H51+$J51+$L51+$N51+$P51+$R51+$T51+$V51+$X51+$Z51)),$AA51,IF((SUM(выдача!$O51:R51)&lt;=($B51+$D51+$F51+$H51+$J51+$L51+$N51+$P51+$R51+$T51+$V51+$X51+$Z51+$AB51)),$AC51,0))))))))))))))</f>
        <v>58</v>
      </c>
      <c r="AM51" s="354">
        <f>IF(((SUM(выдача!$O51:S51)&lt;=$B51)),$C51,IF((SUM(выдача!$O51:S51)&lt;=($B51+$D51)),$E51,IF((SUM(выдача!$O51:S51)&lt;=($B51+$D51+$F51)),$G51,IF((SUM(выдача!$O51:S51)&lt;=($B51+$D51+$F51+$H51)),$I51,IF((SUM(выдача!$O51:S51)&lt;=($B51+$D51+$F51+$H51+$J51)),$K51,IF((SUM(выдача!$O51:S51)&lt;=($B51+$D51+$F51+$H51+$J51+$L51)),$M51,IF((SUM(выдача!$O51:S51)&lt;=($B51+$D51+$F51+$H51+$J51+$L51+$N51)),$O51,IF((SUM(выдача!$O51:S51)&lt;=($B51+$D51+$F51+$H51+$J51+$L51+$N51+$P51)),$Q51,IF((SUM(выдача!$O51:S51)&lt;=($B51+$D51+$F51+$H51+$J51+$L51+$N51+$P51+$R51)),$S51,IF((SUM(выдача!$O51:S51)&lt;=($B51+$D51+$F51+$H51+$J51+$L51+$N51+$P51+$R51+$T51)),$U51,IF((SUM(выдача!$O51:S51)&lt;=($B51+$D51+$F51+$H51+$J51+$L51+$N51+$P51+$R51+$T51+$V51)),$W51,IF((SUM(выдача!$O51:S51)&lt;=($B51+$D51+$F51+$H51+$J51+$L51+$N51+$P51+$R51+$T51+$V51+$X51)),$Y51,IF((SUM(выдача!$O51:S51)&lt;=($B51+$D51+$F51+$H51+$J51+$L51+$N51+$P51+$R51+$T51+$V51+$X51+$Z51)),$AA51,IF((SUM(выдача!$O51:S51)&lt;=($B51+$D51+$F51+$H51+$J51+$L51+$N51+$P51+$R51+$T51+$V51+$X51+$Z51+$AB51)),$AC51,0))))))))))))))</f>
        <v>58</v>
      </c>
      <c r="AN51" s="354">
        <f>IF(((SUM(выдача!$O51:T51)&lt;=$B51)),$C51,IF((SUM(выдача!$O51:T51)&lt;=($B51+$D51)),$E51,IF((SUM(выдача!$O51:T51)&lt;=($B51+$D51+$F51)),$G51,IF((SUM(выдача!$O51:T51)&lt;=($B51+$D51+$F51+$H51)),$I51,IF((SUM(выдача!$O51:T51)&lt;=($B51+$D51+$F51+$H51+$J51)),$K51,IF((SUM(выдача!$O51:T51)&lt;=($B51+$D51+$F51+$H51+$J51+$L51)),$M51,IF((SUM(выдача!$O51:T51)&lt;=($B51+$D51+$F51+$H51+$J51+$L51+$N51)),$O51,IF((SUM(выдача!$O51:T51)&lt;=($B51+$D51+$F51+$H51+$J51+$L51+$N51+$P51)),$Q51,IF((SUM(выдача!$O51:T51)&lt;=($B51+$D51+$F51+$H51+$J51+$L51+$N51+$P51+$R51)),$S51,IF((SUM(выдача!$O51:T51)&lt;=($B51+$D51+$F51+$H51+$J51+$L51+$N51+$P51+$R51+$T51)),$U51,IF((SUM(выдача!$O51:T51)&lt;=($B51+$D51+$F51+$H51+$J51+$L51+$N51+$P51+$R51+$T51+$V51)),$W51,IF((SUM(выдача!$O51:T51)&lt;=($B51+$D51+$F51+$H51+$J51+$L51+$N51+$P51+$R51+$T51+$V51+$X51)),$Y51,IF((SUM(выдача!$O51:T51)&lt;=($B51+$D51+$F51+$H51+$J51+$L51+$N51+$P51+$R51+$T51+$V51+$X51+$Z51)),$AA51,IF((SUM(выдача!$O51:T51)&lt;=($B51+$D51+$F51+$H51+$J51+$L51+$N51+$P51+$R51+$T51+$V51+$X51+$Z51+$AB51)),$AC51,0))))))))))))))</f>
        <v>58</v>
      </c>
      <c r="AO51" s="354">
        <f>IF(((SUM(выдача!$O51:U51)&lt;=$B51)),$C51,IF((SUM(выдача!$O51:U51)&lt;=($B51+$D51)),$E51,IF((SUM(выдача!$O51:U51)&lt;=($B51+$D51+$F51)),$G51,IF((SUM(выдача!$O51:U51)&lt;=($B51+$D51+$F51+$H51)),$I51,IF((SUM(выдача!$O51:U51)&lt;=($B51+$D51+$F51+$H51+$J51)),$K51,IF((SUM(выдача!$O51:U51)&lt;=($B51+$D51+$F51+$H51+$J51+$L51)),$M51,IF((SUM(выдача!$O51:U51)&lt;=($B51+$D51+$F51+$H51+$J51+$L51+$N51)),$O51,IF((SUM(выдача!$O51:U51)&lt;=($B51+$D51+$F51+$H51+$J51+$L51+$N51+$P51)),$Q51,IF((SUM(выдача!$O51:U51)&lt;=($B51+$D51+$F51+$H51+$J51+$L51+$N51+$P51+$R51)),$S51,IF((SUM(выдача!$O51:U51)&lt;=($B51+$D51+$F51+$H51+$J51+$L51+$N51+$P51+$R51+$T51)),$U51,IF((SUM(выдача!$O51:U51)&lt;=($B51+$D51+$F51+$H51+$J51+$L51+$N51+$P51+$R51+$T51+$V51)),$W51,IF((SUM(выдача!$O51:U51)&lt;=($B51+$D51+$F51+$H51+$J51+$L51+$N51+$P51+$R51+$T51+$V51+$X51)),$Y51,IF((SUM(выдача!$O51:U51)&lt;=($B51+$D51+$F51+$H51+$J51+$L51+$N51+$P51+$R51+$T51+$V51+$X51+$Z51)),$AA51,IF((SUM(выдача!$O51:U51)&lt;=($B51+$D51+$F51+$H51+$J51+$L51+$N51+$P51+$R51+$T51+$V51+$X51+$Z51+$AB51)),$AC51,0))))))))))))))</f>
        <v>58</v>
      </c>
      <c r="AP51" s="354">
        <f>IF(((SUM(выдача!$O51:V51)&lt;=$B51)),$C51,IF((SUM(выдача!$O51:V51)&lt;=($B51+$D51)),$E51,IF((SUM(выдача!$O51:V51)&lt;=($B51+$D51+$F51)),$G51,IF((SUM(выдача!$O51:V51)&lt;=($B51+$D51+$F51+$H51)),$I51,IF((SUM(выдача!$O51:V51)&lt;=($B51+$D51+$F51+$H51+$J51)),$K51,IF((SUM(выдача!$O51:V51)&lt;=($B51+$D51+$F51+$H51+$J51+$L51)),$M51,IF((SUM(выдача!$O51:V51)&lt;=($B51+$D51+$F51+$H51+$J51+$L51+$N51)),$O51,IF((SUM(выдача!$O51:V51)&lt;=($B51+$D51+$F51+$H51+$J51+$L51+$N51+$P51)),$Q51,IF((SUM(выдача!$O51:V51)&lt;=($B51+$D51+$F51+$H51+$J51+$L51+$N51+$P51+$R51)),$S51,IF((SUM(выдача!$O51:V51)&lt;=($B51+$D51+$F51+$H51+$J51+$L51+$N51+$P51+$R51+$T51)),$U51,IF((SUM(выдача!$O51:V51)&lt;=($B51+$D51+$F51+$H51+$J51+$L51+$N51+$P51+$R51+$T51+$V51)),$W51,IF((SUM(выдача!$O51:V51)&lt;=($B51+$D51+$F51+$H51+$J51+$L51+$N51+$P51+$R51+$T51+$V51+$X51)),$Y51,IF((SUM(выдача!$O51:V51)&lt;=($B51+$D51+$F51+$H51+$J51+$L51+$N51+$P51+$R51+$T51+$V51+$X51+$Z51)),$AA51,IF((SUM(выдача!$O51:V51)&lt;=($B51+$D51+$F51+$H51+$J51+$L51+$N51+$P51+$R51+$T51+$V51+$X51+$Z51+$AB51)),$AC51,0))))))))))))))</f>
        <v>58</v>
      </c>
      <c r="AQ51" s="354">
        <f>IF(((SUM(выдача!$O51:W51)&lt;=$B51)),$C51,IF((SUM(выдача!$O51:W51)&lt;=($B51+$D51)),$E51,IF((SUM(выдача!$O51:W51)&lt;=($B51+$D51+$F51)),$G51,IF((SUM(выдача!$O51:W51)&lt;=($B51+$D51+$F51+$H51)),$I51,IF((SUM(выдача!$O51:W51)&lt;=($B51+$D51+$F51+$H51+$J51)),$K51,IF((SUM(выдача!$O51:W51)&lt;=($B51+$D51+$F51+$H51+$J51+$L51)),$M51,IF((SUM(выдача!$O51:W51)&lt;=($B51+$D51+$F51+$H51+$J51+$L51+$N51)),$O51,IF((SUM(выдача!$O51:W51)&lt;=($B51+$D51+$F51+$H51+$J51+$L51+$N51+$P51)),$Q51,IF((SUM(выдача!$O51:W51)&lt;=($B51+$D51+$F51+$H51+$J51+$L51+$N51+$P51+$R51)),$S51,IF((SUM(выдача!$O51:W51)&lt;=($B51+$D51+$F51+$H51+$J51+$L51+$N51+$P51+$R51+$T51)),$U51,IF((SUM(выдача!$O51:W51)&lt;=($B51+$D51+$F51+$H51+$J51+$L51+$N51+$P51+$R51+$T51+$V51)),$W51,IF((SUM(выдача!$O51:W51)&lt;=($B51+$D51+$F51+$H51+$J51+$L51+$N51+$P51+$R51+$T51+$V51+$X51)),$Y51,IF((SUM(выдача!$O51:W51)&lt;=($B51+$D51+$F51+$H51+$J51+$L51+$N51+$P51+$R51+$T51+$V51+$X51+$Z51)),$AA51,IF((SUM(выдача!$O51:W51)&lt;=($B51+$D51+$F51+$H51+$J51+$L51+$N51+$P51+$R51+$T51+$V51+$X51+$Z51+$AB51)),$AC51,0))))))))))))))</f>
        <v>58</v>
      </c>
      <c r="AR51" s="354">
        <f>IF(((SUM(выдача!$O51:X51)&lt;=$B51)),$C51,IF((SUM(выдача!$O51:X51)&lt;=($B51+$D51)),$E51,IF((SUM(выдача!$O51:X51)&lt;=($B51+$D51+$F51)),$G51,IF((SUM(выдача!$O51:X51)&lt;=($B51+$D51+$F51+$H51)),$I51,IF((SUM(выдача!$O51:X51)&lt;=($B51+$D51+$F51+$H51+$J51)),$K51,IF((SUM(выдача!$O51:X51)&lt;=($B51+$D51+$F51+$H51+$J51+$L51)),$M51,IF((SUM(выдача!$O51:X51)&lt;=($B51+$D51+$F51+$H51+$J51+$L51+$N51)),$O51,IF((SUM(выдача!$O51:X51)&lt;=($B51+$D51+$F51+$H51+$J51+$L51+$N51+$P51)),$Q51,IF((SUM(выдача!$O51:X51)&lt;=($B51+$D51+$F51+$H51+$J51+$L51+$N51+$P51+$R51)),$S51,IF((SUM(выдача!$O51:X51)&lt;=($B51+$D51+$F51+$H51+$J51+$L51+$N51+$P51+$R51+$T51)),$U51,IF((SUM(выдача!$O51:X51)&lt;=($B51+$D51+$F51+$H51+$J51+$L51+$N51+$P51+$R51+$T51+$V51)),$W51,IF((SUM(выдача!$O51:X51)&lt;=($B51+$D51+$F51+$H51+$J51+$L51+$N51+$P51+$R51+$T51+$V51+$X51)),$Y51,IF((SUM(выдача!$O51:X51)&lt;=($B51+$D51+$F51+$H51+$J51+$L51+$N51+$P51+$R51+$T51+$V51+$X51+$Z51)),$AA51,IF((SUM(выдача!$O51:X51)&lt;=($B51+$D51+$F51+$H51+$J51+$L51+$N51+$P51+$R51+$T51+$V51+$X51+$Z51+$AB51)),$AC51,0))))))))))))))</f>
        <v>58</v>
      </c>
      <c r="AS51" s="354">
        <f>IF(((SUM(выдача!$O51:Y51)&lt;=$B51)),$C51,IF((SUM(выдача!$O51:Y51)&lt;=($B51+$D51)),$E51,IF((SUM(выдача!$O51:Y51)&lt;=($B51+$D51+$F51)),$G51,IF((SUM(выдача!$O51:Y51)&lt;=($B51+$D51+$F51+$H51)),$I51,IF((SUM(выдача!$O51:Y51)&lt;=($B51+$D51+$F51+$H51+$J51)),$K51,IF((SUM(выдача!$O51:Y51)&lt;=($B51+$D51+$F51+$H51+$J51+$L51)),$M51,IF((SUM(выдача!$O51:Y51)&lt;=($B51+$D51+$F51+$H51+$J51+$L51+$N51)),$O51,IF((SUM(выдача!$O51:Y51)&lt;=($B51+$D51+$F51+$H51+$J51+$L51+$N51+$P51)),$Q51,IF((SUM(выдача!$O51:Y51)&lt;=($B51+$D51+$F51+$H51+$J51+$L51+$N51+$P51+$R51)),$S51,IF((SUM(выдача!$O51:Y51)&lt;=($B51+$D51+$F51+$H51+$J51+$L51+$N51+$P51+$R51+$T51)),$U51,IF((SUM(выдача!$O51:Y51)&lt;=($B51+$D51+$F51+$H51+$J51+$L51+$N51+$P51+$R51+$T51+$V51)),$W51,IF((SUM(выдача!$O51:Y51)&lt;=($B51+$D51+$F51+$H51+$J51+$L51+$N51+$P51+$R51+$T51+$V51+$X51)),$Y51,IF((SUM(выдача!$O51:Y51)&lt;=($B51+$D51+$F51+$H51+$J51+$L51+$N51+$P51+$R51+$T51+$V51+$X51+$Z51)),$AA51,IF((SUM(выдача!$O51:Y51)&lt;=($B51+$D51+$F51+$H51+$J51+$L51+$N51+$P51+$R51+$T51+$V51+$X51+$Z51+$AB51)),$AC51,0))))))))))))))</f>
        <v>58</v>
      </c>
      <c r="AT51" s="354">
        <f>IF(((SUM(выдача!$O51:Z51)&lt;=$B51)),$C51,IF((SUM(выдача!$O51:Z51)&lt;=($B51+$D51)),$E51,IF((SUM(выдача!$O51:Z51)&lt;=($B51+$D51+$F51)),$G51,IF((SUM(выдача!$O51:Z51)&lt;=($B51+$D51+$F51+$H51)),$I51,IF((SUM(выдача!$O51:Z51)&lt;=($B51+$D51+$F51+$H51+$J51)),$K51,IF((SUM(выдача!$O51:Z51)&lt;=($B51+$D51+$F51+$H51+$J51+$L51)),$M51,IF((SUM(выдача!$O51:Z51)&lt;=($B51+$D51+$F51+$H51+$J51+$L51+$N51)),$O51,IF((SUM(выдача!$O51:Z51)&lt;=($B51+$D51+$F51+$H51+$J51+$L51+$N51+$P51)),$Q51,IF((SUM(выдача!$O51:Z51)&lt;=($B51+$D51+$F51+$H51+$J51+$L51+$N51+$P51+$R51)),$S51,IF((SUM(выдача!$O51:Z51)&lt;=($B51+$D51+$F51+$H51+$J51+$L51+$N51+$P51+$R51+$T51)),$U51,IF((SUM(выдача!$O51:Z51)&lt;=($B51+$D51+$F51+$H51+$J51+$L51+$N51+$P51+$R51+$T51+$V51)),$W51,IF((SUM(выдача!$O51:Z51)&lt;=($B51+$D51+$F51+$H51+$J51+$L51+$N51+$P51+$R51+$T51+$V51+$X51)),$Y51,IF((SUM(выдача!$O51:Z51)&lt;=($B51+$D51+$F51+$H51+$J51+$L51+$N51+$P51+$R51+$T51+$V51+$X51+$Z51)),$AA51,IF((SUM(выдача!$O51:Z51)&lt;=($B51+$D51+$F51+$H51+$J51+$L51+$N51+$P51+$R51+$T51+$V51+$X51+$Z51+$AB51)),$AC51,0))))))))))))))</f>
        <v>58</v>
      </c>
      <c r="AU51" s="354">
        <f>IF(((SUM(выдача!$O51:AA51)&lt;=$B51)),$C51,IF((SUM(выдача!$O51:AA51)&lt;=($B51+$D51)),$E51,IF((SUM(выдача!$O51:AA51)&lt;=($B51+$D51+$F51)),$G51,IF((SUM(выдача!$O51:AA51)&lt;=($B51+$D51+$F51+$H51)),$I51,IF((SUM(выдача!$O51:AA51)&lt;=($B51+$D51+$F51+$H51+$J51)),$K51,IF((SUM(выдача!$O51:AA51)&lt;=($B51+$D51+$F51+$H51+$J51+$L51)),$M51,IF((SUM(выдача!$O51:AA51)&lt;=($B51+$D51+$F51+$H51+$J51+$L51+$N51)),$O51,IF((SUM(выдача!$O51:AA51)&lt;=($B51+$D51+$F51+$H51+$J51+$L51+$N51+$P51)),$Q51,IF((SUM(выдача!$O51:AA51)&lt;=($B51+$D51+$F51+$H51+$J51+$L51+$N51+$P51+$R51)),$S51,IF((SUM(выдача!$O51:AA51)&lt;=($B51+$D51+$F51+$H51+$J51+$L51+$N51+$P51+$R51+$T51)),$U51,IF((SUM(выдача!$O51:AA51)&lt;=($B51+$D51+$F51+$H51+$J51+$L51+$N51+$P51+$R51+$T51+$V51)),$W51,IF((SUM(выдача!$O51:AA51)&lt;=($B51+$D51+$F51+$H51+$J51+$L51+$N51+$P51+$R51+$T51+$V51+$X51)),$Y51,IF((SUM(выдача!$O51:AA51)&lt;=($B51+$D51+$F51+$H51+$J51+$L51+$N51+$P51+$R51+$T51+$V51+$X51+$Z51)),$AA51,IF((SUM(выдача!$O51:AA51)&lt;=($B51+$D51+$F51+$H51+$J51+$L51+$N51+$P51+$R51+$T51+$V51+$X51+$Z51+$AB51)),$AC51,0))))))))))))))</f>
        <v>58</v>
      </c>
      <c r="AV51" s="354">
        <f>IF(((SUM(выдача!$O51:AB51)&lt;=$B51)),$C51,IF((SUM(выдача!$O51:AB51)&lt;=($B51+$D51)),$E51,IF((SUM(выдача!$O51:AB51)&lt;=($B51+$D51+$F51)),$G51,IF((SUM(выдача!$O51:AB51)&lt;=($B51+$D51+$F51+$H51)),$I51,IF((SUM(выдача!$O51:AB51)&lt;=($B51+$D51+$F51+$H51+$J51)),$K51,IF((SUM(выдача!$O51:AB51)&lt;=($B51+$D51+$F51+$H51+$J51+$L51)),$M51,IF((SUM(выдача!$O51:AB51)&lt;=($B51+$D51+$F51+$H51+$J51+$L51+$N51)),$O51,IF((SUM(выдача!$O51:AB51)&lt;=($B51+$D51+$F51+$H51+$J51+$L51+$N51+$P51)),$Q51,IF((SUM(выдача!$O51:AB51)&lt;=($B51+$D51+$F51+$H51+$J51+$L51+$N51+$P51+$R51)),$S51,IF((SUM(выдача!$O51:AB51)&lt;=($B51+$D51+$F51+$H51+$J51+$L51+$N51+$P51+$R51+$T51)),$U51,IF((SUM(выдача!$O51:AB51)&lt;=($B51+$D51+$F51+$H51+$J51+$L51+$N51+$P51+$R51+$T51+$V51)),$W51,IF((SUM(выдача!$O51:AB51)&lt;=($B51+$D51+$F51+$H51+$J51+$L51+$N51+$P51+$R51+$T51+$V51+$X51)),$Y51,IF((SUM(выдача!$O51:AB51)&lt;=($B51+$D51+$F51+$H51+$J51+$L51+$N51+$P51+$R51+$T51+$V51+$X51+$Z51)),$AA51,IF((SUM(выдача!$O51:AB51)&lt;=($B51+$D51+$F51+$H51+$J51+$L51+$N51+$P51+$R51+$T51+$V51+$X51+$Z51+$AB51)),$AC51,0))))))))))))))</f>
        <v>58</v>
      </c>
      <c r="AW51" s="354">
        <f>IF(((SUM(выдача!$O51:AC51)&lt;=$B51)),$C51,IF((SUM(выдача!$O51:AC51)&lt;=($B51+$D51)),$E51,IF((SUM(выдача!$O51:AC51)&lt;=($B51+$D51+$F51)),$G51,IF((SUM(выдача!$O51:AC51)&lt;=($B51+$D51+$F51+$H51)),$I51,IF((SUM(выдача!$O51:AC51)&lt;=($B51+$D51+$F51+$H51+$J51)),$K51,IF((SUM(выдача!$O51:AC51)&lt;=($B51+$D51+$F51+$H51+$J51+$L51)),$M51,IF((SUM(выдача!$O51:AC51)&lt;=($B51+$D51+$F51+$H51+$J51+$L51+$N51)),$O51,IF((SUM(выдача!$O51:AC51)&lt;=($B51+$D51+$F51+$H51+$J51+$L51+$N51+$P51)),$Q51,IF((SUM(выдача!$O51:AC51)&lt;=($B51+$D51+$F51+$H51+$J51+$L51+$N51+$P51+$R51)),$S51,IF((SUM(выдача!$O51:AC51)&lt;=($B51+$D51+$F51+$H51+$J51+$L51+$N51+$P51+$R51+$T51)),$U51,IF((SUM(выдача!$O51:AC51)&lt;=($B51+$D51+$F51+$H51+$J51+$L51+$N51+$P51+$R51+$T51+$V51)),$W51,IF((SUM(выдача!$O51:AC51)&lt;=($B51+$D51+$F51+$H51+$J51+$L51+$N51+$P51+$R51+$T51+$V51+$X51)),$Y51,IF((SUM(выдача!$O51:AC51)&lt;=($B51+$D51+$F51+$H51+$J51+$L51+$N51+$P51+$R51+$T51+$V51+$X51+$Z51)),$AA51,IF((SUM(выдача!$O51:AC51)&lt;=($B51+$D51+$F51+$H51+$J51+$L51+$N51+$P51+$R51+$T51+$V51+$X51+$Z51+$AB51)),$AC51,0))))))))))))))</f>
        <v>58</v>
      </c>
      <c r="AX51" s="354">
        <f>IF(((SUM(выдача!$O51:AD51)&lt;=$B51)),$C51,IF((SUM(выдача!$O51:AD51)&lt;=($B51+$D51)),$E51,IF((SUM(выдача!$O51:AD51)&lt;=($B51+$D51+$F51)),$G51,IF((SUM(выдача!$O51:AD51)&lt;=($B51+$D51+$F51+$H51)),$I51,IF((SUM(выдача!$O51:AD51)&lt;=($B51+$D51+$F51+$H51+$J51)),$K51,IF((SUM(выдача!$O51:AD51)&lt;=($B51+$D51+$F51+$H51+$J51+$L51)),$M51,IF((SUM(выдача!$O51:AD51)&lt;=($B51+$D51+$F51+$H51+$J51+$L51+$N51)),$O51,IF((SUM(выдача!$O51:AD51)&lt;=($B51+$D51+$F51+$H51+$J51+$L51+$N51+$P51)),$Q51,IF((SUM(выдача!$O51:AD51)&lt;=($B51+$D51+$F51+$H51+$J51+$L51+$N51+$P51+$R51)),$S51,IF((SUM(выдача!$O51:AD51)&lt;=($B51+$D51+$F51+$H51+$J51+$L51+$N51+$P51+$R51+$T51)),$U51,IF((SUM(выдача!$O51:AD51)&lt;=($B51+$D51+$F51+$H51+$J51+$L51+$N51+$P51+$R51+$T51+$V51)),$W51,IF((SUM(выдача!$O51:AD51)&lt;=($B51+$D51+$F51+$H51+$J51+$L51+$N51+$P51+$R51+$T51+$V51+$X51)),$Y51,IF((SUM(выдача!$O51:AD51)&lt;=($B51+$D51+$F51+$H51+$J51+$L51+$N51+$P51+$R51+$T51+$V51+$X51+$Z51)),$AA51,IF((SUM(выдача!$O51:AD51)&lt;=($B51+$D51+$F51+$H51+$J51+$L51+$N51+$P51+$R51+$T51+$V51+$X51+$Z51+$AB51)),$AC51,0))))))))))))))</f>
        <v>58</v>
      </c>
      <c r="AY51" s="354">
        <f>IF(((SUM(выдача!$O51:AE51)&lt;=$B51)),$C51,IF((SUM(выдача!$O51:AE51)&lt;=($B51+$D51)),$E51,IF((SUM(выдача!$O51:AE51)&lt;=($B51+$D51+$F51)),$G51,IF((SUM(выдача!$O51:AE51)&lt;=($B51+$D51+$F51+$H51)),$I51,IF((SUM(выдача!$O51:AE51)&lt;=($B51+$D51+$F51+$H51+$J51)),$K51,IF((SUM(выдача!$O51:AE51)&lt;=($B51+$D51+$F51+$H51+$J51+$L51)),$M51,IF((SUM(выдача!$O51:AE51)&lt;=($B51+$D51+$F51+$H51+$J51+$L51+$N51)),$O51,IF((SUM(выдача!$O51:AE51)&lt;=($B51+$D51+$F51+$H51+$J51+$L51+$N51+$P51)),$Q51,IF((SUM(выдача!$O51:AE51)&lt;=($B51+$D51+$F51+$H51+$J51+$L51+$N51+$P51+$R51)),$S51,IF((SUM(выдача!$O51:AE51)&lt;=($B51+$D51+$F51+$H51+$J51+$L51+$N51+$P51+$R51+$T51)),$U51,IF((SUM(выдача!$O51:AE51)&lt;=($B51+$D51+$F51+$H51+$J51+$L51+$N51+$P51+$R51+$T51+$V51)),$W51,IF((SUM(выдача!$O51:AE51)&lt;=($B51+$D51+$F51+$H51+$J51+$L51+$N51+$P51+$R51+$T51+$V51+$X51)),$Y51,IF((SUM(выдача!$O51:AE51)&lt;=($B51+$D51+$F51+$H51+$J51+$L51+$N51+$P51+$R51+$T51+$V51+$X51+$Z51)),$AA51,IF((SUM(выдача!$O51:AE51)&lt;=($B51+$D51+$F51+$H51+$J51+$L51+$N51+$P51+$R51+$T51+$V51+$X51+$Z51+$AB51)),$AC51,0))))))))))))))</f>
        <v>58</v>
      </c>
      <c r="AZ51" s="354">
        <f>IF(((SUM(выдача!$O51:AF51)&lt;=$B51)),$C51,IF((SUM(выдача!$O51:AF51)&lt;=($B51+$D51)),$E51,IF((SUM(выдача!$O51:AF51)&lt;=($B51+$D51+$F51)),$G51,IF((SUM(выдача!$O51:AF51)&lt;=($B51+$D51+$F51+$H51)),$I51,IF((SUM(выдача!$O51:AF51)&lt;=($B51+$D51+$F51+$H51+$J51)),$K51,IF((SUM(выдача!$O51:AF51)&lt;=($B51+$D51+$F51+$H51+$J51+$L51)),$M51,IF((SUM(выдача!$O51:AF51)&lt;=($B51+$D51+$F51+$H51+$J51+$L51+$N51)),$O51,IF((SUM(выдача!$O51:AF51)&lt;=($B51+$D51+$F51+$H51+$J51+$L51+$N51+$P51)),$Q51,IF((SUM(выдача!$O51:AF51)&lt;=($B51+$D51+$F51+$H51+$J51+$L51+$N51+$P51+$R51)),$S51,IF((SUM(выдача!$O51:AF51)&lt;=($B51+$D51+$F51+$H51+$J51+$L51+$N51+$P51+$R51+$T51)),$U51,IF((SUM(выдача!$O51:AF51)&lt;=($B51+$D51+$F51+$H51+$J51+$L51+$N51+$P51+$R51+$T51+$V51)),$W51,IF((SUM(выдача!$O51:AF51)&lt;=($B51+$D51+$F51+$H51+$J51+$L51+$N51+$P51+$R51+$T51+$V51+$X51)),$Y51,IF((SUM(выдача!$O51:AF51)&lt;=($B51+$D51+$F51+$H51+$J51+$L51+$N51+$P51+$R51+$T51+$V51+$X51+$Z51)),$AA51,IF((SUM(выдача!$O51:AF51)&lt;=($B51+$D51+$F51+$H51+$J51+$L51+$N51+$P51+$R51+$T51+$V51+$X51+$Z51+$AB51)),$AC51,0))))))))))))))</f>
        <v>58</v>
      </c>
      <c r="BA51" s="354">
        <f>IF(((SUM(выдача!$O51:AG51)&lt;=$B51)),$C51,IF((SUM(выдача!$O51:AG51)&lt;=($B51+$D51)),$E51,IF((SUM(выдача!$O51:AG51)&lt;=($B51+$D51+$F51)),$G51,IF((SUM(выдача!$O51:AG51)&lt;=($B51+$D51+$F51+$H51)),$I51,IF((SUM(выдача!$O51:AG51)&lt;=($B51+$D51+$F51+$H51+$J51)),$K51,IF((SUM(выдача!$O51:AG51)&lt;=($B51+$D51+$F51+$H51+$J51+$L51)),$M51,IF((SUM(выдача!$O51:AG51)&lt;=($B51+$D51+$F51+$H51+$J51+$L51+$N51)),$O51,IF((SUM(выдача!$O51:AG51)&lt;=($B51+$D51+$F51+$H51+$J51+$L51+$N51+$P51)),$Q51,IF((SUM(выдача!$O51:AG51)&lt;=($B51+$D51+$F51+$H51+$J51+$L51+$N51+$P51+$R51)),$S51,IF((SUM(выдача!$O51:AG51)&lt;=($B51+$D51+$F51+$H51+$J51+$L51+$N51+$P51+$R51+$T51)),$U51,IF((SUM(выдача!$O51:AG51)&lt;=($B51+$D51+$F51+$H51+$J51+$L51+$N51+$P51+$R51+$T51+$V51)),$W51,IF((SUM(выдача!$O51:AG51)&lt;=($B51+$D51+$F51+$H51+$J51+$L51+$N51+$P51+$R51+$T51+$V51+$X51)),$Y51,IF((SUM(выдача!$O51:AG51)&lt;=($B51+$D51+$F51+$H51+$J51+$L51+$N51+$P51+$R51+$T51+$V51+$X51+$Z51)),$AA51,IF((SUM(выдача!$O51:AG51)&lt;=($B51+$D51+$F51+$H51+$J51+$L51+$N51+$P51+$R51+$T51+$V51+$X51+$Z51+$AB51)),$AC51,0))))))))))))))</f>
        <v>58</v>
      </c>
      <c r="BB51" s="354">
        <f>IF(((SUM(выдача!$O51:AH51)&lt;=$B51)),$C51,IF((SUM(выдача!$O51:AH51)&lt;=($B51+$D51)),$E51,IF((SUM(выдача!$O51:AH51)&lt;=($B51+$D51+$F51)),$G51,IF((SUM(выдача!$O51:AH51)&lt;=($B51+$D51+$F51+$H51)),$I51,IF((SUM(выдача!$O51:AH51)&lt;=($B51+$D51+$F51+$H51+$J51)),$K51,IF((SUM(выдача!$O51:AH51)&lt;=($B51+$D51+$F51+$H51+$J51+$L51)),$M51,IF((SUM(выдача!$O51:AH51)&lt;=($B51+$D51+$F51+$H51+$J51+$L51+$N51)),$O51,IF((SUM(выдача!$O51:AH51)&lt;=($B51+$D51+$F51+$H51+$J51+$L51+$N51+$P51)),$Q51,IF((SUM(выдача!$O51:AH51)&lt;=($B51+$D51+$F51+$H51+$J51+$L51+$N51+$P51+$R51)),$S51,IF((SUM(выдача!$O51:AH51)&lt;=($B51+$D51+$F51+$H51+$J51+$L51+$N51+$P51+$R51+$T51)),$U51,IF((SUM(выдача!$O51:AH51)&lt;=($B51+$D51+$F51+$H51+$J51+$L51+$N51+$P51+$R51+$T51+$V51)),$W51,IF((SUM(выдача!$O51:AH51)&lt;=($B51+$D51+$F51+$H51+$J51+$L51+$N51+$P51+$R51+$T51+$V51+$X51)),$Y51,IF((SUM(выдача!$O51:AH51)&lt;=($B51+$D51+$F51+$H51+$J51+$L51+$N51+$P51+$R51+$T51+$V51+$X51+$Z51)),$AA51,IF((SUM(выдача!$O51:AH51)&lt;=($B51+$D51+$F51+$H51+$J51+$L51+$N51+$P51+$R51+$T51+$V51+$X51+$Z51+$AB51)),$AC51,0))))))))))))))</f>
        <v>58</v>
      </c>
      <c r="BC51" s="354">
        <f>IF(((SUM(выдача!$O51:AI51)&lt;=$B51)),$C51,IF((SUM(выдача!$O51:AI51)&lt;=($B51+$D51)),$E51,IF((SUM(выдача!$O51:AI51)&lt;=($B51+$D51+$F51)),$G51,IF((SUM(выдача!$O51:AI51)&lt;=($B51+$D51+$F51+$H51)),$I51,IF((SUM(выдача!$O51:AI51)&lt;=($B51+$D51+$F51+$H51+$J51)),$K51,IF((SUM(выдача!$O51:AI51)&lt;=($B51+$D51+$F51+$H51+$J51+$L51)),$M51,IF((SUM(выдача!$O51:AI51)&lt;=($B51+$D51+$F51+$H51+$J51+$L51+$N51)),$O51,IF((SUM(выдача!$O51:AI51)&lt;=($B51+$D51+$F51+$H51+$J51+$L51+$N51+$P51)),$Q51,IF((SUM(выдача!$O51:AI51)&lt;=($B51+$D51+$F51+$H51+$J51+$L51+$N51+$P51+$R51)),$S51,IF((SUM(выдача!$O51:AI51)&lt;=($B51+$D51+$F51+$H51+$J51+$L51+$N51+$P51+$R51+$T51)),$U51,IF((SUM(выдача!$O51:AI51)&lt;=($B51+$D51+$F51+$H51+$J51+$L51+$N51+$P51+$R51+$T51+$V51)),$W51,IF((SUM(выдача!$O51:AI51)&lt;=($B51+$D51+$F51+$H51+$J51+$L51+$N51+$P51+$R51+$T51+$V51+$X51)),$Y51,IF((SUM(выдача!$O51:AI51)&lt;=($B51+$D51+$F51+$H51+$J51+$L51+$N51+$P51+$R51+$T51+$V51+$X51+$Z51)),$AA51,IF((SUM(выдача!$O51:AI51)&lt;=($B51+$D51+$F51+$H51+$J51+$L51+$N51+$P51+$R51+$T51+$V51+$X51+$Z51+$AB51)),$AC51,0))))))))))))))</f>
        <v>58</v>
      </c>
      <c r="BD51" s="355">
        <f t="shared" si="1"/>
        <v>0</v>
      </c>
      <c r="BE51" s="356">
        <f t="shared" si="4"/>
        <v>0</v>
      </c>
    </row>
    <row r="52" spans="1:57" ht="15.75">
      <c r="A52" s="151" t="s">
        <v>25</v>
      </c>
      <c r="B52" s="276">
        <v>2.0699999999999998</v>
      </c>
      <c r="C52" s="277">
        <v>210</v>
      </c>
      <c r="D52" s="276">
        <v>1.53</v>
      </c>
      <c r="E52" s="277">
        <v>210</v>
      </c>
      <c r="F52" s="276">
        <v>1.5</v>
      </c>
      <c r="G52" s="280">
        <v>210</v>
      </c>
      <c r="H52" s="276">
        <v>3.1</v>
      </c>
      <c r="I52" s="278">
        <v>120</v>
      </c>
      <c r="J52" s="279">
        <v>2.5499999999999998</v>
      </c>
      <c r="K52" s="278">
        <v>120</v>
      </c>
      <c r="L52" s="279"/>
      <c r="M52" s="280"/>
      <c r="N52" s="279"/>
      <c r="O52" s="280"/>
      <c r="P52" s="279"/>
      <c r="Q52" s="280"/>
      <c r="R52" s="279"/>
      <c r="S52" s="280"/>
      <c r="T52" s="279"/>
      <c r="U52" s="280"/>
      <c r="V52" s="279"/>
      <c r="W52" s="280"/>
      <c r="X52" s="279"/>
      <c r="Y52" s="280"/>
      <c r="Z52" s="279"/>
      <c r="AA52" s="280"/>
      <c r="AB52" s="279"/>
      <c r="AC52" s="280"/>
      <c r="AD52" s="351">
        <f>B52*C52+D52*E52+F52*G52+H52*I52+J52*K52+L52*M52+N52*O52+P52*Q52+R52*S52+T52*U52+V52*W52+X52*Y52+Z52*AA52+AB52*AC52</f>
        <v>1749</v>
      </c>
      <c r="AE52" s="351">
        <f>AD52-(SUM(Всего!D52:'Всего'!X52))</f>
        <v>0</v>
      </c>
      <c r="AF52" s="352">
        <f>B52+D52+F52+H52+J52+L52+N52+P52+R52+T52+V52+X52+Z52+AB52</f>
        <v>10.75</v>
      </c>
      <c r="AG52" s="353" t="str">
        <f t="shared" si="0"/>
        <v>огурцы</v>
      </c>
      <c r="AH52" s="353">
        <f>выдача!B52</f>
        <v>0</v>
      </c>
      <c r="AI52" s="354">
        <f>IF(((SUM(выдача!$O52:O52)&lt;=$B52)),$C52,IF((SUM(выдача!$O52:O52)&lt;=($B52+$D52)),$E52,IF((SUM(выдача!$O52:O52)&lt;=($B52+$D52+$F52)),$G52,IF((SUM(выдача!$O52:O52)&lt;=($B52+$D52+$F52+$H52)),$I52,IF((SUM(выдача!$O52:O52)&lt;=($B52+$D52+$F52+$H52+$J52)),$K52,IF((SUM(выдача!$O52:O52)&lt;=($B52+$D52+$F52+$H52+$J52+$L52)),$M52,IF((SUM(выдача!$O52:O52)&lt;=($B52+$D52+$F52+$H52+$J52+$L52+$N52)),$O52,IF((SUM(выдача!$O52:O52)&lt;=($B52+$D52+$F52+$H52+$J52+$L52+$N52+$P52)),$Q52,IF((SUM(выдача!$O52:O52)&lt;=($B52+$D52+$F52+$H52+$J52+$L52+$N52+$P52+$R52)),$S52,IF((SUM(выдача!$O52:O52)&lt;=($B52+$D52+$F52+$H52+$J52+$L52+$N52+$P52+$R52+$T52)),$U52,IF((SUM(выдача!$O52:O52)&lt;=($B52+$D52+$F52+$H52+$J52+$L52+$N52+$P52+$R52+$T52+$V52)),$W52,IF((SUM(выдача!$O52:O52)&lt;=($B52+$D52+$F52+$H52+$J52+$L52+$N52+$P52+$R52+$T52+$V52+$X52)),$Y52,IF((SUM(выдача!$O52:O52)&lt;=($B52+$D52+$F52+$H52+$J52+$L52+$N52+$P52+$R52+$T52+$V52+$X52+$Z52)),$AA52,IF((SUM(выдача!$O52:O52)&lt;=($B52+$D52+$F52+$H52+$J52+$L52+$N52+$P52+$R52+$T52+$V52+$X52+$Z52+$AB52)),$AC52,0))))))))))))))</f>
        <v>210</v>
      </c>
      <c r="AJ52" s="354">
        <f>IF(((SUM(выдача!$O52:P52)&lt;=$B52)),$C52,IF((SUM(выдача!$O52:P52)&lt;=($B52+$D52)),$E52,IF((SUM(выдача!$O52:P52)&lt;=($B52+$D52+$F52)),$G52,IF((SUM(выдача!$O52:P52)&lt;=($B52+$D52+$F52+$H52)),$I52,IF((SUM(выдача!$O52:P52)&lt;=($B52+$D52+$F52+$H52+$J52)),$K52,IF((SUM(выдача!$O52:P52)&lt;=($B52+$D52+$F52+$H52+$J52+$L52)),$M52,IF((SUM(выдача!$O52:P52)&lt;=($B52+$D52+$F52+$H52+$J52+$L52+$N52)),$O52,IF((SUM(выдача!$O52:P52)&lt;=($B52+$D52+$F52+$H52+$J52+$L52+$N52+$P52)),$Q52,IF((SUM(выдача!$O52:P52)&lt;=($B52+$D52+$F52+$H52+$J52+$L52+$N52+$P52+$R52)),$S52,IF((SUM(выдача!$O52:P52)&lt;=($B52+$D52+$F52+$H52+$J52+$L52+$N52+$P52+$R52+$T52)),$U52,IF((SUM(выдача!$O52:P52)&lt;=($B52+$D52+$F52+$H52+$J52+$L52+$N52+$P52+$R52+$T52+$V52)),$W52,IF((SUM(выдача!$O52:P52)&lt;=($B52+$D52+$F52+$H52+$J52+$L52+$N52+$P52+$R52+$T52+$V52+$X52)),$Y52,IF((SUM(выдача!$O52:P52)&lt;=($B52+$D52+$F52+$H52+$J52+$L52+$N52+$P52+$R52+$T52+$V52+$X52+$Z52)),$AA52,IF((SUM(выдача!$O52:P52)&lt;=($B52+$D52+$F52+$H52+$J52+$L52+$N52+$P52+$R52+$T52+$V52+$X52+$Z52+$AB52)),$AC52,0))))))))))))))</f>
        <v>210</v>
      </c>
      <c r="AK52" s="354">
        <f>IF(((SUM(выдача!$O52:Q52)&lt;=$B52)),$C52,IF((SUM(выдача!$O52:Q52)&lt;=($B52+$D52)),$E52,IF((SUM(выдача!$O52:Q52)&lt;=($B52+$D52+$F52)),$G52,IF((SUM(выдача!$O52:Q52)&lt;=($B52+$D52+$F52+$H52)),$I52,IF((SUM(выдача!$O52:Q52)&lt;=($B52+$D52+$F52+$H52+$J52)),$K52,IF((SUM(выдача!$O52:Q52)&lt;=($B52+$D52+$F52+$H52+$J52+$L52)),$M52,IF((SUM(выдача!$O52:Q52)&lt;=($B52+$D52+$F52+$H52+$J52+$L52+$N52)),$O52,IF((SUM(выдача!$O52:Q52)&lt;=($B52+$D52+$F52+$H52+$J52+$L52+$N52+$P52)),$Q52,IF((SUM(выдача!$O52:Q52)&lt;=($B52+$D52+$F52+$H52+$J52+$L52+$N52+$P52+$R52)),$S52,IF((SUM(выдача!$O52:Q52)&lt;=($B52+$D52+$F52+$H52+$J52+$L52+$N52+$P52+$R52+$T52)),$U52,IF((SUM(выдача!$O52:Q52)&lt;=($B52+$D52+$F52+$H52+$J52+$L52+$N52+$P52+$R52+$T52+$V52)),$W52,IF((SUM(выдача!$O52:Q52)&lt;=($B52+$D52+$F52+$H52+$J52+$L52+$N52+$P52+$R52+$T52+$V52+$X52)),$Y52,IF((SUM(выдача!$O52:Q52)&lt;=($B52+$D52+$F52+$H52+$J52+$L52+$N52+$P52+$R52+$T52+$V52+$X52+$Z52)),$AA52,IF((SUM(выдача!$O52:Q52)&lt;=($B52+$D52+$F52+$H52+$J52+$L52+$N52+$P52+$R52+$T52+$V52+$X52+$Z52+$AB52)),$AC52,0))))))))))))))</f>
        <v>210</v>
      </c>
      <c r="AL52" s="354">
        <f>IF(((SUM(выдача!$O52:R52)&lt;=$B52)),$C52,IF((SUM(выдача!$O52:R52)&lt;=($B52+$D52)),$E52,IF((SUM(выдача!$O52:R52)&lt;=($B52+$D52+$F52)),$G52,IF((SUM(выдача!$O52:R52)&lt;=($B52+$D52+$F52+$H52)),$I52,IF((SUM(выдача!$O52:R52)&lt;=($B52+$D52+$F52+$H52+$J52)),$K52,IF((SUM(выдача!$O52:R52)&lt;=($B52+$D52+$F52+$H52+$J52+$L52)),$M52,IF((SUM(выдача!$O52:R52)&lt;=($B52+$D52+$F52+$H52+$J52+$L52+$N52)),$O52,IF((SUM(выдача!$O52:R52)&lt;=($B52+$D52+$F52+$H52+$J52+$L52+$N52+$P52)),$Q52,IF((SUM(выдача!$O52:R52)&lt;=($B52+$D52+$F52+$H52+$J52+$L52+$N52+$P52+$R52)),$S52,IF((SUM(выдача!$O52:R52)&lt;=($B52+$D52+$F52+$H52+$J52+$L52+$N52+$P52+$R52+$T52)),$U52,IF((SUM(выдача!$O52:R52)&lt;=($B52+$D52+$F52+$H52+$J52+$L52+$N52+$P52+$R52+$T52+$V52)),$W52,IF((SUM(выдача!$O52:R52)&lt;=($B52+$D52+$F52+$H52+$J52+$L52+$N52+$P52+$R52+$T52+$V52+$X52)),$Y52,IF((SUM(выдача!$O52:R52)&lt;=($B52+$D52+$F52+$H52+$J52+$L52+$N52+$P52+$R52+$T52+$V52+$X52+$Z52)),$AA52,IF((SUM(выдача!$O52:R52)&lt;=($B52+$D52+$F52+$H52+$J52+$L52+$N52+$P52+$R52+$T52+$V52+$X52+$Z52+$AB52)),$AC52,0))))))))))))))</f>
        <v>210</v>
      </c>
      <c r="AM52" s="354">
        <f>IF(((SUM(выдача!$O52:S52)&lt;=$B52)),$C52,IF((SUM(выдача!$O52:S52)&lt;=($B52+$D52)),$E52,IF((SUM(выдача!$O52:S52)&lt;=($B52+$D52+$F52)),$G52,IF((SUM(выдача!$O52:S52)&lt;=($B52+$D52+$F52+$H52)),$I52,IF((SUM(выдача!$O52:S52)&lt;=($B52+$D52+$F52+$H52+$J52)),$K52,IF((SUM(выдача!$O52:S52)&lt;=($B52+$D52+$F52+$H52+$J52+$L52)),$M52,IF((SUM(выдача!$O52:S52)&lt;=($B52+$D52+$F52+$H52+$J52+$L52+$N52)),$O52,IF((SUM(выдача!$O52:S52)&lt;=($B52+$D52+$F52+$H52+$J52+$L52+$N52+$P52)),$Q52,IF((SUM(выдача!$O52:S52)&lt;=($B52+$D52+$F52+$H52+$J52+$L52+$N52+$P52+$R52)),$S52,IF((SUM(выдача!$O52:S52)&lt;=($B52+$D52+$F52+$H52+$J52+$L52+$N52+$P52+$R52+$T52)),$U52,IF((SUM(выдача!$O52:S52)&lt;=($B52+$D52+$F52+$H52+$J52+$L52+$N52+$P52+$R52+$T52+$V52)),$W52,IF((SUM(выдача!$O52:S52)&lt;=($B52+$D52+$F52+$H52+$J52+$L52+$N52+$P52+$R52+$T52+$V52+$X52)),$Y52,IF((SUM(выдача!$O52:S52)&lt;=($B52+$D52+$F52+$H52+$J52+$L52+$N52+$P52+$R52+$T52+$V52+$X52+$Z52)),$AA52,IF((SUM(выдача!$O52:S52)&lt;=($B52+$D52+$F52+$H52+$J52+$L52+$N52+$P52+$R52+$T52+$V52+$X52+$Z52+$AB52)),$AC52,0))))))))))))))</f>
        <v>210</v>
      </c>
      <c r="AN52" s="354">
        <f>IF(((SUM(выдача!$O52:T52)&lt;=$B52)),$C52,IF((SUM(выдача!$O52:T52)&lt;=($B52+$D52)),$E52,IF((SUM(выдача!$O52:T52)&lt;=($B52+$D52+$F52)),$G52,IF((SUM(выдача!$O52:T52)&lt;=($B52+$D52+$F52+$H52)),$I52,IF((SUM(выдача!$O52:T52)&lt;=($B52+$D52+$F52+$H52+$J52)),$K52,IF((SUM(выдача!$O52:T52)&lt;=($B52+$D52+$F52+$H52+$J52+$L52)),$M52,IF((SUM(выдача!$O52:T52)&lt;=($B52+$D52+$F52+$H52+$J52+$L52+$N52)),$O52,IF((SUM(выдача!$O52:T52)&lt;=($B52+$D52+$F52+$H52+$J52+$L52+$N52+$P52)),$Q52,IF((SUM(выдача!$O52:T52)&lt;=($B52+$D52+$F52+$H52+$J52+$L52+$N52+$P52+$R52)),$S52,IF((SUM(выдача!$O52:T52)&lt;=($B52+$D52+$F52+$H52+$J52+$L52+$N52+$P52+$R52+$T52)),$U52,IF((SUM(выдача!$O52:T52)&lt;=($B52+$D52+$F52+$H52+$J52+$L52+$N52+$P52+$R52+$T52+$V52)),$W52,IF((SUM(выдача!$O52:T52)&lt;=($B52+$D52+$F52+$H52+$J52+$L52+$N52+$P52+$R52+$T52+$V52+$X52)),$Y52,IF((SUM(выдача!$O52:T52)&lt;=($B52+$D52+$F52+$H52+$J52+$L52+$N52+$P52+$R52+$T52+$V52+$X52+$Z52)),$AA52,IF((SUM(выдача!$O52:T52)&lt;=($B52+$D52+$F52+$H52+$J52+$L52+$N52+$P52+$R52+$T52+$V52+$X52+$Z52+$AB52)),$AC52,0))))))))))))))</f>
        <v>210</v>
      </c>
      <c r="AO52" s="354">
        <f>IF(((SUM(выдача!$O52:U52)&lt;=$B52)),$C52,IF((SUM(выдача!$O52:U52)&lt;=($B52+$D52)),$E52,IF((SUM(выдача!$O52:U52)&lt;=($B52+$D52+$F52)),$G52,IF((SUM(выдача!$O52:U52)&lt;=($B52+$D52+$F52+$H52)),$I52,IF((SUM(выдача!$O52:U52)&lt;=($B52+$D52+$F52+$H52+$J52)),$K52,IF((SUM(выдача!$O52:U52)&lt;=($B52+$D52+$F52+$H52+$J52+$L52)),$M52,IF((SUM(выдача!$O52:U52)&lt;=($B52+$D52+$F52+$H52+$J52+$L52+$N52)),$O52,IF((SUM(выдача!$O52:U52)&lt;=($B52+$D52+$F52+$H52+$J52+$L52+$N52+$P52)),$Q52,IF((SUM(выдача!$O52:U52)&lt;=($B52+$D52+$F52+$H52+$J52+$L52+$N52+$P52+$R52)),$S52,IF((SUM(выдача!$O52:U52)&lt;=($B52+$D52+$F52+$H52+$J52+$L52+$N52+$P52+$R52+$T52)),$U52,IF((SUM(выдача!$O52:U52)&lt;=($B52+$D52+$F52+$H52+$J52+$L52+$N52+$P52+$R52+$T52+$V52)),$W52,IF((SUM(выдача!$O52:U52)&lt;=($B52+$D52+$F52+$H52+$J52+$L52+$N52+$P52+$R52+$T52+$V52+$X52)),$Y52,IF((SUM(выдача!$O52:U52)&lt;=($B52+$D52+$F52+$H52+$J52+$L52+$N52+$P52+$R52+$T52+$V52+$X52+$Z52)),$AA52,IF((SUM(выдача!$O52:U52)&lt;=($B52+$D52+$F52+$H52+$J52+$L52+$N52+$P52+$R52+$T52+$V52+$X52+$Z52+$AB52)),$AC52,0))))))))))))))</f>
        <v>210</v>
      </c>
      <c r="AP52" s="354">
        <f>IF(((SUM(выдача!$O52:V52)&lt;=$B52)),$C52,IF((SUM(выдача!$O52:V52)&lt;=($B52+$D52)),$E52,IF((SUM(выдача!$O52:V52)&lt;=($B52+$D52+$F52)),$G52,IF((SUM(выдача!$O52:V52)&lt;=($B52+$D52+$F52+$H52)),$I52,IF((SUM(выдача!$O52:V52)&lt;=($B52+$D52+$F52+$H52+$J52)),$K52,IF((SUM(выдача!$O52:V52)&lt;=($B52+$D52+$F52+$H52+$J52+$L52)),$M52,IF((SUM(выдача!$O52:V52)&lt;=($B52+$D52+$F52+$H52+$J52+$L52+$N52)),$O52,IF((SUM(выдача!$O52:V52)&lt;=($B52+$D52+$F52+$H52+$J52+$L52+$N52+$P52)),$Q52,IF((SUM(выдача!$O52:V52)&lt;=($B52+$D52+$F52+$H52+$J52+$L52+$N52+$P52+$R52)),$S52,IF((SUM(выдача!$O52:V52)&lt;=($B52+$D52+$F52+$H52+$J52+$L52+$N52+$P52+$R52+$T52)),$U52,IF((SUM(выдача!$O52:V52)&lt;=($B52+$D52+$F52+$H52+$J52+$L52+$N52+$P52+$R52+$T52+$V52)),$W52,IF((SUM(выдача!$O52:V52)&lt;=($B52+$D52+$F52+$H52+$J52+$L52+$N52+$P52+$R52+$T52+$V52+$X52)),$Y52,IF((SUM(выдача!$O52:V52)&lt;=($B52+$D52+$F52+$H52+$J52+$L52+$N52+$P52+$R52+$T52+$V52+$X52+$Z52)),$AA52,IF((SUM(выдача!$O52:V52)&lt;=($B52+$D52+$F52+$H52+$J52+$L52+$N52+$P52+$R52+$T52+$V52+$X52+$Z52+$AB52)),$AC52,0))))))))))))))</f>
        <v>210</v>
      </c>
      <c r="AQ52" s="354">
        <f>IF(((SUM(выдача!$O52:W52)&lt;=$B52)),$C52,IF((SUM(выдача!$O52:W52)&lt;=($B52+$D52)),$E52,IF((SUM(выдача!$O52:W52)&lt;=($B52+$D52+$F52)),$G52,IF((SUM(выдача!$O52:W52)&lt;=($B52+$D52+$F52+$H52)),$I52,IF((SUM(выдача!$O52:W52)&lt;=($B52+$D52+$F52+$H52+$J52)),$K52,IF((SUM(выдача!$O52:W52)&lt;=($B52+$D52+$F52+$H52+$J52+$L52)),$M52,IF((SUM(выдача!$O52:W52)&lt;=($B52+$D52+$F52+$H52+$J52+$L52+$N52)),$O52,IF((SUM(выдача!$O52:W52)&lt;=($B52+$D52+$F52+$H52+$J52+$L52+$N52+$P52)),$Q52,IF((SUM(выдача!$O52:W52)&lt;=($B52+$D52+$F52+$H52+$J52+$L52+$N52+$P52+$R52)),$S52,IF((SUM(выдача!$O52:W52)&lt;=($B52+$D52+$F52+$H52+$J52+$L52+$N52+$P52+$R52+$T52)),$U52,IF((SUM(выдача!$O52:W52)&lt;=($B52+$D52+$F52+$H52+$J52+$L52+$N52+$P52+$R52+$T52+$V52)),$W52,IF((SUM(выдача!$O52:W52)&lt;=($B52+$D52+$F52+$H52+$J52+$L52+$N52+$P52+$R52+$T52+$V52+$X52)),$Y52,IF((SUM(выдача!$O52:W52)&lt;=($B52+$D52+$F52+$H52+$J52+$L52+$N52+$P52+$R52+$T52+$V52+$X52+$Z52)),$AA52,IF((SUM(выдача!$O52:W52)&lt;=($B52+$D52+$F52+$H52+$J52+$L52+$N52+$P52+$R52+$T52+$V52+$X52+$Z52+$AB52)),$AC52,0))))))))))))))</f>
        <v>210</v>
      </c>
      <c r="AR52" s="354">
        <f>IF(((SUM(выдача!$O52:X52)&lt;=$B52)),$C52,IF((SUM(выдача!$O52:X52)&lt;=($B52+$D52)),$E52,IF((SUM(выдача!$O52:X52)&lt;=($B52+$D52+$F52)),$G52,IF((SUM(выдача!$O52:X52)&lt;=($B52+$D52+$F52+$H52)),$I52,IF((SUM(выдача!$O52:X52)&lt;=($B52+$D52+$F52+$H52+$J52)),$K52,IF((SUM(выдача!$O52:X52)&lt;=($B52+$D52+$F52+$H52+$J52+$L52)),$M52,IF((SUM(выдача!$O52:X52)&lt;=($B52+$D52+$F52+$H52+$J52+$L52+$N52)),$O52,IF((SUM(выдача!$O52:X52)&lt;=($B52+$D52+$F52+$H52+$J52+$L52+$N52+$P52)),$Q52,IF((SUM(выдача!$O52:X52)&lt;=($B52+$D52+$F52+$H52+$J52+$L52+$N52+$P52+$R52)),$S52,IF((SUM(выдача!$O52:X52)&lt;=($B52+$D52+$F52+$H52+$J52+$L52+$N52+$P52+$R52+$T52)),$U52,IF((SUM(выдача!$O52:X52)&lt;=($B52+$D52+$F52+$H52+$J52+$L52+$N52+$P52+$R52+$T52+$V52)),$W52,IF((SUM(выдача!$O52:X52)&lt;=($B52+$D52+$F52+$H52+$J52+$L52+$N52+$P52+$R52+$T52+$V52+$X52)),$Y52,IF((SUM(выдача!$O52:X52)&lt;=($B52+$D52+$F52+$H52+$J52+$L52+$N52+$P52+$R52+$T52+$V52+$X52+$Z52)),$AA52,IF((SUM(выдача!$O52:X52)&lt;=($B52+$D52+$F52+$H52+$J52+$L52+$N52+$P52+$R52+$T52+$V52+$X52+$Z52+$AB52)),$AC52,0))))))))))))))</f>
        <v>210</v>
      </c>
      <c r="AS52" s="354">
        <f>IF(((SUM(выдача!$O52:Y52)&lt;=$B52)),$C52,IF((SUM(выдача!$O52:Y52)&lt;=($B52+$D52)),$E52,IF((SUM(выдача!$O52:Y52)&lt;=($B52+$D52+$F52)),$G52,IF((SUM(выдача!$O52:Y52)&lt;=($B52+$D52+$F52+$H52)),$I52,IF((SUM(выдача!$O52:Y52)&lt;=($B52+$D52+$F52+$H52+$J52)),$K52,IF((SUM(выдача!$O52:Y52)&lt;=($B52+$D52+$F52+$H52+$J52+$L52)),$M52,IF((SUM(выдача!$O52:Y52)&lt;=($B52+$D52+$F52+$H52+$J52+$L52+$N52)),$O52,IF((SUM(выдача!$O52:Y52)&lt;=($B52+$D52+$F52+$H52+$J52+$L52+$N52+$P52)),$Q52,IF((SUM(выдача!$O52:Y52)&lt;=($B52+$D52+$F52+$H52+$J52+$L52+$N52+$P52+$R52)),$S52,IF((SUM(выдача!$O52:Y52)&lt;=($B52+$D52+$F52+$H52+$J52+$L52+$N52+$P52+$R52+$T52)),$U52,IF((SUM(выдача!$O52:Y52)&lt;=($B52+$D52+$F52+$H52+$J52+$L52+$N52+$P52+$R52+$T52+$V52)),$W52,IF((SUM(выдача!$O52:Y52)&lt;=($B52+$D52+$F52+$H52+$J52+$L52+$N52+$P52+$R52+$T52+$V52+$X52)),$Y52,IF((SUM(выдача!$O52:Y52)&lt;=($B52+$D52+$F52+$H52+$J52+$L52+$N52+$P52+$R52+$T52+$V52+$X52+$Z52)),$AA52,IF((SUM(выдача!$O52:Y52)&lt;=($B52+$D52+$F52+$H52+$J52+$L52+$N52+$P52+$R52+$T52+$V52+$X52+$Z52+$AB52)),$AC52,0))))))))))))))</f>
        <v>210</v>
      </c>
      <c r="AT52" s="354">
        <f>IF(((SUM(выдача!$O52:Z52)&lt;=$B52)),$C52,IF((SUM(выдача!$O52:Z52)&lt;=($B52+$D52)),$E52,IF((SUM(выдача!$O52:Z52)&lt;=($B52+$D52+$F52)),$G52,IF((SUM(выдача!$O52:Z52)&lt;=($B52+$D52+$F52+$H52)),$I52,IF((SUM(выдача!$O52:Z52)&lt;=($B52+$D52+$F52+$H52+$J52)),$K52,IF((SUM(выдача!$O52:Z52)&lt;=($B52+$D52+$F52+$H52+$J52+$L52)),$M52,IF((SUM(выдача!$O52:Z52)&lt;=($B52+$D52+$F52+$H52+$J52+$L52+$N52)),$O52,IF((SUM(выдача!$O52:Z52)&lt;=($B52+$D52+$F52+$H52+$J52+$L52+$N52+$P52)),$Q52,IF((SUM(выдача!$O52:Z52)&lt;=($B52+$D52+$F52+$H52+$J52+$L52+$N52+$P52+$R52)),$S52,IF((SUM(выдача!$O52:Z52)&lt;=($B52+$D52+$F52+$H52+$J52+$L52+$N52+$P52+$R52+$T52)),$U52,IF((SUM(выдача!$O52:Z52)&lt;=($B52+$D52+$F52+$H52+$J52+$L52+$N52+$P52+$R52+$T52+$V52)),$W52,IF((SUM(выдача!$O52:Z52)&lt;=($B52+$D52+$F52+$H52+$J52+$L52+$N52+$P52+$R52+$T52+$V52+$X52)),$Y52,IF((SUM(выдача!$O52:Z52)&lt;=($B52+$D52+$F52+$H52+$J52+$L52+$N52+$P52+$R52+$T52+$V52+$X52+$Z52)),$AA52,IF((SUM(выдача!$O52:Z52)&lt;=($B52+$D52+$F52+$H52+$J52+$L52+$N52+$P52+$R52+$T52+$V52+$X52+$Z52+$AB52)),$AC52,0))))))))))))))</f>
        <v>120</v>
      </c>
      <c r="AU52" s="354">
        <f>IF(((SUM(выдача!$O52:AA52)&lt;=$B52)),$C52,IF((SUM(выдача!$O52:AA52)&lt;=($B52+$D52)),$E52,IF((SUM(выдача!$O52:AA52)&lt;=($B52+$D52+$F52)),$G52,IF((SUM(выдача!$O52:AA52)&lt;=($B52+$D52+$F52+$H52)),$I52,IF((SUM(выдача!$O52:AA52)&lt;=($B52+$D52+$F52+$H52+$J52)),$K52,IF((SUM(выдача!$O52:AA52)&lt;=($B52+$D52+$F52+$H52+$J52+$L52)),$M52,IF((SUM(выдача!$O52:AA52)&lt;=($B52+$D52+$F52+$H52+$J52+$L52+$N52)),$O52,IF((SUM(выдача!$O52:AA52)&lt;=($B52+$D52+$F52+$H52+$J52+$L52+$N52+$P52)),$Q52,IF((SUM(выдача!$O52:AA52)&lt;=($B52+$D52+$F52+$H52+$J52+$L52+$N52+$P52+$R52)),$S52,IF((SUM(выдача!$O52:AA52)&lt;=($B52+$D52+$F52+$H52+$J52+$L52+$N52+$P52+$R52+$T52)),$U52,IF((SUM(выдача!$O52:AA52)&lt;=($B52+$D52+$F52+$H52+$J52+$L52+$N52+$P52+$R52+$T52+$V52)),$W52,IF((SUM(выдача!$O52:AA52)&lt;=($B52+$D52+$F52+$H52+$J52+$L52+$N52+$P52+$R52+$T52+$V52+$X52)),$Y52,IF((SUM(выдача!$O52:AA52)&lt;=($B52+$D52+$F52+$H52+$J52+$L52+$N52+$P52+$R52+$T52+$V52+$X52+$Z52)),$AA52,IF((SUM(выдача!$O52:AA52)&lt;=($B52+$D52+$F52+$H52+$J52+$L52+$N52+$P52+$R52+$T52+$V52+$X52+$Z52+$AB52)),$AC52,0))))))))))))))</f>
        <v>120</v>
      </c>
      <c r="AV52" s="354">
        <f>IF(((SUM(выдача!$O52:AB52)&lt;=$B52)),$C52,IF((SUM(выдача!$O52:AB52)&lt;=($B52+$D52)),$E52,IF((SUM(выдача!$O52:AB52)&lt;=($B52+$D52+$F52)),$G52,IF((SUM(выдача!$O52:AB52)&lt;=($B52+$D52+$F52+$H52)),$I52,IF((SUM(выдача!$O52:AB52)&lt;=($B52+$D52+$F52+$H52+$J52)),$K52,IF((SUM(выдача!$O52:AB52)&lt;=($B52+$D52+$F52+$H52+$J52+$L52)),$M52,IF((SUM(выдача!$O52:AB52)&lt;=($B52+$D52+$F52+$H52+$J52+$L52+$N52)),$O52,IF((SUM(выдача!$O52:AB52)&lt;=($B52+$D52+$F52+$H52+$J52+$L52+$N52+$P52)),$Q52,IF((SUM(выдача!$O52:AB52)&lt;=($B52+$D52+$F52+$H52+$J52+$L52+$N52+$P52+$R52)),$S52,IF((SUM(выдача!$O52:AB52)&lt;=($B52+$D52+$F52+$H52+$J52+$L52+$N52+$P52+$R52+$T52)),$U52,IF((SUM(выдача!$O52:AB52)&lt;=($B52+$D52+$F52+$H52+$J52+$L52+$N52+$P52+$R52+$T52+$V52)),$W52,IF((SUM(выдача!$O52:AB52)&lt;=($B52+$D52+$F52+$H52+$J52+$L52+$N52+$P52+$R52+$T52+$V52+$X52)),$Y52,IF((SUM(выдача!$O52:AB52)&lt;=($B52+$D52+$F52+$H52+$J52+$L52+$N52+$P52+$R52+$T52+$V52+$X52+$Z52)),$AA52,IF((SUM(выдача!$O52:AB52)&lt;=($B52+$D52+$F52+$H52+$J52+$L52+$N52+$P52+$R52+$T52+$V52+$X52+$Z52+$AB52)),$AC52,0))))))))))))))</f>
        <v>120</v>
      </c>
      <c r="AW52" s="354">
        <f>IF(((SUM(выдача!$O52:AC52)&lt;=$B52)),$C52,IF((SUM(выдача!$O52:AC52)&lt;=($B52+$D52)),$E52,IF((SUM(выдача!$O52:AC52)&lt;=($B52+$D52+$F52)),$G52,IF((SUM(выдача!$O52:AC52)&lt;=($B52+$D52+$F52+$H52)),$I52,IF((SUM(выдача!$O52:AC52)&lt;=($B52+$D52+$F52+$H52+$J52)),$K52,IF((SUM(выдача!$O52:AC52)&lt;=($B52+$D52+$F52+$H52+$J52+$L52)),$M52,IF((SUM(выдача!$O52:AC52)&lt;=($B52+$D52+$F52+$H52+$J52+$L52+$N52)),$O52,IF((SUM(выдача!$O52:AC52)&lt;=($B52+$D52+$F52+$H52+$J52+$L52+$N52+$P52)),$Q52,IF((SUM(выдача!$O52:AC52)&lt;=($B52+$D52+$F52+$H52+$J52+$L52+$N52+$P52+$R52)),$S52,IF((SUM(выдача!$O52:AC52)&lt;=($B52+$D52+$F52+$H52+$J52+$L52+$N52+$P52+$R52+$T52)),$U52,IF((SUM(выдача!$O52:AC52)&lt;=($B52+$D52+$F52+$H52+$J52+$L52+$N52+$P52+$R52+$T52+$V52)),$W52,IF((SUM(выдача!$O52:AC52)&lt;=($B52+$D52+$F52+$H52+$J52+$L52+$N52+$P52+$R52+$T52+$V52+$X52)),$Y52,IF((SUM(выдача!$O52:AC52)&lt;=($B52+$D52+$F52+$H52+$J52+$L52+$N52+$P52+$R52+$T52+$V52+$X52+$Z52)),$AA52,IF((SUM(выдача!$O52:AC52)&lt;=($B52+$D52+$F52+$H52+$J52+$L52+$N52+$P52+$R52+$T52+$V52+$X52+$Z52+$AB52)),$AC52,0))))))))))))))</f>
        <v>120</v>
      </c>
      <c r="AX52" s="354">
        <f>IF(((SUM(выдача!$O52:AD52)&lt;=$B52)),$C52,IF((SUM(выдача!$O52:AD52)&lt;=($B52+$D52)),$E52,IF((SUM(выдача!$O52:AD52)&lt;=($B52+$D52+$F52)),$G52,IF((SUM(выдача!$O52:AD52)&lt;=($B52+$D52+$F52+$H52)),$I52,IF((SUM(выдача!$O52:AD52)&lt;=($B52+$D52+$F52+$H52+$J52)),$K52,IF((SUM(выдача!$O52:AD52)&lt;=($B52+$D52+$F52+$H52+$J52+$L52)),$M52,IF((SUM(выдача!$O52:AD52)&lt;=($B52+$D52+$F52+$H52+$J52+$L52+$N52)),$O52,IF((SUM(выдача!$O52:AD52)&lt;=($B52+$D52+$F52+$H52+$J52+$L52+$N52+$P52)),$Q52,IF((SUM(выдача!$O52:AD52)&lt;=($B52+$D52+$F52+$H52+$J52+$L52+$N52+$P52+$R52)),$S52,IF((SUM(выдача!$O52:AD52)&lt;=($B52+$D52+$F52+$H52+$J52+$L52+$N52+$P52+$R52+$T52)),$U52,IF((SUM(выдача!$O52:AD52)&lt;=($B52+$D52+$F52+$H52+$J52+$L52+$N52+$P52+$R52+$T52+$V52)),$W52,IF((SUM(выдача!$O52:AD52)&lt;=($B52+$D52+$F52+$H52+$J52+$L52+$N52+$P52+$R52+$T52+$V52+$X52)),$Y52,IF((SUM(выдача!$O52:AD52)&lt;=($B52+$D52+$F52+$H52+$J52+$L52+$N52+$P52+$R52+$T52+$V52+$X52+$Z52)),$AA52,IF((SUM(выдача!$O52:AD52)&lt;=($B52+$D52+$F52+$H52+$J52+$L52+$N52+$P52+$R52+$T52+$V52+$X52+$Z52+$AB52)),$AC52,0))))))))))))))</f>
        <v>120</v>
      </c>
      <c r="AY52" s="354">
        <f>IF(((SUM(выдача!$O52:AE52)&lt;=$B52)),$C52,IF((SUM(выдача!$O52:AE52)&lt;=($B52+$D52)),$E52,IF((SUM(выдача!$O52:AE52)&lt;=($B52+$D52+$F52)),$G52,IF((SUM(выдача!$O52:AE52)&lt;=($B52+$D52+$F52+$H52)),$I52,IF((SUM(выдача!$O52:AE52)&lt;=($B52+$D52+$F52+$H52+$J52)),$K52,IF((SUM(выдача!$O52:AE52)&lt;=($B52+$D52+$F52+$H52+$J52+$L52)),$M52,IF((SUM(выдача!$O52:AE52)&lt;=($B52+$D52+$F52+$H52+$J52+$L52+$N52)),$O52,IF((SUM(выдача!$O52:AE52)&lt;=($B52+$D52+$F52+$H52+$J52+$L52+$N52+$P52)),$Q52,IF((SUM(выдача!$O52:AE52)&lt;=($B52+$D52+$F52+$H52+$J52+$L52+$N52+$P52+$R52)),$S52,IF((SUM(выдача!$O52:AE52)&lt;=($B52+$D52+$F52+$H52+$J52+$L52+$N52+$P52+$R52+$T52)),$U52,IF((SUM(выдача!$O52:AE52)&lt;=($B52+$D52+$F52+$H52+$J52+$L52+$N52+$P52+$R52+$T52+$V52)),$W52,IF((SUM(выдача!$O52:AE52)&lt;=($B52+$D52+$F52+$H52+$J52+$L52+$N52+$P52+$R52+$T52+$V52+$X52)),$Y52,IF((SUM(выдача!$O52:AE52)&lt;=($B52+$D52+$F52+$H52+$J52+$L52+$N52+$P52+$R52+$T52+$V52+$X52+$Z52)),$AA52,IF((SUM(выдача!$O52:AE52)&lt;=($B52+$D52+$F52+$H52+$J52+$L52+$N52+$P52+$R52+$T52+$V52+$X52+$Z52+$AB52)),$AC52,0))))))))))))))</f>
        <v>120</v>
      </c>
      <c r="AZ52" s="354">
        <f>IF(((SUM(выдача!$O52:AF52)&lt;=$B52)),$C52,IF((SUM(выдача!$O52:AF52)&lt;=($B52+$D52)),$E52,IF((SUM(выдача!$O52:AF52)&lt;=($B52+$D52+$F52)),$G52,IF((SUM(выдача!$O52:AF52)&lt;=($B52+$D52+$F52+$H52)),$I52,IF((SUM(выдача!$O52:AF52)&lt;=($B52+$D52+$F52+$H52+$J52)),$K52,IF((SUM(выдача!$O52:AF52)&lt;=($B52+$D52+$F52+$H52+$J52+$L52)),$M52,IF((SUM(выдача!$O52:AF52)&lt;=($B52+$D52+$F52+$H52+$J52+$L52+$N52)),$O52,IF((SUM(выдача!$O52:AF52)&lt;=($B52+$D52+$F52+$H52+$J52+$L52+$N52+$P52)),$Q52,IF((SUM(выдача!$O52:AF52)&lt;=($B52+$D52+$F52+$H52+$J52+$L52+$N52+$P52+$R52)),$S52,IF((SUM(выдача!$O52:AF52)&lt;=($B52+$D52+$F52+$H52+$J52+$L52+$N52+$P52+$R52+$T52)),$U52,IF((SUM(выдача!$O52:AF52)&lt;=($B52+$D52+$F52+$H52+$J52+$L52+$N52+$P52+$R52+$T52+$V52)),$W52,IF((SUM(выдача!$O52:AF52)&lt;=($B52+$D52+$F52+$H52+$J52+$L52+$N52+$P52+$R52+$T52+$V52+$X52)),$Y52,IF((SUM(выдача!$O52:AF52)&lt;=($B52+$D52+$F52+$H52+$J52+$L52+$N52+$P52+$R52+$T52+$V52+$X52+$Z52)),$AA52,IF((SUM(выдача!$O52:AF52)&lt;=($B52+$D52+$F52+$H52+$J52+$L52+$N52+$P52+$R52+$T52+$V52+$X52+$Z52+$AB52)),$AC52,0))))))))))))))</f>
        <v>120</v>
      </c>
      <c r="BA52" s="354">
        <f>IF(((SUM(выдача!$O52:AG52)&lt;=$B52)),$C52,IF((SUM(выдача!$O52:AG52)&lt;=($B52+$D52)),$E52,IF((SUM(выдача!$O52:AG52)&lt;=($B52+$D52+$F52)),$G52,IF((SUM(выдача!$O52:AG52)&lt;=($B52+$D52+$F52+$H52)),$I52,IF((SUM(выдача!$O52:AG52)&lt;=($B52+$D52+$F52+$H52+$J52)),$K52,IF((SUM(выдача!$O52:AG52)&lt;=($B52+$D52+$F52+$H52+$J52+$L52)),$M52,IF((SUM(выдача!$O52:AG52)&lt;=($B52+$D52+$F52+$H52+$J52+$L52+$N52)),$O52,IF((SUM(выдача!$O52:AG52)&lt;=($B52+$D52+$F52+$H52+$J52+$L52+$N52+$P52)),$Q52,IF((SUM(выдача!$O52:AG52)&lt;=($B52+$D52+$F52+$H52+$J52+$L52+$N52+$P52+$R52)),$S52,IF((SUM(выдача!$O52:AG52)&lt;=($B52+$D52+$F52+$H52+$J52+$L52+$N52+$P52+$R52+$T52)),$U52,IF((SUM(выдача!$O52:AG52)&lt;=($B52+$D52+$F52+$H52+$J52+$L52+$N52+$P52+$R52+$T52+$V52)),$W52,IF((SUM(выдача!$O52:AG52)&lt;=($B52+$D52+$F52+$H52+$J52+$L52+$N52+$P52+$R52+$T52+$V52+$X52)),$Y52,IF((SUM(выдача!$O52:AG52)&lt;=($B52+$D52+$F52+$H52+$J52+$L52+$N52+$P52+$R52+$T52+$V52+$X52+$Z52)),$AA52,IF((SUM(выдача!$O52:AG52)&lt;=($B52+$D52+$F52+$H52+$J52+$L52+$N52+$P52+$R52+$T52+$V52+$X52+$Z52+$AB52)),$AC52,0))))))))))))))</f>
        <v>120</v>
      </c>
      <c r="BB52" s="354">
        <f>IF(((SUM(выдача!$O52:AH52)&lt;=$B52)),$C52,IF((SUM(выдача!$O52:AH52)&lt;=($B52+$D52)),$E52,IF((SUM(выдача!$O52:AH52)&lt;=($B52+$D52+$F52)),$G52,IF((SUM(выдача!$O52:AH52)&lt;=($B52+$D52+$F52+$H52)),$I52,IF((SUM(выдача!$O52:AH52)&lt;=($B52+$D52+$F52+$H52+$J52)),$K52,IF((SUM(выдача!$O52:AH52)&lt;=($B52+$D52+$F52+$H52+$J52+$L52)),$M52,IF((SUM(выдача!$O52:AH52)&lt;=($B52+$D52+$F52+$H52+$J52+$L52+$N52)),$O52,IF((SUM(выдача!$O52:AH52)&lt;=($B52+$D52+$F52+$H52+$J52+$L52+$N52+$P52)),$Q52,IF((SUM(выдача!$O52:AH52)&lt;=($B52+$D52+$F52+$H52+$J52+$L52+$N52+$P52+$R52)),$S52,IF((SUM(выдача!$O52:AH52)&lt;=($B52+$D52+$F52+$H52+$J52+$L52+$N52+$P52+$R52+$T52)),$U52,IF((SUM(выдача!$O52:AH52)&lt;=($B52+$D52+$F52+$H52+$J52+$L52+$N52+$P52+$R52+$T52+$V52)),$W52,IF((SUM(выдача!$O52:AH52)&lt;=($B52+$D52+$F52+$H52+$J52+$L52+$N52+$P52+$R52+$T52+$V52+$X52)),$Y52,IF((SUM(выдача!$O52:AH52)&lt;=($B52+$D52+$F52+$H52+$J52+$L52+$N52+$P52+$R52+$T52+$V52+$X52+$Z52)),$AA52,IF((SUM(выдача!$O52:AH52)&lt;=($B52+$D52+$F52+$H52+$J52+$L52+$N52+$P52+$R52+$T52+$V52+$X52+$Z52+$AB52)),$AC52,0))))))))))))))</f>
        <v>120</v>
      </c>
      <c r="BC52" s="354">
        <f>IF(((SUM(выдача!$O52:AI52)&lt;=$B52)),$C52,IF((SUM(выдача!$O52:AI52)&lt;=($B52+$D52)),$E52,IF((SUM(выдача!$O52:AI52)&lt;=($B52+$D52+$F52)),$G52,IF((SUM(выдача!$O52:AI52)&lt;=($B52+$D52+$F52+$H52)),$I52,IF((SUM(выдача!$O52:AI52)&lt;=($B52+$D52+$F52+$H52+$J52)),$K52,IF((SUM(выдача!$O52:AI52)&lt;=($B52+$D52+$F52+$H52+$J52+$L52)),$M52,IF((SUM(выдача!$O52:AI52)&lt;=($B52+$D52+$F52+$H52+$J52+$L52+$N52)),$O52,IF((SUM(выдача!$O52:AI52)&lt;=($B52+$D52+$F52+$H52+$J52+$L52+$N52+$P52)),$Q52,IF((SUM(выдача!$O52:AI52)&lt;=($B52+$D52+$F52+$H52+$J52+$L52+$N52+$P52+$R52)),$S52,IF((SUM(выдача!$O52:AI52)&lt;=($B52+$D52+$F52+$H52+$J52+$L52+$N52+$P52+$R52+$T52)),$U52,IF((SUM(выдача!$O52:AI52)&lt;=($B52+$D52+$F52+$H52+$J52+$L52+$N52+$P52+$R52+$T52+$V52)),$W52,IF((SUM(выдача!$O52:AI52)&lt;=($B52+$D52+$F52+$H52+$J52+$L52+$N52+$P52+$R52+$T52+$V52+$X52)),$Y52,IF((SUM(выдача!$O52:AI52)&lt;=($B52+$D52+$F52+$H52+$J52+$L52+$N52+$P52+$R52+$T52+$V52+$X52+$Z52)),$AA52,IF((SUM(выдача!$O52:AI52)&lt;=($B52+$D52+$F52+$H52+$J52+$L52+$N52+$P52+$R52+$T52+$V52+$X52+$Z52+$AB52)),$AC52,0))))))))))))))</f>
        <v>120</v>
      </c>
      <c r="BD52" s="355">
        <f t="shared" si="1"/>
        <v>0</v>
      </c>
      <c r="BE52" s="356">
        <f t="shared" si="4"/>
        <v>0</v>
      </c>
    </row>
    <row r="53" spans="1:57" ht="15.75">
      <c r="A53" s="151" t="s">
        <v>2</v>
      </c>
      <c r="B53" s="276">
        <v>2.08</v>
      </c>
      <c r="C53" s="277">
        <v>240</v>
      </c>
      <c r="D53" s="276">
        <v>1.54</v>
      </c>
      <c r="E53" s="277">
        <v>240</v>
      </c>
      <c r="F53" s="276">
        <v>1.55</v>
      </c>
      <c r="G53" s="280">
        <v>240</v>
      </c>
      <c r="H53" s="276">
        <v>3.1</v>
      </c>
      <c r="I53" s="278">
        <v>240</v>
      </c>
      <c r="J53" s="279">
        <v>2.5499999999999998</v>
      </c>
      <c r="K53" s="278">
        <v>240</v>
      </c>
      <c r="L53" s="279"/>
      <c r="M53" s="280"/>
      <c r="N53" s="279"/>
      <c r="O53" s="280"/>
      <c r="P53" s="279"/>
      <c r="Q53" s="280"/>
      <c r="R53" s="279"/>
      <c r="S53" s="280"/>
      <c r="T53" s="279"/>
      <c r="U53" s="280"/>
      <c r="V53" s="279"/>
      <c r="W53" s="280"/>
      <c r="X53" s="279"/>
      <c r="Y53" s="280"/>
      <c r="Z53" s="279"/>
      <c r="AA53" s="280"/>
      <c r="AB53" s="279"/>
      <c r="AC53" s="280"/>
      <c r="AD53" s="351">
        <f t="shared" si="2"/>
        <v>2596.8000000000002</v>
      </c>
      <c r="AE53" s="351">
        <f>AD53-(SUM(Всего!D53:'Всего'!X53))</f>
        <v>0</v>
      </c>
      <c r="AF53" s="352">
        <f t="shared" si="3"/>
        <v>10.82</v>
      </c>
      <c r="AG53" s="353" t="str">
        <f t="shared" si="0"/>
        <v>помидоры</v>
      </c>
      <c r="AH53" s="353">
        <f>выдача!B53</f>
        <v>0</v>
      </c>
      <c r="AI53" s="354">
        <f>IF(((SUM(выдача!$O53:O53)&lt;=$B53)),$C53,IF((SUM(выдача!$O53:O53)&lt;=($B53+$D53)),$E53,IF((SUM(выдача!$O53:O53)&lt;=($B53+$D53+$F53)),$G53,IF((SUM(выдача!$O53:O53)&lt;=($B53+$D53+$F53+$H53)),$I53,IF((SUM(выдача!$O53:O53)&lt;=($B53+$D53+$F53+$H53+$J53)),$K53,IF((SUM(выдача!$O53:O53)&lt;=($B53+$D53+$F53+$H53+$J53+$L53)),$M53,IF((SUM(выдача!$O53:O53)&lt;=($B53+$D53+$F53+$H53+$J53+$L53+$N53)),$O53,IF((SUM(выдача!$O53:O53)&lt;=($B53+$D53+$F53+$H53+$J53+$L53+$N53+$P53)),$Q53,IF((SUM(выдача!$O53:O53)&lt;=($B53+$D53+$F53+$H53+$J53+$L53+$N53+$P53+$R53)),$S53,IF((SUM(выдача!$O53:O53)&lt;=($B53+$D53+$F53+$H53+$J53+$L53+$N53+$P53+$R53+$T53)),$U53,IF((SUM(выдача!$O53:O53)&lt;=($B53+$D53+$F53+$H53+$J53+$L53+$N53+$P53+$R53+$T53+$V53)),$W53,IF((SUM(выдача!$O53:O53)&lt;=($B53+$D53+$F53+$H53+$J53+$L53+$N53+$P53+$R53+$T53+$V53+$X53)),$Y53,IF((SUM(выдача!$O53:O53)&lt;=($B53+$D53+$F53+$H53+$J53+$L53+$N53+$P53+$R53+$T53+$V53+$X53+$Z53)),$AA53,IF((SUM(выдача!$O53:O53)&lt;=($B53+$D53+$F53+$H53+$J53+$L53+$N53+$P53+$R53+$T53+$V53+$X53+$Z53+$AB53)),$AC53,0))))))))))))))</f>
        <v>240</v>
      </c>
      <c r="AJ53" s="354">
        <f>IF(((SUM(выдача!$O53:P53)&lt;=$B53)),$C53,IF((SUM(выдача!$O53:P53)&lt;=($B53+$D53)),$E53,IF((SUM(выдача!$O53:P53)&lt;=($B53+$D53+$F53)),$G53,IF((SUM(выдача!$O53:P53)&lt;=($B53+$D53+$F53+$H53)),$I53,IF((SUM(выдача!$O53:P53)&lt;=($B53+$D53+$F53+$H53+$J53)),$K53,IF((SUM(выдача!$O53:P53)&lt;=($B53+$D53+$F53+$H53+$J53+$L53)),$M53,IF((SUM(выдача!$O53:P53)&lt;=($B53+$D53+$F53+$H53+$J53+$L53+$N53)),$O53,IF((SUM(выдача!$O53:P53)&lt;=($B53+$D53+$F53+$H53+$J53+$L53+$N53+$P53)),$Q53,IF((SUM(выдача!$O53:P53)&lt;=($B53+$D53+$F53+$H53+$J53+$L53+$N53+$P53+$R53)),$S53,IF((SUM(выдача!$O53:P53)&lt;=($B53+$D53+$F53+$H53+$J53+$L53+$N53+$P53+$R53+$T53)),$U53,IF((SUM(выдача!$O53:P53)&lt;=($B53+$D53+$F53+$H53+$J53+$L53+$N53+$P53+$R53+$T53+$V53)),$W53,IF((SUM(выдача!$O53:P53)&lt;=($B53+$D53+$F53+$H53+$J53+$L53+$N53+$P53+$R53+$T53+$V53+$X53)),$Y53,IF((SUM(выдача!$O53:P53)&lt;=($B53+$D53+$F53+$H53+$J53+$L53+$N53+$P53+$R53+$T53+$V53+$X53+$Z53)),$AA53,IF((SUM(выдача!$O53:P53)&lt;=($B53+$D53+$F53+$H53+$J53+$L53+$N53+$P53+$R53+$T53+$V53+$X53+$Z53+$AB53)),$AC53,0))))))))))))))</f>
        <v>240</v>
      </c>
      <c r="AK53" s="354">
        <f>IF(((SUM(выдача!$O53:Q53)&lt;=$B53)),$C53,IF((SUM(выдача!$O53:Q53)&lt;=($B53+$D53)),$E53,IF((SUM(выдача!$O53:Q53)&lt;=($B53+$D53+$F53)),$G53,IF((SUM(выдача!$O53:Q53)&lt;=($B53+$D53+$F53+$H53)),$I53,IF((SUM(выдача!$O53:Q53)&lt;=($B53+$D53+$F53+$H53+$J53)),$K53,IF((SUM(выдача!$O53:Q53)&lt;=($B53+$D53+$F53+$H53+$J53+$L53)),$M53,IF((SUM(выдача!$O53:Q53)&lt;=($B53+$D53+$F53+$H53+$J53+$L53+$N53)),$O53,IF((SUM(выдача!$O53:Q53)&lt;=($B53+$D53+$F53+$H53+$J53+$L53+$N53+$P53)),$Q53,IF((SUM(выдача!$O53:Q53)&lt;=($B53+$D53+$F53+$H53+$J53+$L53+$N53+$P53+$R53)),$S53,IF((SUM(выдача!$O53:Q53)&lt;=($B53+$D53+$F53+$H53+$J53+$L53+$N53+$P53+$R53+$T53)),$U53,IF((SUM(выдача!$O53:Q53)&lt;=($B53+$D53+$F53+$H53+$J53+$L53+$N53+$P53+$R53+$T53+$V53)),$W53,IF((SUM(выдача!$O53:Q53)&lt;=($B53+$D53+$F53+$H53+$J53+$L53+$N53+$P53+$R53+$T53+$V53+$X53)),$Y53,IF((SUM(выдача!$O53:Q53)&lt;=($B53+$D53+$F53+$H53+$J53+$L53+$N53+$P53+$R53+$T53+$V53+$X53+$Z53)),$AA53,IF((SUM(выдача!$O53:Q53)&lt;=($B53+$D53+$F53+$H53+$J53+$L53+$N53+$P53+$R53+$T53+$V53+$X53+$Z53+$AB53)),$AC53,0))))))))))))))</f>
        <v>240</v>
      </c>
      <c r="AL53" s="354">
        <f>IF(((SUM(выдача!$O53:R53)&lt;=$B53)),$C53,IF((SUM(выдача!$O53:R53)&lt;=($B53+$D53)),$E53,IF((SUM(выдача!$O53:R53)&lt;=($B53+$D53+$F53)),$G53,IF((SUM(выдача!$O53:R53)&lt;=($B53+$D53+$F53+$H53)),$I53,IF((SUM(выдача!$O53:R53)&lt;=($B53+$D53+$F53+$H53+$J53)),$K53,IF((SUM(выдача!$O53:R53)&lt;=($B53+$D53+$F53+$H53+$J53+$L53)),$M53,IF((SUM(выдача!$O53:R53)&lt;=($B53+$D53+$F53+$H53+$J53+$L53+$N53)),$O53,IF((SUM(выдача!$O53:R53)&lt;=($B53+$D53+$F53+$H53+$J53+$L53+$N53+$P53)),$Q53,IF((SUM(выдача!$O53:R53)&lt;=($B53+$D53+$F53+$H53+$J53+$L53+$N53+$P53+$R53)),$S53,IF((SUM(выдача!$O53:R53)&lt;=($B53+$D53+$F53+$H53+$J53+$L53+$N53+$P53+$R53+$T53)),$U53,IF((SUM(выдача!$O53:R53)&lt;=($B53+$D53+$F53+$H53+$J53+$L53+$N53+$P53+$R53+$T53+$V53)),$W53,IF((SUM(выдача!$O53:R53)&lt;=($B53+$D53+$F53+$H53+$J53+$L53+$N53+$P53+$R53+$T53+$V53+$X53)),$Y53,IF((SUM(выдача!$O53:R53)&lt;=($B53+$D53+$F53+$H53+$J53+$L53+$N53+$P53+$R53+$T53+$V53+$X53+$Z53)),$AA53,IF((SUM(выдача!$O53:R53)&lt;=($B53+$D53+$F53+$H53+$J53+$L53+$N53+$P53+$R53+$T53+$V53+$X53+$Z53+$AB53)),$AC53,0))))))))))))))</f>
        <v>240</v>
      </c>
      <c r="AM53" s="354">
        <f>IF(((SUM(выдача!$O53:S53)&lt;=$B53)),$C53,IF((SUM(выдача!$O53:S53)&lt;=($B53+$D53)),$E53,IF((SUM(выдача!$O53:S53)&lt;=($B53+$D53+$F53)),$G53,IF((SUM(выдача!$O53:S53)&lt;=($B53+$D53+$F53+$H53)),$I53,IF((SUM(выдача!$O53:S53)&lt;=($B53+$D53+$F53+$H53+$J53)),$K53,IF((SUM(выдача!$O53:S53)&lt;=($B53+$D53+$F53+$H53+$J53+$L53)),$M53,IF((SUM(выдача!$O53:S53)&lt;=($B53+$D53+$F53+$H53+$J53+$L53+$N53)),$O53,IF((SUM(выдача!$O53:S53)&lt;=($B53+$D53+$F53+$H53+$J53+$L53+$N53+$P53)),$Q53,IF((SUM(выдача!$O53:S53)&lt;=($B53+$D53+$F53+$H53+$J53+$L53+$N53+$P53+$R53)),$S53,IF((SUM(выдача!$O53:S53)&lt;=($B53+$D53+$F53+$H53+$J53+$L53+$N53+$P53+$R53+$T53)),$U53,IF((SUM(выдача!$O53:S53)&lt;=($B53+$D53+$F53+$H53+$J53+$L53+$N53+$P53+$R53+$T53+$V53)),$W53,IF((SUM(выдача!$O53:S53)&lt;=($B53+$D53+$F53+$H53+$J53+$L53+$N53+$P53+$R53+$T53+$V53+$X53)),$Y53,IF((SUM(выдача!$O53:S53)&lt;=($B53+$D53+$F53+$H53+$J53+$L53+$N53+$P53+$R53+$T53+$V53+$X53+$Z53)),$AA53,IF((SUM(выдача!$O53:S53)&lt;=($B53+$D53+$F53+$H53+$J53+$L53+$N53+$P53+$R53+$T53+$V53+$X53+$Z53+$AB53)),$AC53,0))))))))))))))</f>
        <v>240</v>
      </c>
      <c r="AN53" s="354">
        <f>IF(((SUM(выдача!$O53:T53)&lt;=$B53)),$C53,IF((SUM(выдача!$O53:T53)&lt;=($B53+$D53)),$E53,IF((SUM(выдача!$O53:T53)&lt;=($B53+$D53+$F53)),$G53,IF((SUM(выдача!$O53:T53)&lt;=($B53+$D53+$F53+$H53)),$I53,IF((SUM(выдача!$O53:T53)&lt;=($B53+$D53+$F53+$H53+$J53)),$K53,IF((SUM(выдача!$O53:T53)&lt;=($B53+$D53+$F53+$H53+$J53+$L53)),$M53,IF((SUM(выдача!$O53:T53)&lt;=($B53+$D53+$F53+$H53+$J53+$L53+$N53)),$O53,IF((SUM(выдача!$O53:T53)&lt;=($B53+$D53+$F53+$H53+$J53+$L53+$N53+$P53)),$Q53,IF((SUM(выдача!$O53:T53)&lt;=($B53+$D53+$F53+$H53+$J53+$L53+$N53+$P53+$R53)),$S53,IF((SUM(выдача!$O53:T53)&lt;=($B53+$D53+$F53+$H53+$J53+$L53+$N53+$P53+$R53+$T53)),$U53,IF((SUM(выдача!$O53:T53)&lt;=($B53+$D53+$F53+$H53+$J53+$L53+$N53+$P53+$R53+$T53+$V53)),$W53,IF((SUM(выдача!$O53:T53)&lt;=($B53+$D53+$F53+$H53+$J53+$L53+$N53+$P53+$R53+$T53+$V53+$X53)),$Y53,IF((SUM(выдача!$O53:T53)&lt;=($B53+$D53+$F53+$H53+$J53+$L53+$N53+$P53+$R53+$T53+$V53+$X53+$Z53)),$AA53,IF((SUM(выдача!$O53:T53)&lt;=($B53+$D53+$F53+$H53+$J53+$L53+$N53+$P53+$R53+$T53+$V53+$X53+$Z53+$AB53)),$AC53,0))))))))))))))</f>
        <v>240</v>
      </c>
      <c r="AO53" s="354">
        <f>IF(((SUM(выдача!$O53:U53)&lt;=$B53)),$C53,IF((SUM(выдача!$O53:U53)&lt;=($B53+$D53)),$E53,IF((SUM(выдача!$O53:U53)&lt;=($B53+$D53+$F53)),$G53,IF((SUM(выдача!$O53:U53)&lt;=($B53+$D53+$F53+$H53)),$I53,IF((SUM(выдача!$O53:U53)&lt;=($B53+$D53+$F53+$H53+$J53)),$K53,IF((SUM(выдача!$O53:U53)&lt;=($B53+$D53+$F53+$H53+$J53+$L53)),$M53,IF((SUM(выдача!$O53:U53)&lt;=($B53+$D53+$F53+$H53+$J53+$L53+$N53)),$O53,IF((SUM(выдача!$O53:U53)&lt;=($B53+$D53+$F53+$H53+$J53+$L53+$N53+$P53)),$Q53,IF((SUM(выдача!$O53:U53)&lt;=($B53+$D53+$F53+$H53+$J53+$L53+$N53+$P53+$R53)),$S53,IF((SUM(выдача!$O53:U53)&lt;=($B53+$D53+$F53+$H53+$J53+$L53+$N53+$P53+$R53+$T53)),$U53,IF((SUM(выдача!$O53:U53)&lt;=($B53+$D53+$F53+$H53+$J53+$L53+$N53+$P53+$R53+$T53+$V53)),$W53,IF((SUM(выдача!$O53:U53)&lt;=($B53+$D53+$F53+$H53+$J53+$L53+$N53+$P53+$R53+$T53+$V53+$X53)),$Y53,IF((SUM(выдача!$O53:U53)&lt;=($B53+$D53+$F53+$H53+$J53+$L53+$N53+$P53+$R53+$T53+$V53+$X53+$Z53)),$AA53,IF((SUM(выдача!$O53:U53)&lt;=($B53+$D53+$F53+$H53+$J53+$L53+$N53+$P53+$R53+$T53+$V53+$X53+$Z53+$AB53)),$AC53,0))))))))))))))</f>
        <v>240</v>
      </c>
      <c r="AP53" s="354">
        <f>IF(((SUM(выдача!$O53:V53)&lt;=$B53)),$C53,IF((SUM(выдача!$O53:V53)&lt;=($B53+$D53)),$E53,IF((SUM(выдача!$O53:V53)&lt;=($B53+$D53+$F53)),$G53,IF((SUM(выдача!$O53:V53)&lt;=($B53+$D53+$F53+$H53)),$I53,IF((SUM(выдача!$O53:V53)&lt;=($B53+$D53+$F53+$H53+$J53)),$K53,IF((SUM(выдача!$O53:V53)&lt;=($B53+$D53+$F53+$H53+$J53+$L53)),$M53,IF((SUM(выдача!$O53:V53)&lt;=($B53+$D53+$F53+$H53+$J53+$L53+$N53)),$O53,IF((SUM(выдача!$O53:V53)&lt;=($B53+$D53+$F53+$H53+$J53+$L53+$N53+$P53)),$Q53,IF((SUM(выдача!$O53:V53)&lt;=($B53+$D53+$F53+$H53+$J53+$L53+$N53+$P53+$R53)),$S53,IF((SUM(выдача!$O53:V53)&lt;=($B53+$D53+$F53+$H53+$J53+$L53+$N53+$P53+$R53+$T53)),$U53,IF((SUM(выдача!$O53:V53)&lt;=($B53+$D53+$F53+$H53+$J53+$L53+$N53+$P53+$R53+$T53+$V53)),$W53,IF((SUM(выдача!$O53:V53)&lt;=($B53+$D53+$F53+$H53+$J53+$L53+$N53+$P53+$R53+$T53+$V53+$X53)),$Y53,IF((SUM(выдача!$O53:V53)&lt;=($B53+$D53+$F53+$H53+$J53+$L53+$N53+$P53+$R53+$T53+$V53+$X53+$Z53)),$AA53,IF((SUM(выдача!$O53:V53)&lt;=($B53+$D53+$F53+$H53+$J53+$L53+$N53+$P53+$R53+$T53+$V53+$X53+$Z53+$AB53)),$AC53,0))))))))))))))</f>
        <v>240</v>
      </c>
      <c r="AQ53" s="354">
        <f>IF(((SUM(выдача!$O53:W53)&lt;=$B53)),$C53,IF((SUM(выдача!$O53:W53)&lt;=($B53+$D53)),$E53,IF((SUM(выдача!$O53:W53)&lt;=($B53+$D53+$F53)),$G53,IF((SUM(выдача!$O53:W53)&lt;=($B53+$D53+$F53+$H53)),$I53,IF((SUM(выдача!$O53:W53)&lt;=($B53+$D53+$F53+$H53+$J53)),$K53,IF((SUM(выдача!$O53:W53)&lt;=($B53+$D53+$F53+$H53+$J53+$L53)),$M53,IF((SUM(выдача!$O53:W53)&lt;=($B53+$D53+$F53+$H53+$J53+$L53+$N53)),$O53,IF((SUM(выдача!$O53:W53)&lt;=($B53+$D53+$F53+$H53+$J53+$L53+$N53+$P53)),$Q53,IF((SUM(выдача!$O53:W53)&lt;=($B53+$D53+$F53+$H53+$J53+$L53+$N53+$P53+$R53)),$S53,IF((SUM(выдача!$O53:W53)&lt;=($B53+$D53+$F53+$H53+$J53+$L53+$N53+$P53+$R53+$T53)),$U53,IF((SUM(выдача!$O53:W53)&lt;=($B53+$D53+$F53+$H53+$J53+$L53+$N53+$P53+$R53+$T53+$V53)),$W53,IF((SUM(выдача!$O53:W53)&lt;=($B53+$D53+$F53+$H53+$J53+$L53+$N53+$P53+$R53+$T53+$V53+$X53)),$Y53,IF((SUM(выдача!$O53:W53)&lt;=($B53+$D53+$F53+$H53+$J53+$L53+$N53+$P53+$R53+$T53+$V53+$X53+$Z53)),$AA53,IF((SUM(выдача!$O53:W53)&lt;=($B53+$D53+$F53+$H53+$J53+$L53+$N53+$P53+$R53+$T53+$V53+$X53+$Z53+$AB53)),$AC53,0))))))))))))))</f>
        <v>240</v>
      </c>
      <c r="AR53" s="354">
        <f>IF(((SUM(выдача!$O53:X53)&lt;=$B53)),$C53,IF((SUM(выдача!$O53:X53)&lt;=($B53+$D53)),$E53,IF((SUM(выдача!$O53:X53)&lt;=($B53+$D53+$F53)),$G53,IF((SUM(выдача!$O53:X53)&lt;=($B53+$D53+$F53+$H53)),$I53,IF((SUM(выдача!$O53:X53)&lt;=($B53+$D53+$F53+$H53+$J53)),$K53,IF((SUM(выдача!$O53:X53)&lt;=($B53+$D53+$F53+$H53+$J53+$L53)),$M53,IF((SUM(выдача!$O53:X53)&lt;=($B53+$D53+$F53+$H53+$J53+$L53+$N53)),$O53,IF((SUM(выдача!$O53:X53)&lt;=($B53+$D53+$F53+$H53+$J53+$L53+$N53+$P53)),$Q53,IF((SUM(выдача!$O53:X53)&lt;=($B53+$D53+$F53+$H53+$J53+$L53+$N53+$P53+$R53)),$S53,IF((SUM(выдача!$O53:X53)&lt;=($B53+$D53+$F53+$H53+$J53+$L53+$N53+$P53+$R53+$T53)),$U53,IF((SUM(выдача!$O53:X53)&lt;=($B53+$D53+$F53+$H53+$J53+$L53+$N53+$P53+$R53+$T53+$V53)),$W53,IF((SUM(выдача!$O53:X53)&lt;=($B53+$D53+$F53+$H53+$J53+$L53+$N53+$P53+$R53+$T53+$V53+$X53)),$Y53,IF((SUM(выдача!$O53:X53)&lt;=($B53+$D53+$F53+$H53+$J53+$L53+$N53+$P53+$R53+$T53+$V53+$X53+$Z53)),$AA53,IF((SUM(выдача!$O53:X53)&lt;=($B53+$D53+$F53+$H53+$J53+$L53+$N53+$P53+$R53+$T53+$V53+$X53+$Z53+$AB53)),$AC53,0))))))))))))))</f>
        <v>240</v>
      </c>
      <c r="AS53" s="354">
        <f>IF(((SUM(выдача!$O53:Y53)&lt;=$B53)),$C53,IF((SUM(выдача!$O53:Y53)&lt;=($B53+$D53)),$E53,IF((SUM(выдача!$O53:Y53)&lt;=($B53+$D53+$F53)),$G53,IF((SUM(выдача!$O53:Y53)&lt;=($B53+$D53+$F53+$H53)),$I53,IF((SUM(выдача!$O53:Y53)&lt;=($B53+$D53+$F53+$H53+$J53)),$K53,IF((SUM(выдача!$O53:Y53)&lt;=($B53+$D53+$F53+$H53+$J53+$L53)),$M53,IF((SUM(выдача!$O53:Y53)&lt;=($B53+$D53+$F53+$H53+$J53+$L53+$N53)),$O53,IF((SUM(выдача!$O53:Y53)&lt;=($B53+$D53+$F53+$H53+$J53+$L53+$N53+$P53)),$Q53,IF((SUM(выдача!$O53:Y53)&lt;=($B53+$D53+$F53+$H53+$J53+$L53+$N53+$P53+$R53)),$S53,IF((SUM(выдача!$O53:Y53)&lt;=($B53+$D53+$F53+$H53+$J53+$L53+$N53+$P53+$R53+$T53)),$U53,IF((SUM(выдача!$O53:Y53)&lt;=($B53+$D53+$F53+$H53+$J53+$L53+$N53+$P53+$R53+$T53+$V53)),$W53,IF((SUM(выдача!$O53:Y53)&lt;=($B53+$D53+$F53+$H53+$J53+$L53+$N53+$P53+$R53+$T53+$V53+$X53)),$Y53,IF((SUM(выдача!$O53:Y53)&lt;=($B53+$D53+$F53+$H53+$J53+$L53+$N53+$P53+$R53+$T53+$V53+$X53+$Z53)),$AA53,IF((SUM(выдача!$O53:Y53)&lt;=($B53+$D53+$F53+$H53+$J53+$L53+$N53+$P53+$R53+$T53+$V53+$X53+$Z53+$AB53)),$AC53,0))))))))))))))</f>
        <v>240</v>
      </c>
      <c r="AT53" s="354">
        <f>IF(((SUM(выдача!$O53:Z53)&lt;=$B53)),$C53,IF((SUM(выдача!$O53:Z53)&lt;=($B53+$D53)),$E53,IF((SUM(выдача!$O53:Z53)&lt;=($B53+$D53+$F53)),$G53,IF((SUM(выдача!$O53:Z53)&lt;=($B53+$D53+$F53+$H53)),$I53,IF((SUM(выдача!$O53:Z53)&lt;=($B53+$D53+$F53+$H53+$J53)),$K53,IF((SUM(выдача!$O53:Z53)&lt;=($B53+$D53+$F53+$H53+$J53+$L53)),$M53,IF((SUM(выдача!$O53:Z53)&lt;=($B53+$D53+$F53+$H53+$J53+$L53+$N53)),$O53,IF((SUM(выдача!$O53:Z53)&lt;=($B53+$D53+$F53+$H53+$J53+$L53+$N53+$P53)),$Q53,IF((SUM(выдача!$O53:Z53)&lt;=($B53+$D53+$F53+$H53+$J53+$L53+$N53+$P53+$R53)),$S53,IF((SUM(выдача!$O53:Z53)&lt;=($B53+$D53+$F53+$H53+$J53+$L53+$N53+$P53+$R53+$T53)),$U53,IF((SUM(выдача!$O53:Z53)&lt;=($B53+$D53+$F53+$H53+$J53+$L53+$N53+$P53+$R53+$T53+$V53)),$W53,IF((SUM(выдача!$O53:Z53)&lt;=($B53+$D53+$F53+$H53+$J53+$L53+$N53+$P53+$R53+$T53+$V53+$X53)),$Y53,IF((SUM(выдача!$O53:Z53)&lt;=($B53+$D53+$F53+$H53+$J53+$L53+$N53+$P53+$R53+$T53+$V53+$X53+$Z53)),$AA53,IF((SUM(выдача!$O53:Z53)&lt;=($B53+$D53+$F53+$H53+$J53+$L53+$N53+$P53+$R53+$T53+$V53+$X53+$Z53+$AB53)),$AC53,0))))))))))))))</f>
        <v>240</v>
      </c>
      <c r="AU53" s="354">
        <f>IF(((SUM(выдача!$O53:AA53)&lt;=$B53)),$C53,IF((SUM(выдача!$O53:AA53)&lt;=($B53+$D53)),$E53,IF((SUM(выдача!$O53:AA53)&lt;=($B53+$D53+$F53)),$G53,IF((SUM(выдача!$O53:AA53)&lt;=($B53+$D53+$F53+$H53)),$I53,IF((SUM(выдача!$O53:AA53)&lt;=($B53+$D53+$F53+$H53+$J53)),$K53,IF((SUM(выдача!$O53:AA53)&lt;=($B53+$D53+$F53+$H53+$J53+$L53)),$M53,IF((SUM(выдача!$O53:AA53)&lt;=($B53+$D53+$F53+$H53+$J53+$L53+$N53)),$O53,IF((SUM(выдача!$O53:AA53)&lt;=($B53+$D53+$F53+$H53+$J53+$L53+$N53+$P53)),$Q53,IF((SUM(выдача!$O53:AA53)&lt;=($B53+$D53+$F53+$H53+$J53+$L53+$N53+$P53+$R53)),$S53,IF((SUM(выдача!$O53:AA53)&lt;=($B53+$D53+$F53+$H53+$J53+$L53+$N53+$P53+$R53+$T53)),$U53,IF((SUM(выдача!$O53:AA53)&lt;=($B53+$D53+$F53+$H53+$J53+$L53+$N53+$P53+$R53+$T53+$V53)),$W53,IF((SUM(выдача!$O53:AA53)&lt;=($B53+$D53+$F53+$H53+$J53+$L53+$N53+$P53+$R53+$T53+$V53+$X53)),$Y53,IF((SUM(выдача!$O53:AA53)&lt;=($B53+$D53+$F53+$H53+$J53+$L53+$N53+$P53+$R53+$T53+$V53+$X53+$Z53)),$AA53,IF((SUM(выдача!$O53:AA53)&lt;=($B53+$D53+$F53+$H53+$J53+$L53+$N53+$P53+$R53+$T53+$V53+$X53+$Z53+$AB53)),$AC53,0))))))))))))))</f>
        <v>240</v>
      </c>
      <c r="AV53" s="354">
        <f>IF(((SUM(выдача!$O53:AB53)&lt;=$B53)),$C53,IF((SUM(выдача!$O53:AB53)&lt;=($B53+$D53)),$E53,IF((SUM(выдача!$O53:AB53)&lt;=($B53+$D53+$F53)),$G53,IF((SUM(выдача!$O53:AB53)&lt;=($B53+$D53+$F53+$H53)),$I53,IF((SUM(выдача!$O53:AB53)&lt;=($B53+$D53+$F53+$H53+$J53)),$K53,IF((SUM(выдача!$O53:AB53)&lt;=($B53+$D53+$F53+$H53+$J53+$L53)),$M53,IF((SUM(выдача!$O53:AB53)&lt;=($B53+$D53+$F53+$H53+$J53+$L53+$N53)),$O53,IF((SUM(выдача!$O53:AB53)&lt;=($B53+$D53+$F53+$H53+$J53+$L53+$N53+$P53)),$Q53,IF((SUM(выдача!$O53:AB53)&lt;=($B53+$D53+$F53+$H53+$J53+$L53+$N53+$P53+$R53)),$S53,IF((SUM(выдача!$O53:AB53)&lt;=($B53+$D53+$F53+$H53+$J53+$L53+$N53+$P53+$R53+$T53)),$U53,IF((SUM(выдача!$O53:AB53)&lt;=($B53+$D53+$F53+$H53+$J53+$L53+$N53+$P53+$R53+$T53+$V53)),$W53,IF((SUM(выдача!$O53:AB53)&lt;=($B53+$D53+$F53+$H53+$J53+$L53+$N53+$P53+$R53+$T53+$V53+$X53)),$Y53,IF((SUM(выдача!$O53:AB53)&lt;=($B53+$D53+$F53+$H53+$J53+$L53+$N53+$P53+$R53+$T53+$V53+$X53+$Z53)),$AA53,IF((SUM(выдача!$O53:AB53)&lt;=($B53+$D53+$F53+$H53+$J53+$L53+$N53+$P53+$R53+$T53+$V53+$X53+$Z53+$AB53)),$AC53,0))))))))))))))</f>
        <v>240</v>
      </c>
      <c r="AW53" s="354">
        <f>IF(((SUM(выдача!$O53:AC53)&lt;=$B53)),$C53,IF((SUM(выдача!$O53:AC53)&lt;=($B53+$D53)),$E53,IF((SUM(выдача!$O53:AC53)&lt;=($B53+$D53+$F53)),$G53,IF((SUM(выдача!$O53:AC53)&lt;=($B53+$D53+$F53+$H53)),$I53,IF((SUM(выдача!$O53:AC53)&lt;=($B53+$D53+$F53+$H53+$J53)),$K53,IF((SUM(выдача!$O53:AC53)&lt;=($B53+$D53+$F53+$H53+$J53+$L53)),$M53,IF((SUM(выдача!$O53:AC53)&lt;=($B53+$D53+$F53+$H53+$J53+$L53+$N53)),$O53,IF((SUM(выдача!$O53:AC53)&lt;=($B53+$D53+$F53+$H53+$J53+$L53+$N53+$P53)),$Q53,IF((SUM(выдача!$O53:AC53)&lt;=($B53+$D53+$F53+$H53+$J53+$L53+$N53+$P53+$R53)),$S53,IF((SUM(выдача!$O53:AC53)&lt;=($B53+$D53+$F53+$H53+$J53+$L53+$N53+$P53+$R53+$T53)),$U53,IF((SUM(выдача!$O53:AC53)&lt;=($B53+$D53+$F53+$H53+$J53+$L53+$N53+$P53+$R53+$T53+$V53)),$W53,IF((SUM(выдача!$O53:AC53)&lt;=($B53+$D53+$F53+$H53+$J53+$L53+$N53+$P53+$R53+$T53+$V53+$X53)),$Y53,IF((SUM(выдача!$O53:AC53)&lt;=($B53+$D53+$F53+$H53+$J53+$L53+$N53+$P53+$R53+$T53+$V53+$X53+$Z53)),$AA53,IF((SUM(выдача!$O53:AC53)&lt;=($B53+$D53+$F53+$H53+$J53+$L53+$N53+$P53+$R53+$T53+$V53+$X53+$Z53+$AB53)),$AC53,0))))))))))))))</f>
        <v>240</v>
      </c>
      <c r="AX53" s="354">
        <f>IF(((SUM(выдача!$O53:AD53)&lt;=$B53)),$C53,IF((SUM(выдача!$O53:AD53)&lt;=($B53+$D53)),$E53,IF((SUM(выдача!$O53:AD53)&lt;=($B53+$D53+$F53)),$G53,IF((SUM(выдача!$O53:AD53)&lt;=($B53+$D53+$F53+$H53)),$I53,IF((SUM(выдача!$O53:AD53)&lt;=($B53+$D53+$F53+$H53+$J53)),$K53,IF((SUM(выдача!$O53:AD53)&lt;=($B53+$D53+$F53+$H53+$J53+$L53)),$M53,IF((SUM(выдача!$O53:AD53)&lt;=($B53+$D53+$F53+$H53+$J53+$L53+$N53)),$O53,IF((SUM(выдача!$O53:AD53)&lt;=($B53+$D53+$F53+$H53+$J53+$L53+$N53+$P53)),$Q53,IF((SUM(выдача!$O53:AD53)&lt;=($B53+$D53+$F53+$H53+$J53+$L53+$N53+$P53+$R53)),$S53,IF((SUM(выдача!$O53:AD53)&lt;=($B53+$D53+$F53+$H53+$J53+$L53+$N53+$P53+$R53+$T53)),$U53,IF((SUM(выдача!$O53:AD53)&lt;=($B53+$D53+$F53+$H53+$J53+$L53+$N53+$P53+$R53+$T53+$V53)),$W53,IF((SUM(выдача!$O53:AD53)&lt;=($B53+$D53+$F53+$H53+$J53+$L53+$N53+$P53+$R53+$T53+$V53+$X53)),$Y53,IF((SUM(выдача!$O53:AD53)&lt;=($B53+$D53+$F53+$H53+$J53+$L53+$N53+$P53+$R53+$T53+$V53+$X53+$Z53)),$AA53,IF((SUM(выдача!$O53:AD53)&lt;=($B53+$D53+$F53+$H53+$J53+$L53+$N53+$P53+$R53+$T53+$V53+$X53+$Z53+$AB53)),$AC53,0))))))))))))))</f>
        <v>240</v>
      </c>
      <c r="AY53" s="354">
        <f>IF(((SUM(выдача!$O53:AE53)&lt;=$B53)),$C53,IF((SUM(выдача!$O53:AE53)&lt;=($B53+$D53)),$E53,IF((SUM(выдача!$O53:AE53)&lt;=($B53+$D53+$F53)),$G53,IF((SUM(выдача!$O53:AE53)&lt;=($B53+$D53+$F53+$H53)),$I53,IF((SUM(выдача!$O53:AE53)&lt;=($B53+$D53+$F53+$H53+$J53)),$K53,IF((SUM(выдача!$O53:AE53)&lt;=($B53+$D53+$F53+$H53+$J53+$L53)),$M53,IF((SUM(выдача!$O53:AE53)&lt;=($B53+$D53+$F53+$H53+$J53+$L53+$N53)),$O53,IF((SUM(выдача!$O53:AE53)&lt;=($B53+$D53+$F53+$H53+$J53+$L53+$N53+$P53)),$Q53,IF((SUM(выдача!$O53:AE53)&lt;=($B53+$D53+$F53+$H53+$J53+$L53+$N53+$P53+$R53)),$S53,IF((SUM(выдача!$O53:AE53)&lt;=($B53+$D53+$F53+$H53+$J53+$L53+$N53+$P53+$R53+$T53)),$U53,IF((SUM(выдача!$O53:AE53)&lt;=($B53+$D53+$F53+$H53+$J53+$L53+$N53+$P53+$R53+$T53+$V53)),$W53,IF((SUM(выдача!$O53:AE53)&lt;=($B53+$D53+$F53+$H53+$J53+$L53+$N53+$P53+$R53+$T53+$V53+$X53)),$Y53,IF((SUM(выдача!$O53:AE53)&lt;=($B53+$D53+$F53+$H53+$J53+$L53+$N53+$P53+$R53+$T53+$V53+$X53+$Z53)),$AA53,IF((SUM(выдача!$O53:AE53)&lt;=($B53+$D53+$F53+$H53+$J53+$L53+$N53+$P53+$R53+$T53+$V53+$X53+$Z53+$AB53)),$AC53,0))))))))))))))</f>
        <v>240</v>
      </c>
      <c r="AZ53" s="354">
        <f>IF(((SUM(выдача!$O53:AF53)&lt;=$B53)),$C53,IF((SUM(выдача!$O53:AF53)&lt;=($B53+$D53)),$E53,IF((SUM(выдача!$O53:AF53)&lt;=($B53+$D53+$F53)),$G53,IF((SUM(выдача!$O53:AF53)&lt;=($B53+$D53+$F53+$H53)),$I53,IF((SUM(выдача!$O53:AF53)&lt;=($B53+$D53+$F53+$H53+$J53)),$K53,IF((SUM(выдача!$O53:AF53)&lt;=($B53+$D53+$F53+$H53+$J53+$L53)),$M53,IF((SUM(выдача!$O53:AF53)&lt;=($B53+$D53+$F53+$H53+$J53+$L53+$N53)),$O53,IF((SUM(выдача!$O53:AF53)&lt;=($B53+$D53+$F53+$H53+$J53+$L53+$N53+$P53)),$Q53,IF((SUM(выдача!$O53:AF53)&lt;=($B53+$D53+$F53+$H53+$J53+$L53+$N53+$P53+$R53)),$S53,IF((SUM(выдача!$O53:AF53)&lt;=($B53+$D53+$F53+$H53+$J53+$L53+$N53+$P53+$R53+$T53)),$U53,IF((SUM(выдача!$O53:AF53)&lt;=($B53+$D53+$F53+$H53+$J53+$L53+$N53+$P53+$R53+$T53+$V53)),$W53,IF((SUM(выдача!$O53:AF53)&lt;=($B53+$D53+$F53+$H53+$J53+$L53+$N53+$P53+$R53+$T53+$V53+$X53)),$Y53,IF((SUM(выдача!$O53:AF53)&lt;=($B53+$D53+$F53+$H53+$J53+$L53+$N53+$P53+$R53+$T53+$V53+$X53+$Z53)),$AA53,IF((SUM(выдача!$O53:AF53)&lt;=($B53+$D53+$F53+$H53+$J53+$L53+$N53+$P53+$R53+$T53+$V53+$X53+$Z53+$AB53)),$AC53,0))))))))))))))</f>
        <v>240</v>
      </c>
      <c r="BA53" s="354">
        <f>IF(((SUM(выдача!$O53:AG53)&lt;=$B53)),$C53,IF((SUM(выдача!$O53:AG53)&lt;=($B53+$D53)),$E53,IF((SUM(выдача!$O53:AG53)&lt;=($B53+$D53+$F53)),$G53,IF((SUM(выдача!$O53:AG53)&lt;=($B53+$D53+$F53+$H53)),$I53,IF((SUM(выдача!$O53:AG53)&lt;=($B53+$D53+$F53+$H53+$J53)),$K53,IF((SUM(выдача!$O53:AG53)&lt;=($B53+$D53+$F53+$H53+$J53+$L53)),$M53,IF((SUM(выдача!$O53:AG53)&lt;=($B53+$D53+$F53+$H53+$J53+$L53+$N53)),$O53,IF((SUM(выдача!$O53:AG53)&lt;=($B53+$D53+$F53+$H53+$J53+$L53+$N53+$P53)),$Q53,IF((SUM(выдача!$O53:AG53)&lt;=($B53+$D53+$F53+$H53+$J53+$L53+$N53+$P53+$R53)),$S53,IF((SUM(выдача!$O53:AG53)&lt;=($B53+$D53+$F53+$H53+$J53+$L53+$N53+$P53+$R53+$T53)),$U53,IF((SUM(выдача!$O53:AG53)&lt;=($B53+$D53+$F53+$H53+$J53+$L53+$N53+$P53+$R53+$T53+$V53)),$W53,IF((SUM(выдача!$O53:AG53)&lt;=($B53+$D53+$F53+$H53+$J53+$L53+$N53+$P53+$R53+$T53+$V53+$X53)),$Y53,IF((SUM(выдача!$O53:AG53)&lt;=($B53+$D53+$F53+$H53+$J53+$L53+$N53+$P53+$R53+$T53+$V53+$X53+$Z53)),$AA53,IF((SUM(выдача!$O53:AG53)&lt;=($B53+$D53+$F53+$H53+$J53+$L53+$N53+$P53+$R53+$T53+$V53+$X53+$Z53+$AB53)),$AC53,0))))))))))))))</f>
        <v>240</v>
      </c>
      <c r="BB53" s="354">
        <f>IF(((SUM(выдача!$O53:AH53)&lt;=$B53)),$C53,IF((SUM(выдача!$O53:AH53)&lt;=($B53+$D53)),$E53,IF((SUM(выдача!$O53:AH53)&lt;=($B53+$D53+$F53)),$G53,IF((SUM(выдача!$O53:AH53)&lt;=($B53+$D53+$F53+$H53)),$I53,IF((SUM(выдача!$O53:AH53)&lt;=($B53+$D53+$F53+$H53+$J53)),$K53,IF((SUM(выдача!$O53:AH53)&lt;=($B53+$D53+$F53+$H53+$J53+$L53)),$M53,IF((SUM(выдача!$O53:AH53)&lt;=($B53+$D53+$F53+$H53+$J53+$L53+$N53)),$O53,IF((SUM(выдача!$O53:AH53)&lt;=($B53+$D53+$F53+$H53+$J53+$L53+$N53+$P53)),$Q53,IF((SUM(выдача!$O53:AH53)&lt;=($B53+$D53+$F53+$H53+$J53+$L53+$N53+$P53+$R53)),$S53,IF((SUM(выдача!$O53:AH53)&lt;=($B53+$D53+$F53+$H53+$J53+$L53+$N53+$P53+$R53+$T53)),$U53,IF((SUM(выдача!$O53:AH53)&lt;=($B53+$D53+$F53+$H53+$J53+$L53+$N53+$P53+$R53+$T53+$V53)),$W53,IF((SUM(выдача!$O53:AH53)&lt;=($B53+$D53+$F53+$H53+$J53+$L53+$N53+$P53+$R53+$T53+$V53+$X53)),$Y53,IF((SUM(выдача!$O53:AH53)&lt;=($B53+$D53+$F53+$H53+$J53+$L53+$N53+$P53+$R53+$T53+$V53+$X53+$Z53)),$AA53,IF((SUM(выдача!$O53:AH53)&lt;=($B53+$D53+$F53+$H53+$J53+$L53+$N53+$P53+$R53+$T53+$V53+$X53+$Z53+$AB53)),$AC53,0))))))))))))))</f>
        <v>240</v>
      </c>
      <c r="BC53" s="354">
        <f>IF(((SUM(выдача!$O53:AI53)&lt;=$B53)),$C53,IF((SUM(выдача!$O53:AI53)&lt;=($B53+$D53)),$E53,IF((SUM(выдача!$O53:AI53)&lt;=($B53+$D53+$F53)),$G53,IF((SUM(выдача!$O53:AI53)&lt;=($B53+$D53+$F53+$H53)),$I53,IF((SUM(выдача!$O53:AI53)&lt;=($B53+$D53+$F53+$H53+$J53)),$K53,IF((SUM(выдача!$O53:AI53)&lt;=($B53+$D53+$F53+$H53+$J53+$L53)),$M53,IF((SUM(выдача!$O53:AI53)&lt;=($B53+$D53+$F53+$H53+$J53+$L53+$N53)),$O53,IF((SUM(выдача!$O53:AI53)&lt;=($B53+$D53+$F53+$H53+$J53+$L53+$N53+$P53)),$Q53,IF((SUM(выдача!$O53:AI53)&lt;=($B53+$D53+$F53+$H53+$J53+$L53+$N53+$P53+$R53)),$S53,IF((SUM(выдача!$O53:AI53)&lt;=($B53+$D53+$F53+$H53+$J53+$L53+$N53+$P53+$R53+$T53)),$U53,IF((SUM(выдача!$O53:AI53)&lt;=($B53+$D53+$F53+$H53+$J53+$L53+$N53+$P53+$R53+$T53+$V53)),$W53,IF((SUM(выдача!$O53:AI53)&lt;=($B53+$D53+$F53+$H53+$J53+$L53+$N53+$P53+$R53+$T53+$V53+$X53)),$Y53,IF((SUM(выдача!$O53:AI53)&lt;=($B53+$D53+$F53+$H53+$J53+$L53+$N53+$P53+$R53+$T53+$V53+$X53+$Z53)),$AA53,IF((SUM(выдача!$O53:AI53)&lt;=($B53+$D53+$F53+$H53+$J53+$L53+$N53+$P53+$R53+$T53+$V53+$X53+$Z53+$AB53)),$AC53,0))))))))))))))</f>
        <v>240</v>
      </c>
      <c r="BD53" s="355">
        <f t="shared" si="1"/>
        <v>0</v>
      </c>
      <c r="BE53" s="356">
        <f t="shared" si="4"/>
        <v>0</v>
      </c>
    </row>
    <row r="54" spans="1:57" ht="15.75">
      <c r="A54" s="151"/>
      <c r="B54" s="276"/>
      <c r="C54" s="277"/>
      <c r="D54" s="276"/>
      <c r="E54" s="277"/>
      <c r="F54" s="276"/>
      <c r="G54" s="280"/>
      <c r="H54" s="276"/>
      <c r="I54" s="278"/>
      <c r="J54" s="279"/>
      <c r="K54" s="278"/>
      <c r="L54" s="279"/>
      <c r="M54" s="280"/>
      <c r="N54" s="279"/>
      <c r="O54" s="280"/>
      <c r="P54" s="279"/>
      <c r="Q54" s="280"/>
      <c r="R54" s="279"/>
      <c r="S54" s="280"/>
      <c r="T54" s="279"/>
      <c r="U54" s="280"/>
      <c r="V54" s="279"/>
      <c r="W54" s="280"/>
      <c r="X54" s="279"/>
      <c r="Y54" s="280"/>
      <c r="Z54" s="279"/>
      <c r="AA54" s="280"/>
      <c r="AB54" s="279"/>
      <c r="AC54" s="280"/>
      <c r="AD54" s="351">
        <f>B54*C54+D54*E54+F54*G54+H54*I54+J54*K54+L54*M54+N54*O54+P54*Q54+R54*S54+T54*U54+V54*W54+X54*Y54+Z54*AA54+AB54*AC54</f>
        <v>0</v>
      </c>
      <c r="AE54" s="351">
        <f>AD54-(SUM(Всего!D54:'Всего'!X54))</f>
        <v>0</v>
      </c>
      <c r="AF54" s="352">
        <f>B54+D54+F54+H54+J54+L54+N54+P54+R54+T54+V54+X54+Z54+AB54</f>
        <v>0</v>
      </c>
      <c r="AG54" s="353">
        <f t="shared" si="0"/>
        <v>0</v>
      </c>
      <c r="AH54" s="353">
        <f>выдача!B54</f>
        <v>0</v>
      </c>
      <c r="AI54" s="354">
        <f>IF(((SUM(выдача!$O54:O54)&lt;=$B54)),$C54,IF((SUM(выдача!$O54:O54)&lt;=($B54+$D54)),$E54,IF((SUM(выдача!$O54:O54)&lt;=($B54+$D54+$F54)),$G54,IF((SUM(выдача!$O54:O54)&lt;=($B54+$D54+$F54+$H54)),$I54,IF((SUM(выдача!$O54:O54)&lt;=($B54+$D54+$F54+$H54+$J54)),$K54,IF((SUM(выдача!$O54:O54)&lt;=($B54+$D54+$F54+$H54+$J54+$L54)),$M54,IF((SUM(выдача!$O54:O54)&lt;=($B54+$D54+$F54+$H54+$J54+$L54+$N54)),$O54,IF((SUM(выдача!$O54:O54)&lt;=($B54+$D54+$F54+$H54+$J54+$L54+$N54+$P54)),$Q54,IF((SUM(выдача!$O54:O54)&lt;=($B54+$D54+$F54+$H54+$J54+$L54+$N54+$P54+$R54)),$S54,IF((SUM(выдача!$O54:O54)&lt;=($B54+$D54+$F54+$H54+$J54+$L54+$N54+$P54+$R54+$T54)),$U54,IF((SUM(выдача!$O54:O54)&lt;=($B54+$D54+$F54+$H54+$J54+$L54+$N54+$P54+$R54+$T54+$V54)),$W54,IF((SUM(выдача!$O54:O54)&lt;=($B54+$D54+$F54+$H54+$J54+$L54+$N54+$P54+$R54+$T54+$V54+$X54)),$Y54,IF((SUM(выдача!$O54:O54)&lt;=($B54+$D54+$F54+$H54+$J54+$L54+$N54+$P54+$R54+$T54+$V54+$X54+$Z54)),$AA54,IF((SUM(выдача!$O54:O54)&lt;=($B54+$D54+$F54+$H54+$J54+$L54+$N54+$P54+$R54+$T54+$V54+$X54+$Z54+$AB54)),$AC54,0))))))))))))))</f>
        <v>0</v>
      </c>
      <c r="AJ54" s="354">
        <f>IF(((SUM(выдача!$O54:P54)&lt;=$B54)),$C54,IF((SUM(выдача!$O54:P54)&lt;=($B54+$D54)),$E54,IF((SUM(выдача!$O54:P54)&lt;=($B54+$D54+$F54)),$G54,IF((SUM(выдача!$O54:P54)&lt;=($B54+$D54+$F54+$H54)),$I54,IF((SUM(выдача!$O54:P54)&lt;=($B54+$D54+$F54+$H54+$J54)),$K54,IF((SUM(выдача!$O54:P54)&lt;=($B54+$D54+$F54+$H54+$J54+$L54)),$M54,IF((SUM(выдача!$O54:P54)&lt;=($B54+$D54+$F54+$H54+$J54+$L54+$N54)),$O54,IF((SUM(выдача!$O54:P54)&lt;=($B54+$D54+$F54+$H54+$J54+$L54+$N54+$P54)),$Q54,IF((SUM(выдача!$O54:P54)&lt;=($B54+$D54+$F54+$H54+$J54+$L54+$N54+$P54+$R54)),$S54,IF((SUM(выдача!$O54:P54)&lt;=($B54+$D54+$F54+$H54+$J54+$L54+$N54+$P54+$R54+$T54)),$U54,IF((SUM(выдача!$O54:P54)&lt;=($B54+$D54+$F54+$H54+$J54+$L54+$N54+$P54+$R54+$T54+$V54)),$W54,IF((SUM(выдача!$O54:P54)&lt;=($B54+$D54+$F54+$H54+$J54+$L54+$N54+$P54+$R54+$T54+$V54+$X54)),$Y54,IF((SUM(выдача!$O54:P54)&lt;=($B54+$D54+$F54+$H54+$J54+$L54+$N54+$P54+$R54+$T54+$V54+$X54+$Z54)),$AA54,IF((SUM(выдача!$O54:P54)&lt;=($B54+$D54+$F54+$H54+$J54+$L54+$N54+$P54+$R54+$T54+$V54+$X54+$Z54+$AB54)),$AC54,0))))))))))))))</f>
        <v>0</v>
      </c>
      <c r="AK54" s="354">
        <f>IF(((SUM(выдача!$O54:Q54)&lt;=$B54)),$C54,IF((SUM(выдача!$O54:Q54)&lt;=($B54+$D54)),$E54,IF((SUM(выдача!$O54:Q54)&lt;=($B54+$D54+$F54)),$G54,IF((SUM(выдача!$O54:Q54)&lt;=($B54+$D54+$F54+$H54)),$I54,IF((SUM(выдача!$O54:Q54)&lt;=($B54+$D54+$F54+$H54+$J54)),$K54,IF((SUM(выдача!$O54:Q54)&lt;=($B54+$D54+$F54+$H54+$J54+$L54)),$M54,IF((SUM(выдача!$O54:Q54)&lt;=($B54+$D54+$F54+$H54+$J54+$L54+$N54)),$O54,IF((SUM(выдача!$O54:Q54)&lt;=($B54+$D54+$F54+$H54+$J54+$L54+$N54+$P54)),$Q54,IF((SUM(выдача!$O54:Q54)&lt;=($B54+$D54+$F54+$H54+$J54+$L54+$N54+$P54+$R54)),$S54,IF((SUM(выдача!$O54:Q54)&lt;=($B54+$D54+$F54+$H54+$J54+$L54+$N54+$P54+$R54+$T54)),$U54,IF((SUM(выдача!$O54:Q54)&lt;=($B54+$D54+$F54+$H54+$J54+$L54+$N54+$P54+$R54+$T54+$V54)),$W54,IF((SUM(выдача!$O54:Q54)&lt;=($B54+$D54+$F54+$H54+$J54+$L54+$N54+$P54+$R54+$T54+$V54+$X54)),$Y54,IF((SUM(выдача!$O54:Q54)&lt;=($B54+$D54+$F54+$H54+$J54+$L54+$N54+$P54+$R54+$T54+$V54+$X54+$Z54)),$AA54,IF((SUM(выдача!$O54:Q54)&lt;=($B54+$D54+$F54+$H54+$J54+$L54+$N54+$P54+$R54+$T54+$V54+$X54+$Z54+$AB54)),$AC54,0))))))))))))))</f>
        <v>0</v>
      </c>
      <c r="AL54" s="354">
        <f>IF(((SUM(выдача!$O54:R54)&lt;=$B54)),$C54,IF((SUM(выдача!$O54:R54)&lt;=($B54+$D54)),$E54,IF((SUM(выдача!$O54:R54)&lt;=($B54+$D54+$F54)),$G54,IF((SUM(выдача!$O54:R54)&lt;=($B54+$D54+$F54+$H54)),$I54,IF((SUM(выдача!$O54:R54)&lt;=($B54+$D54+$F54+$H54+$J54)),$K54,IF((SUM(выдача!$O54:R54)&lt;=($B54+$D54+$F54+$H54+$J54+$L54)),$M54,IF((SUM(выдача!$O54:R54)&lt;=($B54+$D54+$F54+$H54+$J54+$L54+$N54)),$O54,IF((SUM(выдача!$O54:R54)&lt;=($B54+$D54+$F54+$H54+$J54+$L54+$N54+$P54)),$Q54,IF((SUM(выдача!$O54:R54)&lt;=($B54+$D54+$F54+$H54+$J54+$L54+$N54+$P54+$R54)),$S54,IF((SUM(выдача!$O54:R54)&lt;=($B54+$D54+$F54+$H54+$J54+$L54+$N54+$P54+$R54+$T54)),$U54,IF((SUM(выдача!$O54:R54)&lt;=($B54+$D54+$F54+$H54+$J54+$L54+$N54+$P54+$R54+$T54+$V54)),$W54,IF((SUM(выдача!$O54:R54)&lt;=($B54+$D54+$F54+$H54+$J54+$L54+$N54+$P54+$R54+$T54+$V54+$X54)),$Y54,IF((SUM(выдача!$O54:R54)&lt;=($B54+$D54+$F54+$H54+$J54+$L54+$N54+$P54+$R54+$T54+$V54+$X54+$Z54)),$AA54,IF((SUM(выдача!$O54:R54)&lt;=($B54+$D54+$F54+$H54+$J54+$L54+$N54+$P54+$R54+$T54+$V54+$X54+$Z54+$AB54)),$AC54,0))))))))))))))</f>
        <v>0</v>
      </c>
      <c r="AM54" s="354">
        <f>IF(((SUM(выдача!$O54:S54)&lt;=$B54)),$C54,IF((SUM(выдача!$O54:S54)&lt;=($B54+$D54)),$E54,IF((SUM(выдача!$O54:S54)&lt;=($B54+$D54+$F54)),$G54,IF((SUM(выдача!$O54:S54)&lt;=($B54+$D54+$F54+$H54)),$I54,IF((SUM(выдача!$O54:S54)&lt;=($B54+$D54+$F54+$H54+$J54)),$K54,IF((SUM(выдача!$O54:S54)&lt;=($B54+$D54+$F54+$H54+$J54+$L54)),$M54,IF((SUM(выдача!$O54:S54)&lt;=($B54+$D54+$F54+$H54+$J54+$L54+$N54)),$O54,IF((SUM(выдача!$O54:S54)&lt;=($B54+$D54+$F54+$H54+$J54+$L54+$N54+$P54)),$Q54,IF((SUM(выдача!$O54:S54)&lt;=($B54+$D54+$F54+$H54+$J54+$L54+$N54+$P54+$R54)),$S54,IF((SUM(выдача!$O54:S54)&lt;=($B54+$D54+$F54+$H54+$J54+$L54+$N54+$P54+$R54+$T54)),$U54,IF((SUM(выдача!$O54:S54)&lt;=($B54+$D54+$F54+$H54+$J54+$L54+$N54+$P54+$R54+$T54+$V54)),$W54,IF((SUM(выдача!$O54:S54)&lt;=($B54+$D54+$F54+$H54+$J54+$L54+$N54+$P54+$R54+$T54+$V54+$X54)),$Y54,IF((SUM(выдача!$O54:S54)&lt;=($B54+$D54+$F54+$H54+$J54+$L54+$N54+$P54+$R54+$T54+$V54+$X54+$Z54)),$AA54,IF((SUM(выдача!$O54:S54)&lt;=($B54+$D54+$F54+$H54+$J54+$L54+$N54+$P54+$R54+$T54+$V54+$X54+$Z54+$AB54)),$AC54,0))))))))))))))</f>
        <v>0</v>
      </c>
      <c r="AN54" s="354">
        <f>IF(((SUM(выдача!$O54:T54)&lt;=$B54)),$C54,IF((SUM(выдача!$O54:T54)&lt;=($B54+$D54)),$E54,IF((SUM(выдача!$O54:T54)&lt;=($B54+$D54+$F54)),$G54,IF((SUM(выдача!$O54:T54)&lt;=($B54+$D54+$F54+$H54)),$I54,IF((SUM(выдача!$O54:T54)&lt;=($B54+$D54+$F54+$H54+$J54)),$K54,IF((SUM(выдача!$O54:T54)&lt;=($B54+$D54+$F54+$H54+$J54+$L54)),$M54,IF((SUM(выдача!$O54:T54)&lt;=($B54+$D54+$F54+$H54+$J54+$L54+$N54)),$O54,IF((SUM(выдача!$O54:T54)&lt;=($B54+$D54+$F54+$H54+$J54+$L54+$N54+$P54)),$Q54,IF((SUM(выдача!$O54:T54)&lt;=($B54+$D54+$F54+$H54+$J54+$L54+$N54+$P54+$R54)),$S54,IF((SUM(выдача!$O54:T54)&lt;=($B54+$D54+$F54+$H54+$J54+$L54+$N54+$P54+$R54+$T54)),$U54,IF((SUM(выдача!$O54:T54)&lt;=($B54+$D54+$F54+$H54+$J54+$L54+$N54+$P54+$R54+$T54+$V54)),$W54,IF((SUM(выдача!$O54:T54)&lt;=($B54+$D54+$F54+$H54+$J54+$L54+$N54+$P54+$R54+$T54+$V54+$X54)),$Y54,IF((SUM(выдача!$O54:T54)&lt;=($B54+$D54+$F54+$H54+$J54+$L54+$N54+$P54+$R54+$T54+$V54+$X54+$Z54)),$AA54,IF((SUM(выдача!$O54:T54)&lt;=($B54+$D54+$F54+$H54+$J54+$L54+$N54+$P54+$R54+$T54+$V54+$X54+$Z54+$AB54)),$AC54,0))))))))))))))</f>
        <v>0</v>
      </c>
      <c r="AO54" s="354">
        <f>IF(((SUM(выдача!$O54:U54)&lt;=$B54)),$C54,IF((SUM(выдача!$O54:U54)&lt;=($B54+$D54)),$E54,IF((SUM(выдача!$O54:U54)&lt;=($B54+$D54+$F54)),$G54,IF((SUM(выдача!$O54:U54)&lt;=($B54+$D54+$F54+$H54)),$I54,IF((SUM(выдача!$O54:U54)&lt;=($B54+$D54+$F54+$H54+$J54)),$K54,IF((SUM(выдача!$O54:U54)&lt;=($B54+$D54+$F54+$H54+$J54+$L54)),$M54,IF((SUM(выдача!$O54:U54)&lt;=($B54+$D54+$F54+$H54+$J54+$L54+$N54)),$O54,IF((SUM(выдача!$O54:U54)&lt;=($B54+$D54+$F54+$H54+$J54+$L54+$N54+$P54)),$Q54,IF((SUM(выдача!$O54:U54)&lt;=($B54+$D54+$F54+$H54+$J54+$L54+$N54+$P54+$R54)),$S54,IF((SUM(выдача!$O54:U54)&lt;=($B54+$D54+$F54+$H54+$J54+$L54+$N54+$P54+$R54+$T54)),$U54,IF((SUM(выдача!$O54:U54)&lt;=($B54+$D54+$F54+$H54+$J54+$L54+$N54+$P54+$R54+$T54+$V54)),$W54,IF((SUM(выдача!$O54:U54)&lt;=($B54+$D54+$F54+$H54+$J54+$L54+$N54+$P54+$R54+$T54+$V54+$X54)),$Y54,IF((SUM(выдача!$O54:U54)&lt;=($B54+$D54+$F54+$H54+$J54+$L54+$N54+$P54+$R54+$T54+$V54+$X54+$Z54)),$AA54,IF((SUM(выдача!$O54:U54)&lt;=($B54+$D54+$F54+$H54+$J54+$L54+$N54+$P54+$R54+$T54+$V54+$X54+$Z54+$AB54)),$AC54,0))))))))))))))</f>
        <v>0</v>
      </c>
      <c r="AP54" s="354">
        <f>IF(((SUM(выдача!$O54:V54)&lt;=$B54)),$C54,IF((SUM(выдача!$O54:V54)&lt;=($B54+$D54)),$E54,IF((SUM(выдача!$O54:V54)&lt;=($B54+$D54+$F54)),$G54,IF((SUM(выдача!$O54:V54)&lt;=($B54+$D54+$F54+$H54)),$I54,IF((SUM(выдача!$O54:V54)&lt;=($B54+$D54+$F54+$H54+$J54)),$K54,IF((SUM(выдача!$O54:V54)&lt;=($B54+$D54+$F54+$H54+$J54+$L54)),$M54,IF((SUM(выдача!$O54:V54)&lt;=($B54+$D54+$F54+$H54+$J54+$L54+$N54)),$O54,IF((SUM(выдача!$O54:V54)&lt;=($B54+$D54+$F54+$H54+$J54+$L54+$N54+$P54)),$Q54,IF((SUM(выдача!$O54:V54)&lt;=($B54+$D54+$F54+$H54+$J54+$L54+$N54+$P54+$R54)),$S54,IF((SUM(выдача!$O54:V54)&lt;=($B54+$D54+$F54+$H54+$J54+$L54+$N54+$P54+$R54+$T54)),$U54,IF((SUM(выдача!$O54:V54)&lt;=($B54+$D54+$F54+$H54+$J54+$L54+$N54+$P54+$R54+$T54+$V54)),$W54,IF((SUM(выдача!$O54:V54)&lt;=($B54+$D54+$F54+$H54+$J54+$L54+$N54+$P54+$R54+$T54+$V54+$X54)),$Y54,IF((SUM(выдача!$O54:V54)&lt;=($B54+$D54+$F54+$H54+$J54+$L54+$N54+$P54+$R54+$T54+$V54+$X54+$Z54)),$AA54,IF((SUM(выдача!$O54:V54)&lt;=($B54+$D54+$F54+$H54+$J54+$L54+$N54+$P54+$R54+$T54+$V54+$X54+$Z54+$AB54)),$AC54,0))))))))))))))</f>
        <v>0</v>
      </c>
      <c r="AQ54" s="354">
        <f>IF(((SUM(выдача!$O54:W54)&lt;=$B54)),$C54,IF((SUM(выдача!$O54:W54)&lt;=($B54+$D54)),$E54,IF((SUM(выдача!$O54:W54)&lt;=($B54+$D54+$F54)),$G54,IF((SUM(выдача!$O54:W54)&lt;=($B54+$D54+$F54+$H54)),$I54,IF((SUM(выдача!$O54:W54)&lt;=($B54+$D54+$F54+$H54+$J54)),$K54,IF((SUM(выдача!$O54:W54)&lt;=($B54+$D54+$F54+$H54+$J54+$L54)),$M54,IF((SUM(выдача!$O54:W54)&lt;=($B54+$D54+$F54+$H54+$J54+$L54+$N54)),$O54,IF((SUM(выдача!$O54:W54)&lt;=($B54+$D54+$F54+$H54+$J54+$L54+$N54+$P54)),$Q54,IF((SUM(выдача!$O54:W54)&lt;=($B54+$D54+$F54+$H54+$J54+$L54+$N54+$P54+$R54)),$S54,IF((SUM(выдача!$O54:W54)&lt;=($B54+$D54+$F54+$H54+$J54+$L54+$N54+$P54+$R54+$T54)),$U54,IF((SUM(выдача!$O54:W54)&lt;=($B54+$D54+$F54+$H54+$J54+$L54+$N54+$P54+$R54+$T54+$V54)),$W54,IF((SUM(выдача!$O54:W54)&lt;=($B54+$D54+$F54+$H54+$J54+$L54+$N54+$P54+$R54+$T54+$V54+$X54)),$Y54,IF((SUM(выдача!$O54:W54)&lt;=($B54+$D54+$F54+$H54+$J54+$L54+$N54+$P54+$R54+$T54+$V54+$X54+$Z54)),$AA54,IF((SUM(выдача!$O54:W54)&lt;=($B54+$D54+$F54+$H54+$J54+$L54+$N54+$P54+$R54+$T54+$V54+$X54+$Z54+$AB54)),$AC54,0))))))))))))))</f>
        <v>0</v>
      </c>
      <c r="AR54" s="354">
        <f>IF(((SUM(выдача!$O54:X54)&lt;=$B54)),$C54,IF((SUM(выдача!$O54:X54)&lt;=($B54+$D54)),$E54,IF((SUM(выдача!$O54:X54)&lt;=($B54+$D54+$F54)),$G54,IF((SUM(выдача!$O54:X54)&lt;=($B54+$D54+$F54+$H54)),$I54,IF((SUM(выдача!$O54:X54)&lt;=($B54+$D54+$F54+$H54+$J54)),$K54,IF((SUM(выдача!$O54:X54)&lt;=($B54+$D54+$F54+$H54+$J54+$L54)),$M54,IF((SUM(выдача!$O54:X54)&lt;=($B54+$D54+$F54+$H54+$J54+$L54+$N54)),$O54,IF((SUM(выдача!$O54:X54)&lt;=($B54+$D54+$F54+$H54+$J54+$L54+$N54+$P54)),$Q54,IF((SUM(выдача!$O54:X54)&lt;=($B54+$D54+$F54+$H54+$J54+$L54+$N54+$P54+$R54)),$S54,IF((SUM(выдача!$O54:X54)&lt;=($B54+$D54+$F54+$H54+$J54+$L54+$N54+$P54+$R54+$T54)),$U54,IF((SUM(выдача!$O54:X54)&lt;=($B54+$D54+$F54+$H54+$J54+$L54+$N54+$P54+$R54+$T54+$V54)),$W54,IF((SUM(выдача!$O54:X54)&lt;=($B54+$D54+$F54+$H54+$J54+$L54+$N54+$P54+$R54+$T54+$V54+$X54)),$Y54,IF((SUM(выдача!$O54:X54)&lt;=($B54+$D54+$F54+$H54+$J54+$L54+$N54+$P54+$R54+$T54+$V54+$X54+$Z54)),$AA54,IF((SUM(выдача!$O54:X54)&lt;=($B54+$D54+$F54+$H54+$J54+$L54+$N54+$P54+$R54+$T54+$V54+$X54+$Z54+$AB54)),$AC54,0))))))))))))))</f>
        <v>0</v>
      </c>
      <c r="AS54" s="354">
        <f>IF(((SUM(выдача!$O54:Y54)&lt;=$B54)),$C54,IF((SUM(выдача!$O54:Y54)&lt;=($B54+$D54)),$E54,IF((SUM(выдача!$O54:Y54)&lt;=($B54+$D54+$F54)),$G54,IF((SUM(выдача!$O54:Y54)&lt;=($B54+$D54+$F54+$H54)),$I54,IF((SUM(выдача!$O54:Y54)&lt;=($B54+$D54+$F54+$H54+$J54)),$K54,IF((SUM(выдача!$O54:Y54)&lt;=($B54+$D54+$F54+$H54+$J54+$L54)),$M54,IF((SUM(выдача!$O54:Y54)&lt;=($B54+$D54+$F54+$H54+$J54+$L54+$N54)),$O54,IF((SUM(выдача!$O54:Y54)&lt;=($B54+$D54+$F54+$H54+$J54+$L54+$N54+$P54)),$Q54,IF((SUM(выдача!$O54:Y54)&lt;=($B54+$D54+$F54+$H54+$J54+$L54+$N54+$P54+$R54)),$S54,IF((SUM(выдача!$O54:Y54)&lt;=($B54+$D54+$F54+$H54+$J54+$L54+$N54+$P54+$R54+$T54)),$U54,IF((SUM(выдача!$O54:Y54)&lt;=($B54+$D54+$F54+$H54+$J54+$L54+$N54+$P54+$R54+$T54+$V54)),$W54,IF((SUM(выдача!$O54:Y54)&lt;=($B54+$D54+$F54+$H54+$J54+$L54+$N54+$P54+$R54+$T54+$V54+$X54)),$Y54,IF((SUM(выдача!$O54:Y54)&lt;=($B54+$D54+$F54+$H54+$J54+$L54+$N54+$P54+$R54+$T54+$V54+$X54+$Z54)),$AA54,IF((SUM(выдача!$O54:Y54)&lt;=($B54+$D54+$F54+$H54+$J54+$L54+$N54+$P54+$R54+$T54+$V54+$X54+$Z54+$AB54)),$AC54,0))))))))))))))</f>
        <v>0</v>
      </c>
      <c r="AT54" s="354">
        <f>IF(((SUM(выдача!$O54:Z54)&lt;=$B54)),$C54,IF((SUM(выдача!$O54:Z54)&lt;=($B54+$D54)),$E54,IF((SUM(выдача!$O54:Z54)&lt;=($B54+$D54+$F54)),$G54,IF((SUM(выдача!$O54:Z54)&lt;=($B54+$D54+$F54+$H54)),$I54,IF((SUM(выдача!$O54:Z54)&lt;=($B54+$D54+$F54+$H54+$J54)),$K54,IF((SUM(выдача!$O54:Z54)&lt;=($B54+$D54+$F54+$H54+$J54+$L54)),$M54,IF((SUM(выдача!$O54:Z54)&lt;=($B54+$D54+$F54+$H54+$J54+$L54+$N54)),$O54,IF((SUM(выдача!$O54:Z54)&lt;=($B54+$D54+$F54+$H54+$J54+$L54+$N54+$P54)),$Q54,IF((SUM(выдача!$O54:Z54)&lt;=($B54+$D54+$F54+$H54+$J54+$L54+$N54+$P54+$R54)),$S54,IF((SUM(выдача!$O54:Z54)&lt;=($B54+$D54+$F54+$H54+$J54+$L54+$N54+$P54+$R54+$T54)),$U54,IF((SUM(выдача!$O54:Z54)&lt;=($B54+$D54+$F54+$H54+$J54+$L54+$N54+$P54+$R54+$T54+$V54)),$W54,IF((SUM(выдача!$O54:Z54)&lt;=($B54+$D54+$F54+$H54+$J54+$L54+$N54+$P54+$R54+$T54+$V54+$X54)),$Y54,IF((SUM(выдача!$O54:Z54)&lt;=($B54+$D54+$F54+$H54+$J54+$L54+$N54+$P54+$R54+$T54+$V54+$X54+$Z54)),$AA54,IF((SUM(выдача!$O54:Z54)&lt;=($B54+$D54+$F54+$H54+$J54+$L54+$N54+$P54+$R54+$T54+$V54+$X54+$Z54+$AB54)),$AC54,0))))))))))))))</f>
        <v>0</v>
      </c>
      <c r="AU54" s="354">
        <f>IF(((SUM(выдача!$O54:AA54)&lt;=$B54)),$C54,IF((SUM(выдача!$O54:AA54)&lt;=($B54+$D54)),$E54,IF((SUM(выдача!$O54:AA54)&lt;=($B54+$D54+$F54)),$G54,IF((SUM(выдача!$O54:AA54)&lt;=($B54+$D54+$F54+$H54)),$I54,IF((SUM(выдача!$O54:AA54)&lt;=($B54+$D54+$F54+$H54+$J54)),$K54,IF((SUM(выдача!$O54:AA54)&lt;=($B54+$D54+$F54+$H54+$J54+$L54)),$M54,IF((SUM(выдача!$O54:AA54)&lt;=($B54+$D54+$F54+$H54+$J54+$L54+$N54)),$O54,IF((SUM(выдача!$O54:AA54)&lt;=($B54+$D54+$F54+$H54+$J54+$L54+$N54+$P54)),$Q54,IF((SUM(выдача!$O54:AA54)&lt;=($B54+$D54+$F54+$H54+$J54+$L54+$N54+$P54+$R54)),$S54,IF((SUM(выдача!$O54:AA54)&lt;=($B54+$D54+$F54+$H54+$J54+$L54+$N54+$P54+$R54+$T54)),$U54,IF((SUM(выдача!$O54:AA54)&lt;=($B54+$D54+$F54+$H54+$J54+$L54+$N54+$P54+$R54+$T54+$V54)),$W54,IF((SUM(выдача!$O54:AA54)&lt;=($B54+$D54+$F54+$H54+$J54+$L54+$N54+$P54+$R54+$T54+$V54+$X54)),$Y54,IF((SUM(выдача!$O54:AA54)&lt;=($B54+$D54+$F54+$H54+$J54+$L54+$N54+$P54+$R54+$T54+$V54+$X54+$Z54)),$AA54,IF((SUM(выдача!$O54:AA54)&lt;=($B54+$D54+$F54+$H54+$J54+$L54+$N54+$P54+$R54+$T54+$V54+$X54+$Z54+$AB54)),$AC54,0))))))))))))))</f>
        <v>0</v>
      </c>
      <c r="AV54" s="354">
        <f>IF(((SUM(выдача!$O54:AB54)&lt;=$B54)),$C54,IF((SUM(выдача!$O54:AB54)&lt;=($B54+$D54)),$E54,IF((SUM(выдача!$O54:AB54)&lt;=($B54+$D54+$F54)),$G54,IF((SUM(выдача!$O54:AB54)&lt;=($B54+$D54+$F54+$H54)),$I54,IF((SUM(выдача!$O54:AB54)&lt;=($B54+$D54+$F54+$H54+$J54)),$K54,IF((SUM(выдача!$O54:AB54)&lt;=($B54+$D54+$F54+$H54+$J54+$L54)),$M54,IF((SUM(выдача!$O54:AB54)&lt;=($B54+$D54+$F54+$H54+$J54+$L54+$N54)),$O54,IF((SUM(выдача!$O54:AB54)&lt;=($B54+$D54+$F54+$H54+$J54+$L54+$N54+$P54)),$Q54,IF((SUM(выдача!$O54:AB54)&lt;=($B54+$D54+$F54+$H54+$J54+$L54+$N54+$P54+$R54)),$S54,IF((SUM(выдача!$O54:AB54)&lt;=($B54+$D54+$F54+$H54+$J54+$L54+$N54+$P54+$R54+$T54)),$U54,IF((SUM(выдача!$O54:AB54)&lt;=($B54+$D54+$F54+$H54+$J54+$L54+$N54+$P54+$R54+$T54+$V54)),$W54,IF((SUM(выдача!$O54:AB54)&lt;=($B54+$D54+$F54+$H54+$J54+$L54+$N54+$P54+$R54+$T54+$V54+$X54)),$Y54,IF((SUM(выдача!$O54:AB54)&lt;=($B54+$D54+$F54+$H54+$J54+$L54+$N54+$P54+$R54+$T54+$V54+$X54+$Z54)),$AA54,IF((SUM(выдача!$O54:AB54)&lt;=($B54+$D54+$F54+$H54+$J54+$L54+$N54+$P54+$R54+$T54+$V54+$X54+$Z54+$AB54)),$AC54,0))))))))))))))</f>
        <v>0</v>
      </c>
      <c r="AW54" s="354">
        <f>IF(((SUM(выдача!$O54:AC54)&lt;=$B54)),$C54,IF((SUM(выдача!$O54:AC54)&lt;=($B54+$D54)),$E54,IF((SUM(выдача!$O54:AC54)&lt;=($B54+$D54+$F54)),$G54,IF((SUM(выдача!$O54:AC54)&lt;=($B54+$D54+$F54+$H54)),$I54,IF((SUM(выдача!$O54:AC54)&lt;=($B54+$D54+$F54+$H54+$J54)),$K54,IF((SUM(выдача!$O54:AC54)&lt;=($B54+$D54+$F54+$H54+$J54+$L54)),$M54,IF((SUM(выдача!$O54:AC54)&lt;=($B54+$D54+$F54+$H54+$J54+$L54+$N54)),$O54,IF((SUM(выдача!$O54:AC54)&lt;=($B54+$D54+$F54+$H54+$J54+$L54+$N54+$P54)),$Q54,IF((SUM(выдача!$O54:AC54)&lt;=($B54+$D54+$F54+$H54+$J54+$L54+$N54+$P54+$R54)),$S54,IF((SUM(выдача!$O54:AC54)&lt;=($B54+$D54+$F54+$H54+$J54+$L54+$N54+$P54+$R54+$T54)),$U54,IF((SUM(выдача!$O54:AC54)&lt;=($B54+$D54+$F54+$H54+$J54+$L54+$N54+$P54+$R54+$T54+$V54)),$W54,IF((SUM(выдача!$O54:AC54)&lt;=($B54+$D54+$F54+$H54+$J54+$L54+$N54+$P54+$R54+$T54+$V54+$X54)),$Y54,IF((SUM(выдача!$O54:AC54)&lt;=($B54+$D54+$F54+$H54+$J54+$L54+$N54+$P54+$R54+$T54+$V54+$X54+$Z54)),$AA54,IF((SUM(выдача!$O54:AC54)&lt;=($B54+$D54+$F54+$H54+$J54+$L54+$N54+$P54+$R54+$T54+$V54+$X54+$Z54+$AB54)),$AC54,0))))))))))))))</f>
        <v>0</v>
      </c>
      <c r="AX54" s="354">
        <f>IF(((SUM(выдача!$O54:AD54)&lt;=$B54)),$C54,IF((SUM(выдача!$O54:AD54)&lt;=($B54+$D54)),$E54,IF((SUM(выдача!$O54:AD54)&lt;=($B54+$D54+$F54)),$G54,IF((SUM(выдача!$O54:AD54)&lt;=($B54+$D54+$F54+$H54)),$I54,IF((SUM(выдача!$O54:AD54)&lt;=($B54+$D54+$F54+$H54+$J54)),$K54,IF((SUM(выдача!$O54:AD54)&lt;=($B54+$D54+$F54+$H54+$J54+$L54)),$M54,IF((SUM(выдача!$O54:AD54)&lt;=($B54+$D54+$F54+$H54+$J54+$L54+$N54)),$O54,IF((SUM(выдача!$O54:AD54)&lt;=($B54+$D54+$F54+$H54+$J54+$L54+$N54+$P54)),$Q54,IF((SUM(выдача!$O54:AD54)&lt;=($B54+$D54+$F54+$H54+$J54+$L54+$N54+$P54+$R54)),$S54,IF((SUM(выдача!$O54:AD54)&lt;=($B54+$D54+$F54+$H54+$J54+$L54+$N54+$P54+$R54+$T54)),$U54,IF((SUM(выдача!$O54:AD54)&lt;=($B54+$D54+$F54+$H54+$J54+$L54+$N54+$P54+$R54+$T54+$V54)),$W54,IF((SUM(выдача!$O54:AD54)&lt;=($B54+$D54+$F54+$H54+$J54+$L54+$N54+$P54+$R54+$T54+$V54+$X54)),$Y54,IF((SUM(выдача!$O54:AD54)&lt;=($B54+$D54+$F54+$H54+$J54+$L54+$N54+$P54+$R54+$T54+$V54+$X54+$Z54)),$AA54,IF((SUM(выдача!$O54:AD54)&lt;=($B54+$D54+$F54+$H54+$J54+$L54+$N54+$P54+$R54+$T54+$V54+$X54+$Z54+$AB54)),$AC54,0))))))))))))))</f>
        <v>0</v>
      </c>
      <c r="AY54" s="354">
        <f>IF(((SUM(выдача!$O54:AE54)&lt;=$B54)),$C54,IF((SUM(выдача!$O54:AE54)&lt;=($B54+$D54)),$E54,IF((SUM(выдача!$O54:AE54)&lt;=($B54+$D54+$F54)),$G54,IF((SUM(выдача!$O54:AE54)&lt;=($B54+$D54+$F54+$H54)),$I54,IF((SUM(выдача!$O54:AE54)&lt;=($B54+$D54+$F54+$H54+$J54)),$K54,IF((SUM(выдача!$O54:AE54)&lt;=($B54+$D54+$F54+$H54+$J54+$L54)),$M54,IF((SUM(выдача!$O54:AE54)&lt;=($B54+$D54+$F54+$H54+$J54+$L54+$N54)),$O54,IF((SUM(выдача!$O54:AE54)&lt;=($B54+$D54+$F54+$H54+$J54+$L54+$N54+$P54)),$Q54,IF((SUM(выдача!$O54:AE54)&lt;=($B54+$D54+$F54+$H54+$J54+$L54+$N54+$P54+$R54)),$S54,IF((SUM(выдача!$O54:AE54)&lt;=($B54+$D54+$F54+$H54+$J54+$L54+$N54+$P54+$R54+$T54)),$U54,IF((SUM(выдача!$O54:AE54)&lt;=($B54+$D54+$F54+$H54+$J54+$L54+$N54+$P54+$R54+$T54+$V54)),$W54,IF((SUM(выдача!$O54:AE54)&lt;=($B54+$D54+$F54+$H54+$J54+$L54+$N54+$P54+$R54+$T54+$V54+$X54)),$Y54,IF((SUM(выдача!$O54:AE54)&lt;=($B54+$D54+$F54+$H54+$J54+$L54+$N54+$P54+$R54+$T54+$V54+$X54+$Z54)),$AA54,IF((SUM(выдача!$O54:AE54)&lt;=($B54+$D54+$F54+$H54+$J54+$L54+$N54+$P54+$R54+$T54+$V54+$X54+$Z54+$AB54)),$AC54,0))))))))))))))</f>
        <v>0</v>
      </c>
      <c r="AZ54" s="354">
        <f>IF(((SUM(выдача!$O54:AF54)&lt;=$B54)),$C54,IF((SUM(выдача!$O54:AF54)&lt;=($B54+$D54)),$E54,IF((SUM(выдача!$O54:AF54)&lt;=($B54+$D54+$F54)),$G54,IF((SUM(выдача!$O54:AF54)&lt;=($B54+$D54+$F54+$H54)),$I54,IF((SUM(выдача!$O54:AF54)&lt;=($B54+$D54+$F54+$H54+$J54)),$K54,IF((SUM(выдача!$O54:AF54)&lt;=($B54+$D54+$F54+$H54+$J54+$L54)),$M54,IF((SUM(выдача!$O54:AF54)&lt;=($B54+$D54+$F54+$H54+$J54+$L54+$N54)),$O54,IF((SUM(выдача!$O54:AF54)&lt;=($B54+$D54+$F54+$H54+$J54+$L54+$N54+$P54)),$Q54,IF((SUM(выдача!$O54:AF54)&lt;=($B54+$D54+$F54+$H54+$J54+$L54+$N54+$P54+$R54)),$S54,IF((SUM(выдача!$O54:AF54)&lt;=($B54+$D54+$F54+$H54+$J54+$L54+$N54+$P54+$R54+$T54)),$U54,IF((SUM(выдача!$O54:AF54)&lt;=($B54+$D54+$F54+$H54+$J54+$L54+$N54+$P54+$R54+$T54+$V54)),$W54,IF((SUM(выдача!$O54:AF54)&lt;=($B54+$D54+$F54+$H54+$J54+$L54+$N54+$P54+$R54+$T54+$V54+$X54)),$Y54,IF((SUM(выдача!$O54:AF54)&lt;=($B54+$D54+$F54+$H54+$J54+$L54+$N54+$P54+$R54+$T54+$V54+$X54+$Z54)),$AA54,IF((SUM(выдача!$O54:AF54)&lt;=($B54+$D54+$F54+$H54+$J54+$L54+$N54+$P54+$R54+$T54+$V54+$X54+$Z54+$AB54)),$AC54,0))))))))))))))</f>
        <v>0</v>
      </c>
      <c r="BA54" s="354">
        <f>IF(((SUM(выдача!$O54:AG54)&lt;=$B54)),$C54,IF((SUM(выдача!$O54:AG54)&lt;=($B54+$D54)),$E54,IF((SUM(выдача!$O54:AG54)&lt;=($B54+$D54+$F54)),$G54,IF((SUM(выдача!$O54:AG54)&lt;=($B54+$D54+$F54+$H54)),$I54,IF((SUM(выдача!$O54:AG54)&lt;=($B54+$D54+$F54+$H54+$J54)),$K54,IF((SUM(выдача!$O54:AG54)&lt;=($B54+$D54+$F54+$H54+$J54+$L54)),$M54,IF((SUM(выдача!$O54:AG54)&lt;=($B54+$D54+$F54+$H54+$J54+$L54+$N54)),$O54,IF((SUM(выдача!$O54:AG54)&lt;=($B54+$D54+$F54+$H54+$J54+$L54+$N54+$P54)),$Q54,IF((SUM(выдача!$O54:AG54)&lt;=($B54+$D54+$F54+$H54+$J54+$L54+$N54+$P54+$R54)),$S54,IF((SUM(выдача!$O54:AG54)&lt;=($B54+$D54+$F54+$H54+$J54+$L54+$N54+$P54+$R54+$T54)),$U54,IF((SUM(выдача!$O54:AG54)&lt;=($B54+$D54+$F54+$H54+$J54+$L54+$N54+$P54+$R54+$T54+$V54)),$W54,IF((SUM(выдача!$O54:AG54)&lt;=($B54+$D54+$F54+$H54+$J54+$L54+$N54+$P54+$R54+$T54+$V54+$X54)),$Y54,IF((SUM(выдача!$O54:AG54)&lt;=($B54+$D54+$F54+$H54+$J54+$L54+$N54+$P54+$R54+$T54+$V54+$X54+$Z54)),$AA54,IF((SUM(выдача!$O54:AG54)&lt;=($B54+$D54+$F54+$H54+$J54+$L54+$N54+$P54+$R54+$T54+$V54+$X54+$Z54+$AB54)),$AC54,0))))))))))))))</f>
        <v>0</v>
      </c>
      <c r="BB54" s="354">
        <f>IF(((SUM(выдача!$O54:AH54)&lt;=$B54)),$C54,IF((SUM(выдача!$O54:AH54)&lt;=($B54+$D54)),$E54,IF((SUM(выдача!$O54:AH54)&lt;=($B54+$D54+$F54)),$G54,IF((SUM(выдача!$O54:AH54)&lt;=($B54+$D54+$F54+$H54)),$I54,IF((SUM(выдача!$O54:AH54)&lt;=($B54+$D54+$F54+$H54+$J54)),$K54,IF((SUM(выдача!$O54:AH54)&lt;=($B54+$D54+$F54+$H54+$J54+$L54)),$M54,IF((SUM(выдача!$O54:AH54)&lt;=($B54+$D54+$F54+$H54+$J54+$L54+$N54)),$O54,IF((SUM(выдача!$O54:AH54)&lt;=($B54+$D54+$F54+$H54+$J54+$L54+$N54+$P54)),$Q54,IF((SUM(выдача!$O54:AH54)&lt;=($B54+$D54+$F54+$H54+$J54+$L54+$N54+$P54+$R54)),$S54,IF((SUM(выдача!$O54:AH54)&lt;=($B54+$D54+$F54+$H54+$J54+$L54+$N54+$P54+$R54+$T54)),$U54,IF((SUM(выдача!$O54:AH54)&lt;=($B54+$D54+$F54+$H54+$J54+$L54+$N54+$P54+$R54+$T54+$V54)),$W54,IF((SUM(выдача!$O54:AH54)&lt;=($B54+$D54+$F54+$H54+$J54+$L54+$N54+$P54+$R54+$T54+$V54+$X54)),$Y54,IF((SUM(выдача!$O54:AH54)&lt;=($B54+$D54+$F54+$H54+$J54+$L54+$N54+$P54+$R54+$T54+$V54+$X54+$Z54)),$AA54,IF((SUM(выдача!$O54:AH54)&lt;=($B54+$D54+$F54+$H54+$J54+$L54+$N54+$P54+$R54+$T54+$V54+$X54+$Z54+$AB54)),$AC54,0))))))))))))))</f>
        <v>0</v>
      </c>
      <c r="BC54" s="354">
        <f>IF(((SUM(выдача!$O54:AI54)&lt;=$B54)),$C54,IF((SUM(выдача!$O54:AI54)&lt;=($B54+$D54)),$E54,IF((SUM(выдача!$O54:AI54)&lt;=($B54+$D54+$F54)),$G54,IF((SUM(выдача!$O54:AI54)&lt;=($B54+$D54+$F54+$H54)),$I54,IF((SUM(выдача!$O54:AI54)&lt;=($B54+$D54+$F54+$H54+$J54)),$K54,IF((SUM(выдача!$O54:AI54)&lt;=($B54+$D54+$F54+$H54+$J54+$L54)),$M54,IF((SUM(выдача!$O54:AI54)&lt;=($B54+$D54+$F54+$H54+$J54+$L54+$N54)),$O54,IF((SUM(выдача!$O54:AI54)&lt;=($B54+$D54+$F54+$H54+$J54+$L54+$N54+$P54)),$Q54,IF((SUM(выдача!$O54:AI54)&lt;=($B54+$D54+$F54+$H54+$J54+$L54+$N54+$P54+$R54)),$S54,IF((SUM(выдача!$O54:AI54)&lt;=($B54+$D54+$F54+$H54+$J54+$L54+$N54+$P54+$R54+$T54)),$U54,IF((SUM(выдача!$O54:AI54)&lt;=($B54+$D54+$F54+$H54+$J54+$L54+$N54+$P54+$R54+$T54+$V54)),$W54,IF((SUM(выдача!$O54:AI54)&lt;=($B54+$D54+$F54+$H54+$J54+$L54+$N54+$P54+$R54+$T54+$V54+$X54)),$Y54,IF((SUM(выдача!$O54:AI54)&lt;=($B54+$D54+$F54+$H54+$J54+$L54+$N54+$P54+$R54+$T54+$V54+$X54+$Z54)),$AA54,IF((SUM(выдача!$O54:AI54)&lt;=($B54+$D54+$F54+$H54+$J54+$L54+$N54+$P54+$R54+$T54+$V54+$X54+$Z54+$AB54)),$AC54,0))))))))))))))</f>
        <v>0</v>
      </c>
      <c r="BD54" s="355">
        <f t="shared" si="1"/>
        <v>0</v>
      </c>
      <c r="BE54" s="356">
        <f t="shared" si="4"/>
        <v>0</v>
      </c>
    </row>
    <row r="55" spans="1:57" ht="15.75">
      <c r="A55" s="151"/>
      <c r="B55" s="276"/>
      <c r="C55" s="277"/>
      <c r="D55" s="276"/>
      <c r="E55" s="277"/>
      <c r="F55" s="276"/>
      <c r="G55" s="280"/>
      <c r="H55" s="276"/>
      <c r="I55" s="278"/>
      <c r="J55" s="279"/>
      <c r="K55" s="278"/>
      <c r="L55" s="279"/>
      <c r="M55" s="280"/>
      <c r="N55" s="279"/>
      <c r="O55" s="280"/>
      <c r="P55" s="279"/>
      <c r="Q55" s="280"/>
      <c r="R55" s="279"/>
      <c r="S55" s="280"/>
      <c r="T55" s="279"/>
      <c r="U55" s="280"/>
      <c r="V55" s="279"/>
      <c r="W55" s="280"/>
      <c r="X55" s="279"/>
      <c r="Y55" s="280"/>
      <c r="Z55" s="279"/>
      <c r="AA55" s="280"/>
      <c r="AB55" s="279"/>
      <c r="AC55" s="280"/>
      <c r="AD55" s="351">
        <f>B55*C55+D55*E55+F55*G55+H55*I55+J55*K55+L55*M55+N55*O55+P55*Q55+R55*S55+T55*U55+V55*W55+X55*Y55+Z55*AA55+AB55*AC55</f>
        <v>0</v>
      </c>
      <c r="AE55" s="351">
        <f>AD55-(SUM(Всего!D55:'Всего'!X55))</f>
        <v>0</v>
      </c>
      <c r="AF55" s="352">
        <f>B55+D55+F55+H55+J55+L55+N55+P55+R55+T55+V55+X55+Z55+AB55</f>
        <v>0</v>
      </c>
      <c r="AG55" s="353">
        <f t="shared" si="0"/>
        <v>0</v>
      </c>
      <c r="AH55" s="353">
        <f>выдача!B55</f>
        <v>0</v>
      </c>
      <c r="AI55" s="354">
        <f>IF(((SUM(выдача!$O55:O55)&lt;=$B55)),$C55,IF((SUM(выдача!$O55:O55)&lt;=($B55+$D55)),$E55,IF((SUM(выдача!$O55:O55)&lt;=($B55+$D55+$F55)),$G55,IF((SUM(выдача!$O55:O55)&lt;=($B55+$D55+$F55+$H55)),$I55,IF((SUM(выдача!$O55:O55)&lt;=($B55+$D55+$F55+$H55+$J55)),$K55,IF((SUM(выдача!$O55:O55)&lt;=($B55+$D55+$F55+$H55+$J55+$L55)),$M55,IF((SUM(выдача!$O55:O55)&lt;=($B55+$D55+$F55+$H55+$J55+$L55+$N55)),$O55,IF((SUM(выдача!$O55:O55)&lt;=($B55+$D55+$F55+$H55+$J55+$L55+$N55+$P55)),$Q55,IF((SUM(выдача!$O55:O55)&lt;=($B55+$D55+$F55+$H55+$J55+$L55+$N55+$P55+$R55)),$S55,IF((SUM(выдача!$O55:O55)&lt;=($B55+$D55+$F55+$H55+$J55+$L55+$N55+$P55+$R55+$T55)),$U55,IF((SUM(выдача!$O55:O55)&lt;=($B55+$D55+$F55+$H55+$J55+$L55+$N55+$P55+$R55+$T55+$V55)),$W55,IF((SUM(выдача!$O55:O55)&lt;=($B55+$D55+$F55+$H55+$J55+$L55+$N55+$P55+$R55+$T55+$V55+$X55)),$Y55,IF((SUM(выдача!$O55:O55)&lt;=($B55+$D55+$F55+$H55+$J55+$L55+$N55+$P55+$R55+$T55+$V55+$X55+$Z55)),$AA55,IF((SUM(выдача!$O55:O55)&lt;=($B55+$D55+$F55+$H55+$J55+$L55+$N55+$P55+$R55+$T55+$V55+$X55+$Z55+$AB55)),$AC55,0))))))))))))))</f>
        <v>0</v>
      </c>
      <c r="AJ55" s="354">
        <f>IF(((SUM(выдача!$O55:P55)&lt;=$B55)),$C55,IF((SUM(выдача!$O55:P55)&lt;=($B55+$D55)),$E55,IF((SUM(выдача!$O55:P55)&lt;=($B55+$D55+$F55)),$G55,IF((SUM(выдача!$O55:P55)&lt;=($B55+$D55+$F55+$H55)),$I55,IF((SUM(выдача!$O55:P55)&lt;=($B55+$D55+$F55+$H55+$J55)),$K55,IF((SUM(выдача!$O55:P55)&lt;=($B55+$D55+$F55+$H55+$J55+$L55)),$M55,IF((SUM(выдача!$O55:P55)&lt;=($B55+$D55+$F55+$H55+$J55+$L55+$N55)),$O55,IF((SUM(выдача!$O55:P55)&lt;=($B55+$D55+$F55+$H55+$J55+$L55+$N55+$P55)),$Q55,IF((SUM(выдача!$O55:P55)&lt;=($B55+$D55+$F55+$H55+$J55+$L55+$N55+$P55+$R55)),$S55,IF((SUM(выдача!$O55:P55)&lt;=($B55+$D55+$F55+$H55+$J55+$L55+$N55+$P55+$R55+$T55)),$U55,IF((SUM(выдача!$O55:P55)&lt;=($B55+$D55+$F55+$H55+$J55+$L55+$N55+$P55+$R55+$T55+$V55)),$W55,IF((SUM(выдача!$O55:P55)&lt;=($B55+$D55+$F55+$H55+$J55+$L55+$N55+$P55+$R55+$T55+$V55+$X55)),$Y55,IF((SUM(выдача!$O55:P55)&lt;=($B55+$D55+$F55+$H55+$J55+$L55+$N55+$P55+$R55+$T55+$V55+$X55+$Z55)),$AA55,IF((SUM(выдача!$O55:P55)&lt;=($B55+$D55+$F55+$H55+$J55+$L55+$N55+$P55+$R55+$T55+$V55+$X55+$Z55+$AB55)),$AC55,0))))))))))))))</f>
        <v>0</v>
      </c>
      <c r="AK55" s="354">
        <f>IF(((SUM(выдача!$O55:Q55)&lt;=$B55)),$C55,IF((SUM(выдача!$O55:Q55)&lt;=($B55+$D55)),$E55,IF((SUM(выдача!$O55:Q55)&lt;=($B55+$D55+$F55)),$G55,IF((SUM(выдача!$O55:Q55)&lt;=($B55+$D55+$F55+$H55)),$I55,IF((SUM(выдача!$O55:Q55)&lt;=($B55+$D55+$F55+$H55+$J55)),$K55,IF((SUM(выдача!$O55:Q55)&lt;=($B55+$D55+$F55+$H55+$J55+$L55)),$M55,IF((SUM(выдача!$O55:Q55)&lt;=($B55+$D55+$F55+$H55+$J55+$L55+$N55)),$O55,IF((SUM(выдача!$O55:Q55)&lt;=($B55+$D55+$F55+$H55+$J55+$L55+$N55+$P55)),$Q55,IF((SUM(выдача!$O55:Q55)&lt;=($B55+$D55+$F55+$H55+$J55+$L55+$N55+$P55+$R55)),$S55,IF((SUM(выдача!$O55:Q55)&lt;=($B55+$D55+$F55+$H55+$J55+$L55+$N55+$P55+$R55+$T55)),$U55,IF((SUM(выдача!$O55:Q55)&lt;=($B55+$D55+$F55+$H55+$J55+$L55+$N55+$P55+$R55+$T55+$V55)),$W55,IF((SUM(выдача!$O55:Q55)&lt;=($B55+$D55+$F55+$H55+$J55+$L55+$N55+$P55+$R55+$T55+$V55+$X55)),$Y55,IF((SUM(выдача!$O55:Q55)&lt;=($B55+$D55+$F55+$H55+$J55+$L55+$N55+$P55+$R55+$T55+$V55+$X55+$Z55)),$AA55,IF((SUM(выдача!$O55:Q55)&lt;=($B55+$D55+$F55+$H55+$J55+$L55+$N55+$P55+$R55+$T55+$V55+$X55+$Z55+$AB55)),$AC55,0))))))))))))))</f>
        <v>0</v>
      </c>
      <c r="AL55" s="354">
        <f>IF(((SUM(выдача!$O55:R55)&lt;=$B55)),$C55,IF((SUM(выдача!$O55:R55)&lt;=($B55+$D55)),$E55,IF((SUM(выдача!$O55:R55)&lt;=($B55+$D55+$F55)),$G55,IF((SUM(выдача!$O55:R55)&lt;=($B55+$D55+$F55+$H55)),$I55,IF((SUM(выдача!$O55:R55)&lt;=($B55+$D55+$F55+$H55+$J55)),$K55,IF((SUM(выдача!$O55:R55)&lt;=($B55+$D55+$F55+$H55+$J55+$L55)),$M55,IF((SUM(выдача!$O55:R55)&lt;=($B55+$D55+$F55+$H55+$J55+$L55+$N55)),$O55,IF((SUM(выдача!$O55:R55)&lt;=($B55+$D55+$F55+$H55+$J55+$L55+$N55+$P55)),$Q55,IF((SUM(выдача!$O55:R55)&lt;=($B55+$D55+$F55+$H55+$J55+$L55+$N55+$P55+$R55)),$S55,IF((SUM(выдача!$O55:R55)&lt;=($B55+$D55+$F55+$H55+$J55+$L55+$N55+$P55+$R55+$T55)),$U55,IF((SUM(выдача!$O55:R55)&lt;=($B55+$D55+$F55+$H55+$J55+$L55+$N55+$P55+$R55+$T55+$V55)),$W55,IF((SUM(выдача!$O55:R55)&lt;=($B55+$D55+$F55+$H55+$J55+$L55+$N55+$P55+$R55+$T55+$V55+$X55)),$Y55,IF((SUM(выдача!$O55:R55)&lt;=($B55+$D55+$F55+$H55+$J55+$L55+$N55+$P55+$R55+$T55+$V55+$X55+$Z55)),$AA55,IF((SUM(выдача!$O55:R55)&lt;=($B55+$D55+$F55+$H55+$J55+$L55+$N55+$P55+$R55+$T55+$V55+$X55+$Z55+$AB55)),$AC55,0))))))))))))))</f>
        <v>0</v>
      </c>
      <c r="AM55" s="354">
        <f>IF(((SUM(выдача!$O55:S55)&lt;=$B55)),$C55,IF((SUM(выдача!$O55:S55)&lt;=($B55+$D55)),$E55,IF((SUM(выдача!$O55:S55)&lt;=($B55+$D55+$F55)),$G55,IF((SUM(выдача!$O55:S55)&lt;=($B55+$D55+$F55+$H55)),$I55,IF((SUM(выдача!$O55:S55)&lt;=($B55+$D55+$F55+$H55+$J55)),$K55,IF((SUM(выдача!$O55:S55)&lt;=($B55+$D55+$F55+$H55+$J55+$L55)),$M55,IF((SUM(выдача!$O55:S55)&lt;=($B55+$D55+$F55+$H55+$J55+$L55+$N55)),$O55,IF((SUM(выдача!$O55:S55)&lt;=($B55+$D55+$F55+$H55+$J55+$L55+$N55+$P55)),$Q55,IF((SUM(выдача!$O55:S55)&lt;=($B55+$D55+$F55+$H55+$J55+$L55+$N55+$P55+$R55)),$S55,IF((SUM(выдача!$O55:S55)&lt;=($B55+$D55+$F55+$H55+$J55+$L55+$N55+$P55+$R55+$T55)),$U55,IF((SUM(выдача!$O55:S55)&lt;=($B55+$D55+$F55+$H55+$J55+$L55+$N55+$P55+$R55+$T55+$V55)),$W55,IF((SUM(выдача!$O55:S55)&lt;=($B55+$D55+$F55+$H55+$J55+$L55+$N55+$P55+$R55+$T55+$V55+$X55)),$Y55,IF((SUM(выдача!$O55:S55)&lt;=($B55+$D55+$F55+$H55+$J55+$L55+$N55+$P55+$R55+$T55+$V55+$X55+$Z55)),$AA55,IF((SUM(выдача!$O55:S55)&lt;=($B55+$D55+$F55+$H55+$J55+$L55+$N55+$P55+$R55+$T55+$V55+$X55+$Z55+$AB55)),$AC55,0))))))))))))))</f>
        <v>0</v>
      </c>
      <c r="AN55" s="354">
        <f>IF(((SUM(выдача!$O55:T55)&lt;=$B55)),$C55,IF((SUM(выдача!$O55:T55)&lt;=($B55+$D55)),$E55,IF((SUM(выдача!$O55:T55)&lt;=($B55+$D55+$F55)),$G55,IF((SUM(выдача!$O55:T55)&lt;=($B55+$D55+$F55+$H55)),$I55,IF((SUM(выдача!$O55:T55)&lt;=($B55+$D55+$F55+$H55+$J55)),$K55,IF((SUM(выдача!$O55:T55)&lt;=($B55+$D55+$F55+$H55+$J55+$L55)),$M55,IF((SUM(выдача!$O55:T55)&lt;=($B55+$D55+$F55+$H55+$J55+$L55+$N55)),$O55,IF((SUM(выдача!$O55:T55)&lt;=($B55+$D55+$F55+$H55+$J55+$L55+$N55+$P55)),$Q55,IF((SUM(выдача!$O55:T55)&lt;=($B55+$D55+$F55+$H55+$J55+$L55+$N55+$P55+$R55)),$S55,IF((SUM(выдача!$O55:T55)&lt;=($B55+$D55+$F55+$H55+$J55+$L55+$N55+$P55+$R55+$T55)),$U55,IF((SUM(выдача!$O55:T55)&lt;=($B55+$D55+$F55+$H55+$J55+$L55+$N55+$P55+$R55+$T55+$V55)),$W55,IF((SUM(выдача!$O55:T55)&lt;=($B55+$D55+$F55+$H55+$J55+$L55+$N55+$P55+$R55+$T55+$V55+$X55)),$Y55,IF((SUM(выдача!$O55:T55)&lt;=($B55+$D55+$F55+$H55+$J55+$L55+$N55+$P55+$R55+$T55+$V55+$X55+$Z55)),$AA55,IF((SUM(выдача!$O55:T55)&lt;=($B55+$D55+$F55+$H55+$J55+$L55+$N55+$P55+$R55+$T55+$V55+$X55+$Z55+$AB55)),$AC55,0))))))))))))))</f>
        <v>0</v>
      </c>
      <c r="AO55" s="354">
        <f>IF(((SUM(выдача!$O55:U55)&lt;=$B55)),$C55,IF((SUM(выдача!$O55:U55)&lt;=($B55+$D55)),$E55,IF((SUM(выдача!$O55:U55)&lt;=($B55+$D55+$F55)),$G55,IF((SUM(выдача!$O55:U55)&lt;=($B55+$D55+$F55+$H55)),$I55,IF((SUM(выдача!$O55:U55)&lt;=($B55+$D55+$F55+$H55+$J55)),$K55,IF((SUM(выдача!$O55:U55)&lt;=($B55+$D55+$F55+$H55+$J55+$L55)),$M55,IF((SUM(выдача!$O55:U55)&lt;=($B55+$D55+$F55+$H55+$J55+$L55+$N55)),$O55,IF((SUM(выдача!$O55:U55)&lt;=($B55+$D55+$F55+$H55+$J55+$L55+$N55+$P55)),$Q55,IF((SUM(выдача!$O55:U55)&lt;=($B55+$D55+$F55+$H55+$J55+$L55+$N55+$P55+$R55)),$S55,IF((SUM(выдача!$O55:U55)&lt;=($B55+$D55+$F55+$H55+$J55+$L55+$N55+$P55+$R55+$T55)),$U55,IF((SUM(выдача!$O55:U55)&lt;=($B55+$D55+$F55+$H55+$J55+$L55+$N55+$P55+$R55+$T55+$V55)),$W55,IF((SUM(выдача!$O55:U55)&lt;=($B55+$D55+$F55+$H55+$J55+$L55+$N55+$P55+$R55+$T55+$V55+$X55)),$Y55,IF((SUM(выдача!$O55:U55)&lt;=($B55+$D55+$F55+$H55+$J55+$L55+$N55+$P55+$R55+$T55+$V55+$X55+$Z55)),$AA55,IF((SUM(выдача!$O55:U55)&lt;=($B55+$D55+$F55+$H55+$J55+$L55+$N55+$P55+$R55+$T55+$V55+$X55+$Z55+$AB55)),$AC55,0))))))))))))))</f>
        <v>0</v>
      </c>
      <c r="AP55" s="354">
        <f>IF(((SUM(выдача!$O55:V55)&lt;=$B55)),$C55,IF((SUM(выдача!$O55:V55)&lt;=($B55+$D55)),$E55,IF((SUM(выдача!$O55:V55)&lt;=($B55+$D55+$F55)),$G55,IF((SUM(выдача!$O55:V55)&lt;=($B55+$D55+$F55+$H55)),$I55,IF((SUM(выдача!$O55:V55)&lt;=($B55+$D55+$F55+$H55+$J55)),$K55,IF((SUM(выдача!$O55:V55)&lt;=($B55+$D55+$F55+$H55+$J55+$L55)),$M55,IF((SUM(выдача!$O55:V55)&lt;=($B55+$D55+$F55+$H55+$J55+$L55+$N55)),$O55,IF((SUM(выдача!$O55:V55)&lt;=($B55+$D55+$F55+$H55+$J55+$L55+$N55+$P55)),$Q55,IF((SUM(выдача!$O55:V55)&lt;=($B55+$D55+$F55+$H55+$J55+$L55+$N55+$P55+$R55)),$S55,IF((SUM(выдача!$O55:V55)&lt;=($B55+$D55+$F55+$H55+$J55+$L55+$N55+$P55+$R55+$T55)),$U55,IF((SUM(выдача!$O55:V55)&lt;=($B55+$D55+$F55+$H55+$J55+$L55+$N55+$P55+$R55+$T55+$V55)),$W55,IF((SUM(выдача!$O55:V55)&lt;=($B55+$D55+$F55+$H55+$J55+$L55+$N55+$P55+$R55+$T55+$V55+$X55)),$Y55,IF((SUM(выдача!$O55:V55)&lt;=($B55+$D55+$F55+$H55+$J55+$L55+$N55+$P55+$R55+$T55+$V55+$X55+$Z55)),$AA55,IF((SUM(выдача!$O55:V55)&lt;=($B55+$D55+$F55+$H55+$J55+$L55+$N55+$P55+$R55+$T55+$V55+$X55+$Z55+$AB55)),$AC55,0))))))))))))))</f>
        <v>0</v>
      </c>
      <c r="AQ55" s="354">
        <f>IF(((SUM(выдача!$O55:W55)&lt;=$B55)),$C55,IF((SUM(выдача!$O55:W55)&lt;=($B55+$D55)),$E55,IF((SUM(выдача!$O55:W55)&lt;=($B55+$D55+$F55)),$G55,IF((SUM(выдача!$O55:W55)&lt;=($B55+$D55+$F55+$H55)),$I55,IF((SUM(выдача!$O55:W55)&lt;=($B55+$D55+$F55+$H55+$J55)),$K55,IF((SUM(выдача!$O55:W55)&lt;=($B55+$D55+$F55+$H55+$J55+$L55)),$M55,IF((SUM(выдача!$O55:W55)&lt;=($B55+$D55+$F55+$H55+$J55+$L55+$N55)),$O55,IF((SUM(выдача!$O55:W55)&lt;=($B55+$D55+$F55+$H55+$J55+$L55+$N55+$P55)),$Q55,IF((SUM(выдача!$O55:W55)&lt;=($B55+$D55+$F55+$H55+$J55+$L55+$N55+$P55+$R55)),$S55,IF((SUM(выдача!$O55:W55)&lt;=($B55+$D55+$F55+$H55+$J55+$L55+$N55+$P55+$R55+$T55)),$U55,IF((SUM(выдача!$O55:W55)&lt;=($B55+$D55+$F55+$H55+$J55+$L55+$N55+$P55+$R55+$T55+$V55)),$W55,IF((SUM(выдача!$O55:W55)&lt;=($B55+$D55+$F55+$H55+$J55+$L55+$N55+$P55+$R55+$T55+$V55+$X55)),$Y55,IF((SUM(выдача!$O55:W55)&lt;=($B55+$D55+$F55+$H55+$J55+$L55+$N55+$P55+$R55+$T55+$V55+$X55+$Z55)),$AA55,IF((SUM(выдача!$O55:W55)&lt;=($B55+$D55+$F55+$H55+$J55+$L55+$N55+$P55+$R55+$T55+$V55+$X55+$Z55+$AB55)),$AC55,0))))))))))))))</f>
        <v>0</v>
      </c>
      <c r="AR55" s="354">
        <f>IF(((SUM(выдача!$O55:X55)&lt;=$B55)),$C55,IF((SUM(выдача!$O55:X55)&lt;=($B55+$D55)),$E55,IF((SUM(выдача!$O55:X55)&lt;=($B55+$D55+$F55)),$G55,IF((SUM(выдача!$O55:X55)&lt;=($B55+$D55+$F55+$H55)),$I55,IF((SUM(выдача!$O55:X55)&lt;=($B55+$D55+$F55+$H55+$J55)),$K55,IF((SUM(выдача!$O55:X55)&lt;=($B55+$D55+$F55+$H55+$J55+$L55)),$M55,IF((SUM(выдача!$O55:X55)&lt;=($B55+$D55+$F55+$H55+$J55+$L55+$N55)),$O55,IF((SUM(выдача!$O55:X55)&lt;=($B55+$D55+$F55+$H55+$J55+$L55+$N55+$P55)),$Q55,IF((SUM(выдача!$O55:X55)&lt;=($B55+$D55+$F55+$H55+$J55+$L55+$N55+$P55+$R55)),$S55,IF((SUM(выдача!$O55:X55)&lt;=($B55+$D55+$F55+$H55+$J55+$L55+$N55+$P55+$R55+$T55)),$U55,IF((SUM(выдача!$O55:X55)&lt;=($B55+$D55+$F55+$H55+$J55+$L55+$N55+$P55+$R55+$T55+$V55)),$W55,IF((SUM(выдача!$O55:X55)&lt;=($B55+$D55+$F55+$H55+$J55+$L55+$N55+$P55+$R55+$T55+$V55+$X55)),$Y55,IF((SUM(выдача!$O55:X55)&lt;=($B55+$D55+$F55+$H55+$J55+$L55+$N55+$P55+$R55+$T55+$V55+$X55+$Z55)),$AA55,IF((SUM(выдача!$O55:X55)&lt;=($B55+$D55+$F55+$H55+$J55+$L55+$N55+$P55+$R55+$T55+$V55+$X55+$Z55+$AB55)),$AC55,0))))))))))))))</f>
        <v>0</v>
      </c>
      <c r="AS55" s="354">
        <f>IF(((SUM(выдача!$O55:Y55)&lt;=$B55)),$C55,IF((SUM(выдача!$O55:Y55)&lt;=($B55+$D55)),$E55,IF((SUM(выдача!$O55:Y55)&lt;=($B55+$D55+$F55)),$G55,IF((SUM(выдача!$O55:Y55)&lt;=($B55+$D55+$F55+$H55)),$I55,IF((SUM(выдача!$O55:Y55)&lt;=($B55+$D55+$F55+$H55+$J55)),$K55,IF((SUM(выдача!$O55:Y55)&lt;=($B55+$D55+$F55+$H55+$J55+$L55)),$M55,IF((SUM(выдача!$O55:Y55)&lt;=($B55+$D55+$F55+$H55+$J55+$L55+$N55)),$O55,IF((SUM(выдача!$O55:Y55)&lt;=($B55+$D55+$F55+$H55+$J55+$L55+$N55+$P55)),$Q55,IF((SUM(выдача!$O55:Y55)&lt;=($B55+$D55+$F55+$H55+$J55+$L55+$N55+$P55+$R55)),$S55,IF((SUM(выдача!$O55:Y55)&lt;=($B55+$D55+$F55+$H55+$J55+$L55+$N55+$P55+$R55+$T55)),$U55,IF((SUM(выдача!$O55:Y55)&lt;=($B55+$D55+$F55+$H55+$J55+$L55+$N55+$P55+$R55+$T55+$V55)),$W55,IF((SUM(выдача!$O55:Y55)&lt;=($B55+$D55+$F55+$H55+$J55+$L55+$N55+$P55+$R55+$T55+$V55+$X55)),$Y55,IF((SUM(выдача!$O55:Y55)&lt;=($B55+$D55+$F55+$H55+$J55+$L55+$N55+$P55+$R55+$T55+$V55+$X55+$Z55)),$AA55,IF((SUM(выдача!$O55:Y55)&lt;=($B55+$D55+$F55+$H55+$J55+$L55+$N55+$P55+$R55+$T55+$V55+$X55+$Z55+$AB55)),$AC55,0))))))))))))))</f>
        <v>0</v>
      </c>
      <c r="AT55" s="354">
        <f>IF(((SUM(выдача!$O55:Z55)&lt;=$B55)),$C55,IF((SUM(выдача!$O55:Z55)&lt;=($B55+$D55)),$E55,IF((SUM(выдача!$O55:Z55)&lt;=($B55+$D55+$F55)),$G55,IF((SUM(выдача!$O55:Z55)&lt;=($B55+$D55+$F55+$H55)),$I55,IF((SUM(выдача!$O55:Z55)&lt;=($B55+$D55+$F55+$H55+$J55)),$K55,IF((SUM(выдача!$O55:Z55)&lt;=($B55+$D55+$F55+$H55+$J55+$L55)),$M55,IF((SUM(выдача!$O55:Z55)&lt;=($B55+$D55+$F55+$H55+$J55+$L55+$N55)),$O55,IF((SUM(выдача!$O55:Z55)&lt;=($B55+$D55+$F55+$H55+$J55+$L55+$N55+$P55)),$Q55,IF((SUM(выдача!$O55:Z55)&lt;=($B55+$D55+$F55+$H55+$J55+$L55+$N55+$P55+$R55)),$S55,IF((SUM(выдача!$O55:Z55)&lt;=($B55+$D55+$F55+$H55+$J55+$L55+$N55+$P55+$R55+$T55)),$U55,IF((SUM(выдача!$O55:Z55)&lt;=($B55+$D55+$F55+$H55+$J55+$L55+$N55+$P55+$R55+$T55+$V55)),$W55,IF((SUM(выдача!$O55:Z55)&lt;=($B55+$D55+$F55+$H55+$J55+$L55+$N55+$P55+$R55+$T55+$V55+$X55)),$Y55,IF((SUM(выдача!$O55:Z55)&lt;=($B55+$D55+$F55+$H55+$J55+$L55+$N55+$P55+$R55+$T55+$V55+$X55+$Z55)),$AA55,IF((SUM(выдача!$O55:Z55)&lt;=($B55+$D55+$F55+$H55+$J55+$L55+$N55+$P55+$R55+$T55+$V55+$X55+$Z55+$AB55)),$AC55,0))))))))))))))</f>
        <v>0</v>
      </c>
      <c r="AU55" s="354">
        <f>IF(((SUM(выдача!$O55:AA55)&lt;=$B55)),$C55,IF((SUM(выдача!$O55:AA55)&lt;=($B55+$D55)),$E55,IF((SUM(выдача!$O55:AA55)&lt;=($B55+$D55+$F55)),$G55,IF((SUM(выдача!$O55:AA55)&lt;=($B55+$D55+$F55+$H55)),$I55,IF((SUM(выдача!$O55:AA55)&lt;=($B55+$D55+$F55+$H55+$J55)),$K55,IF((SUM(выдача!$O55:AA55)&lt;=($B55+$D55+$F55+$H55+$J55+$L55)),$M55,IF((SUM(выдача!$O55:AA55)&lt;=($B55+$D55+$F55+$H55+$J55+$L55+$N55)),$O55,IF((SUM(выдача!$O55:AA55)&lt;=($B55+$D55+$F55+$H55+$J55+$L55+$N55+$P55)),$Q55,IF((SUM(выдача!$O55:AA55)&lt;=($B55+$D55+$F55+$H55+$J55+$L55+$N55+$P55+$R55)),$S55,IF((SUM(выдача!$O55:AA55)&lt;=($B55+$D55+$F55+$H55+$J55+$L55+$N55+$P55+$R55+$T55)),$U55,IF((SUM(выдача!$O55:AA55)&lt;=($B55+$D55+$F55+$H55+$J55+$L55+$N55+$P55+$R55+$T55+$V55)),$W55,IF((SUM(выдача!$O55:AA55)&lt;=($B55+$D55+$F55+$H55+$J55+$L55+$N55+$P55+$R55+$T55+$V55+$X55)),$Y55,IF((SUM(выдача!$O55:AA55)&lt;=($B55+$D55+$F55+$H55+$J55+$L55+$N55+$P55+$R55+$T55+$V55+$X55+$Z55)),$AA55,IF((SUM(выдача!$O55:AA55)&lt;=($B55+$D55+$F55+$H55+$J55+$L55+$N55+$P55+$R55+$T55+$V55+$X55+$Z55+$AB55)),$AC55,0))))))))))))))</f>
        <v>0</v>
      </c>
      <c r="AV55" s="354">
        <f>IF(((SUM(выдача!$O55:AB55)&lt;=$B55)),$C55,IF((SUM(выдача!$O55:AB55)&lt;=($B55+$D55)),$E55,IF((SUM(выдача!$O55:AB55)&lt;=($B55+$D55+$F55)),$G55,IF((SUM(выдача!$O55:AB55)&lt;=($B55+$D55+$F55+$H55)),$I55,IF((SUM(выдача!$O55:AB55)&lt;=($B55+$D55+$F55+$H55+$J55)),$K55,IF((SUM(выдача!$O55:AB55)&lt;=($B55+$D55+$F55+$H55+$J55+$L55)),$M55,IF((SUM(выдача!$O55:AB55)&lt;=($B55+$D55+$F55+$H55+$J55+$L55+$N55)),$O55,IF((SUM(выдача!$O55:AB55)&lt;=($B55+$D55+$F55+$H55+$J55+$L55+$N55+$P55)),$Q55,IF((SUM(выдача!$O55:AB55)&lt;=($B55+$D55+$F55+$H55+$J55+$L55+$N55+$P55+$R55)),$S55,IF((SUM(выдача!$O55:AB55)&lt;=($B55+$D55+$F55+$H55+$J55+$L55+$N55+$P55+$R55+$T55)),$U55,IF((SUM(выдача!$O55:AB55)&lt;=($B55+$D55+$F55+$H55+$J55+$L55+$N55+$P55+$R55+$T55+$V55)),$W55,IF((SUM(выдача!$O55:AB55)&lt;=($B55+$D55+$F55+$H55+$J55+$L55+$N55+$P55+$R55+$T55+$V55+$X55)),$Y55,IF((SUM(выдача!$O55:AB55)&lt;=($B55+$D55+$F55+$H55+$J55+$L55+$N55+$P55+$R55+$T55+$V55+$X55+$Z55)),$AA55,IF((SUM(выдача!$O55:AB55)&lt;=($B55+$D55+$F55+$H55+$J55+$L55+$N55+$P55+$R55+$T55+$V55+$X55+$Z55+$AB55)),$AC55,0))))))))))))))</f>
        <v>0</v>
      </c>
      <c r="AW55" s="354">
        <f>IF(((SUM(выдача!$O55:AC55)&lt;=$B55)),$C55,IF((SUM(выдача!$O55:AC55)&lt;=($B55+$D55)),$E55,IF((SUM(выдача!$O55:AC55)&lt;=($B55+$D55+$F55)),$G55,IF((SUM(выдача!$O55:AC55)&lt;=($B55+$D55+$F55+$H55)),$I55,IF((SUM(выдача!$O55:AC55)&lt;=($B55+$D55+$F55+$H55+$J55)),$K55,IF((SUM(выдача!$O55:AC55)&lt;=($B55+$D55+$F55+$H55+$J55+$L55)),$M55,IF((SUM(выдача!$O55:AC55)&lt;=($B55+$D55+$F55+$H55+$J55+$L55+$N55)),$O55,IF((SUM(выдача!$O55:AC55)&lt;=($B55+$D55+$F55+$H55+$J55+$L55+$N55+$P55)),$Q55,IF((SUM(выдача!$O55:AC55)&lt;=($B55+$D55+$F55+$H55+$J55+$L55+$N55+$P55+$R55)),$S55,IF((SUM(выдача!$O55:AC55)&lt;=($B55+$D55+$F55+$H55+$J55+$L55+$N55+$P55+$R55+$T55)),$U55,IF((SUM(выдача!$O55:AC55)&lt;=($B55+$D55+$F55+$H55+$J55+$L55+$N55+$P55+$R55+$T55+$V55)),$W55,IF((SUM(выдача!$O55:AC55)&lt;=($B55+$D55+$F55+$H55+$J55+$L55+$N55+$P55+$R55+$T55+$V55+$X55)),$Y55,IF((SUM(выдача!$O55:AC55)&lt;=($B55+$D55+$F55+$H55+$J55+$L55+$N55+$P55+$R55+$T55+$V55+$X55+$Z55)),$AA55,IF((SUM(выдача!$O55:AC55)&lt;=($B55+$D55+$F55+$H55+$J55+$L55+$N55+$P55+$R55+$T55+$V55+$X55+$Z55+$AB55)),$AC55,0))))))))))))))</f>
        <v>0</v>
      </c>
      <c r="AX55" s="354">
        <f>IF(((SUM(выдача!$O55:AD55)&lt;=$B55)),$C55,IF((SUM(выдача!$O55:AD55)&lt;=($B55+$D55)),$E55,IF((SUM(выдача!$O55:AD55)&lt;=($B55+$D55+$F55)),$G55,IF((SUM(выдача!$O55:AD55)&lt;=($B55+$D55+$F55+$H55)),$I55,IF((SUM(выдача!$O55:AD55)&lt;=($B55+$D55+$F55+$H55+$J55)),$K55,IF((SUM(выдача!$O55:AD55)&lt;=($B55+$D55+$F55+$H55+$J55+$L55)),$M55,IF((SUM(выдача!$O55:AD55)&lt;=($B55+$D55+$F55+$H55+$J55+$L55+$N55)),$O55,IF((SUM(выдача!$O55:AD55)&lt;=($B55+$D55+$F55+$H55+$J55+$L55+$N55+$P55)),$Q55,IF((SUM(выдача!$O55:AD55)&lt;=($B55+$D55+$F55+$H55+$J55+$L55+$N55+$P55+$R55)),$S55,IF((SUM(выдача!$O55:AD55)&lt;=($B55+$D55+$F55+$H55+$J55+$L55+$N55+$P55+$R55+$T55)),$U55,IF((SUM(выдача!$O55:AD55)&lt;=($B55+$D55+$F55+$H55+$J55+$L55+$N55+$P55+$R55+$T55+$V55)),$W55,IF((SUM(выдача!$O55:AD55)&lt;=($B55+$D55+$F55+$H55+$J55+$L55+$N55+$P55+$R55+$T55+$V55+$X55)),$Y55,IF((SUM(выдача!$O55:AD55)&lt;=($B55+$D55+$F55+$H55+$J55+$L55+$N55+$P55+$R55+$T55+$V55+$X55+$Z55)),$AA55,IF((SUM(выдача!$O55:AD55)&lt;=($B55+$D55+$F55+$H55+$J55+$L55+$N55+$P55+$R55+$T55+$V55+$X55+$Z55+$AB55)),$AC55,0))))))))))))))</f>
        <v>0</v>
      </c>
      <c r="AY55" s="354">
        <f>IF(((SUM(выдача!$O55:AE55)&lt;=$B55)),$C55,IF((SUM(выдача!$O55:AE55)&lt;=($B55+$D55)),$E55,IF((SUM(выдача!$O55:AE55)&lt;=($B55+$D55+$F55)),$G55,IF((SUM(выдача!$O55:AE55)&lt;=($B55+$D55+$F55+$H55)),$I55,IF((SUM(выдача!$O55:AE55)&lt;=($B55+$D55+$F55+$H55+$J55)),$K55,IF((SUM(выдача!$O55:AE55)&lt;=($B55+$D55+$F55+$H55+$J55+$L55)),$M55,IF((SUM(выдача!$O55:AE55)&lt;=($B55+$D55+$F55+$H55+$J55+$L55+$N55)),$O55,IF((SUM(выдача!$O55:AE55)&lt;=($B55+$D55+$F55+$H55+$J55+$L55+$N55+$P55)),$Q55,IF((SUM(выдача!$O55:AE55)&lt;=($B55+$D55+$F55+$H55+$J55+$L55+$N55+$P55+$R55)),$S55,IF((SUM(выдача!$O55:AE55)&lt;=($B55+$D55+$F55+$H55+$J55+$L55+$N55+$P55+$R55+$T55)),$U55,IF((SUM(выдача!$O55:AE55)&lt;=($B55+$D55+$F55+$H55+$J55+$L55+$N55+$P55+$R55+$T55+$V55)),$W55,IF((SUM(выдача!$O55:AE55)&lt;=($B55+$D55+$F55+$H55+$J55+$L55+$N55+$P55+$R55+$T55+$V55+$X55)),$Y55,IF((SUM(выдача!$O55:AE55)&lt;=($B55+$D55+$F55+$H55+$J55+$L55+$N55+$P55+$R55+$T55+$V55+$X55+$Z55)),$AA55,IF((SUM(выдача!$O55:AE55)&lt;=($B55+$D55+$F55+$H55+$J55+$L55+$N55+$P55+$R55+$T55+$V55+$X55+$Z55+$AB55)),$AC55,0))))))))))))))</f>
        <v>0</v>
      </c>
      <c r="AZ55" s="354">
        <f>IF(((SUM(выдача!$O55:AF55)&lt;=$B55)),$C55,IF((SUM(выдача!$O55:AF55)&lt;=($B55+$D55)),$E55,IF((SUM(выдача!$O55:AF55)&lt;=($B55+$D55+$F55)),$G55,IF((SUM(выдача!$O55:AF55)&lt;=($B55+$D55+$F55+$H55)),$I55,IF((SUM(выдача!$O55:AF55)&lt;=($B55+$D55+$F55+$H55+$J55)),$K55,IF((SUM(выдача!$O55:AF55)&lt;=($B55+$D55+$F55+$H55+$J55+$L55)),$M55,IF((SUM(выдача!$O55:AF55)&lt;=($B55+$D55+$F55+$H55+$J55+$L55+$N55)),$O55,IF((SUM(выдача!$O55:AF55)&lt;=($B55+$D55+$F55+$H55+$J55+$L55+$N55+$P55)),$Q55,IF((SUM(выдача!$O55:AF55)&lt;=($B55+$D55+$F55+$H55+$J55+$L55+$N55+$P55+$R55)),$S55,IF((SUM(выдача!$O55:AF55)&lt;=($B55+$D55+$F55+$H55+$J55+$L55+$N55+$P55+$R55+$T55)),$U55,IF((SUM(выдача!$O55:AF55)&lt;=($B55+$D55+$F55+$H55+$J55+$L55+$N55+$P55+$R55+$T55+$V55)),$W55,IF((SUM(выдача!$O55:AF55)&lt;=($B55+$D55+$F55+$H55+$J55+$L55+$N55+$P55+$R55+$T55+$V55+$X55)),$Y55,IF((SUM(выдача!$O55:AF55)&lt;=($B55+$D55+$F55+$H55+$J55+$L55+$N55+$P55+$R55+$T55+$V55+$X55+$Z55)),$AA55,IF((SUM(выдача!$O55:AF55)&lt;=($B55+$D55+$F55+$H55+$J55+$L55+$N55+$P55+$R55+$T55+$V55+$X55+$Z55+$AB55)),$AC55,0))))))))))))))</f>
        <v>0</v>
      </c>
      <c r="BA55" s="354">
        <f>IF(((SUM(выдача!$O55:AG55)&lt;=$B55)),$C55,IF((SUM(выдача!$O55:AG55)&lt;=($B55+$D55)),$E55,IF((SUM(выдача!$O55:AG55)&lt;=($B55+$D55+$F55)),$G55,IF((SUM(выдача!$O55:AG55)&lt;=($B55+$D55+$F55+$H55)),$I55,IF((SUM(выдача!$O55:AG55)&lt;=($B55+$D55+$F55+$H55+$J55)),$K55,IF((SUM(выдача!$O55:AG55)&lt;=($B55+$D55+$F55+$H55+$J55+$L55)),$M55,IF((SUM(выдача!$O55:AG55)&lt;=($B55+$D55+$F55+$H55+$J55+$L55+$N55)),$O55,IF((SUM(выдача!$O55:AG55)&lt;=($B55+$D55+$F55+$H55+$J55+$L55+$N55+$P55)),$Q55,IF((SUM(выдача!$O55:AG55)&lt;=($B55+$D55+$F55+$H55+$J55+$L55+$N55+$P55+$R55)),$S55,IF((SUM(выдача!$O55:AG55)&lt;=($B55+$D55+$F55+$H55+$J55+$L55+$N55+$P55+$R55+$T55)),$U55,IF((SUM(выдача!$O55:AG55)&lt;=($B55+$D55+$F55+$H55+$J55+$L55+$N55+$P55+$R55+$T55+$V55)),$W55,IF((SUM(выдача!$O55:AG55)&lt;=($B55+$D55+$F55+$H55+$J55+$L55+$N55+$P55+$R55+$T55+$V55+$X55)),$Y55,IF((SUM(выдача!$O55:AG55)&lt;=($B55+$D55+$F55+$H55+$J55+$L55+$N55+$P55+$R55+$T55+$V55+$X55+$Z55)),$AA55,IF((SUM(выдача!$O55:AG55)&lt;=($B55+$D55+$F55+$H55+$J55+$L55+$N55+$P55+$R55+$T55+$V55+$X55+$Z55+$AB55)),$AC55,0))))))))))))))</f>
        <v>0</v>
      </c>
      <c r="BB55" s="354">
        <f>IF(((SUM(выдача!$O55:AH55)&lt;=$B55)),$C55,IF((SUM(выдача!$O55:AH55)&lt;=($B55+$D55)),$E55,IF((SUM(выдача!$O55:AH55)&lt;=($B55+$D55+$F55)),$G55,IF((SUM(выдача!$O55:AH55)&lt;=($B55+$D55+$F55+$H55)),$I55,IF((SUM(выдача!$O55:AH55)&lt;=($B55+$D55+$F55+$H55+$J55)),$K55,IF((SUM(выдача!$O55:AH55)&lt;=($B55+$D55+$F55+$H55+$J55+$L55)),$M55,IF((SUM(выдача!$O55:AH55)&lt;=($B55+$D55+$F55+$H55+$J55+$L55+$N55)),$O55,IF((SUM(выдача!$O55:AH55)&lt;=($B55+$D55+$F55+$H55+$J55+$L55+$N55+$P55)),$Q55,IF((SUM(выдача!$O55:AH55)&lt;=($B55+$D55+$F55+$H55+$J55+$L55+$N55+$P55+$R55)),$S55,IF((SUM(выдача!$O55:AH55)&lt;=($B55+$D55+$F55+$H55+$J55+$L55+$N55+$P55+$R55+$T55)),$U55,IF((SUM(выдача!$O55:AH55)&lt;=($B55+$D55+$F55+$H55+$J55+$L55+$N55+$P55+$R55+$T55+$V55)),$W55,IF((SUM(выдача!$O55:AH55)&lt;=($B55+$D55+$F55+$H55+$J55+$L55+$N55+$P55+$R55+$T55+$V55+$X55)),$Y55,IF((SUM(выдача!$O55:AH55)&lt;=($B55+$D55+$F55+$H55+$J55+$L55+$N55+$P55+$R55+$T55+$V55+$X55+$Z55)),$AA55,IF((SUM(выдача!$O55:AH55)&lt;=($B55+$D55+$F55+$H55+$J55+$L55+$N55+$P55+$R55+$T55+$V55+$X55+$Z55+$AB55)),$AC55,0))))))))))))))</f>
        <v>0</v>
      </c>
      <c r="BC55" s="354">
        <f>IF(((SUM(выдача!$O55:AI55)&lt;=$B55)),$C55,IF((SUM(выдача!$O55:AI55)&lt;=($B55+$D55)),$E55,IF((SUM(выдача!$O55:AI55)&lt;=($B55+$D55+$F55)),$G55,IF((SUM(выдача!$O55:AI55)&lt;=($B55+$D55+$F55+$H55)),$I55,IF((SUM(выдача!$O55:AI55)&lt;=($B55+$D55+$F55+$H55+$J55)),$K55,IF((SUM(выдача!$O55:AI55)&lt;=($B55+$D55+$F55+$H55+$J55+$L55)),$M55,IF((SUM(выдача!$O55:AI55)&lt;=($B55+$D55+$F55+$H55+$J55+$L55+$N55)),$O55,IF((SUM(выдача!$O55:AI55)&lt;=($B55+$D55+$F55+$H55+$J55+$L55+$N55+$P55)),$Q55,IF((SUM(выдача!$O55:AI55)&lt;=($B55+$D55+$F55+$H55+$J55+$L55+$N55+$P55+$R55)),$S55,IF((SUM(выдача!$O55:AI55)&lt;=($B55+$D55+$F55+$H55+$J55+$L55+$N55+$P55+$R55+$T55)),$U55,IF((SUM(выдача!$O55:AI55)&lt;=($B55+$D55+$F55+$H55+$J55+$L55+$N55+$P55+$R55+$T55+$V55)),$W55,IF((SUM(выдача!$O55:AI55)&lt;=($B55+$D55+$F55+$H55+$J55+$L55+$N55+$P55+$R55+$T55+$V55+$X55)),$Y55,IF((SUM(выдача!$O55:AI55)&lt;=($B55+$D55+$F55+$H55+$J55+$L55+$N55+$P55+$R55+$T55+$V55+$X55+$Z55)),$AA55,IF((SUM(выдача!$O55:AI55)&lt;=($B55+$D55+$F55+$H55+$J55+$L55+$N55+$P55+$R55+$T55+$V55+$X55+$Z55+$AB55)),$AC55,0))))))))))))))</f>
        <v>0</v>
      </c>
      <c r="BD55" s="355">
        <f t="shared" si="1"/>
        <v>0</v>
      </c>
      <c r="BE55" s="356">
        <f t="shared" si="4"/>
        <v>0</v>
      </c>
    </row>
    <row r="56" spans="1:57" ht="15.75">
      <c r="A56" s="151"/>
      <c r="B56" s="276"/>
      <c r="C56" s="277"/>
      <c r="D56" s="276"/>
      <c r="E56" s="280"/>
      <c r="F56" s="276"/>
      <c r="G56" s="280"/>
      <c r="H56" s="276"/>
      <c r="I56" s="278"/>
      <c r="J56" s="279"/>
      <c r="K56" s="278"/>
      <c r="L56" s="279"/>
      <c r="M56" s="280"/>
      <c r="N56" s="279"/>
      <c r="O56" s="280"/>
      <c r="P56" s="279"/>
      <c r="Q56" s="280"/>
      <c r="R56" s="279"/>
      <c r="S56" s="280"/>
      <c r="T56" s="279"/>
      <c r="U56" s="280"/>
      <c r="V56" s="279"/>
      <c r="W56" s="280"/>
      <c r="X56" s="279"/>
      <c r="Y56" s="280"/>
      <c r="Z56" s="279"/>
      <c r="AA56" s="280"/>
      <c r="AB56" s="279"/>
      <c r="AC56" s="280"/>
      <c r="AD56" s="351">
        <f t="shared" si="2"/>
        <v>0</v>
      </c>
      <c r="AE56" s="351">
        <f>AD56-(SUM(Всего!D56:'Всего'!X56))</f>
        <v>0</v>
      </c>
      <c r="AF56" s="352">
        <f t="shared" si="3"/>
        <v>0</v>
      </c>
      <c r="AG56" s="353">
        <f t="shared" si="0"/>
        <v>0</v>
      </c>
      <c r="AH56" s="353">
        <f>выдача!B56</f>
        <v>0</v>
      </c>
      <c r="AI56" s="354">
        <f>IF(((SUM(выдача!$O56:O56)&lt;=$B56)),$C56,IF((SUM(выдача!$O56:O56)&lt;=($B56+$D56)),$E56,IF((SUM(выдача!$O56:O56)&lt;=($B56+$D56+$F56)),$G56,IF((SUM(выдача!$O56:O56)&lt;=($B56+$D56+$F56+$H56)),$I56,IF((SUM(выдача!$O56:O56)&lt;=($B56+$D56+$F56+$H56+$J56)),$K56,IF((SUM(выдача!$O56:O56)&lt;=($B56+$D56+$F56+$H56+$J56+$L56)),$M56,IF((SUM(выдача!$O56:O56)&lt;=($B56+$D56+$F56+$H56+$J56+$L56+$N56)),$O56,IF((SUM(выдача!$O56:O56)&lt;=($B56+$D56+$F56+$H56+$J56+$L56+$N56+$P56)),$Q56,IF((SUM(выдача!$O56:O56)&lt;=($B56+$D56+$F56+$H56+$J56+$L56+$N56+$P56+$R56)),$S56,IF((SUM(выдача!$O56:O56)&lt;=($B56+$D56+$F56+$H56+$J56+$L56+$N56+$P56+$R56+$T56)),$U56,IF((SUM(выдача!$O56:O56)&lt;=($B56+$D56+$F56+$H56+$J56+$L56+$N56+$P56+$R56+$T56+$V56)),$W56,IF((SUM(выдача!$O56:O56)&lt;=($B56+$D56+$F56+$H56+$J56+$L56+$N56+$P56+$R56+$T56+$V56+$X56)),$Y56,IF((SUM(выдача!$O56:O56)&lt;=($B56+$D56+$F56+$H56+$J56+$L56+$N56+$P56+$R56+$T56+$V56+$X56+$Z56)),$AA56,IF((SUM(выдача!$O56:O56)&lt;=($B56+$D56+$F56+$H56+$J56+$L56+$N56+$P56+$R56+$T56+$V56+$X56+$Z56+$AB56)),$AC56,0))))))))))))))</f>
        <v>0</v>
      </c>
      <c r="AJ56" s="354">
        <f>IF(((SUM(выдача!$O56:P56)&lt;=$B56)),$C56,IF((SUM(выдача!$O56:P56)&lt;=($B56+$D56)),$E56,IF((SUM(выдача!$O56:P56)&lt;=($B56+$D56+$F56)),$G56,IF((SUM(выдача!$O56:P56)&lt;=($B56+$D56+$F56+$H56)),$I56,IF((SUM(выдача!$O56:P56)&lt;=($B56+$D56+$F56+$H56+$J56)),$K56,IF((SUM(выдача!$O56:P56)&lt;=($B56+$D56+$F56+$H56+$J56+$L56)),$M56,IF((SUM(выдача!$O56:P56)&lt;=($B56+$D56+$F56+$H56+$J56+$L56+$N56)),$O56,IF((SUM(выдача!$O56:P56)&lt;=($B56+$D56+$F56+$H56+$J56+$L56+$N56+$P56)),$Q56,IF((SUM(выдача!$O56:P56)&lt;=($B56+$D56+$F56+$H56+$J56+$L56+$N56+$P56+$R56)),$S56,IF((SUM(выдача!$O56:P56)&lt;=($B56+$D56+$F56+$H56+$J56+$L56+$N56+$P56+$R56+$T56)),$U56,IF((SUM(выдача!$O56:P56)&lt;=($B56+$D56+$F56+$H56+$J56+$L56+$N56+$P56+$R56+$T56+$V56)),$W56,IF((SUM(выдача!$O56:P56)&lt;=($B56+$D56+$F56+$H56+$J56+$L56+$N56+$P56+$R56+$T56+$V56+$X56)),$Y56,IF((SUM(выдача!$O56:P56)&lt;=($B56+$D56+$F56+$H56+$J56+$L56+$N56+$P56+$R56+$T56+$V56+$X56+$Z56)),$AA56,IF((SUM(выдача!$O56:P56)&lt;=($B56+$D56+$F56+$H56+$J56+$L56+$N56+$P56+$R56+$T56+$V56+$X56+$Z56+$AB56)),$AC56,0))))))))))))))</f>
        <v>0</v>
      </c>
      <c r="AK56" s="354">
        <f>IF(((SUM(выдача!$O56:Q56)&lt;=$B56)),$C56,IF((SUM(выдача!$O56:Q56)&lt;=($B56+$D56)),$E56,IF((SUM(выдача!$O56:Q56)&lt;=($B56+$D56+$F56)),$G56,IF((SUM(выдача!$O56:Q56)&lt;=($B56+$D56+$F56+$H56)),$I56,IF((SUM(выдача!$O56:Q56)&lt;=($B56+$D56+$F56+$H56+$J56)),$K56,IF((SUM(выдача!$O56:Q56)&lt;=($B56+$D56+$F56+$H56+$J56+$L56)),$M56,IF((SUM(выдача!$O56:Q56)&lt;=($B56+$D56+$F56+$H56+$J56+$L56+$N56)),$O56,IF((SUM(выдача!$O56:Q56)&lt;=($B56+$D56+$F56+$H56+$J56+$L56+$N56+$P56)),$Q56,IF((SUM(выдача!$O56:Q56)&lt;=($B56+$D56+$F56+$H56+$J56+$L56+$N56+$P56+$R56)),$S56,IF((SUM(выдача!$O56:Q56)&lt;=($B56+$D56+$F56+$H56+$J56+$L56+$N56+$P56+$R56+$T56)),$U56,IF((SUM(выдача!$O56:Q56)&lt;=($B56+$D56+$F56+$H56+$J56+$L56+$N56+$P56+$R56+$T56+$V56)),$W56,IF((SUM(выдача!$O56:Q56)&lt;=($B56+$D56+$F56+$H56+$J56+$L56+$N56+$P56+$R56+$T56+$V56+$X56)),$Y56,IF((SUM(выдача!$O56:Q56)&lt;=($B56+$D56+$F56+$H56+$J56+$L56+$N56+$P56+$R56+$T56+$V56+$X56+$Z56)),$AA56,IF((SUM(выдача!$O56:Q56)&lt;=($B56+$D56+$F56+$H56+$J56+$L56+$N56+$P56+$R56+$T56+$V56+$X56+$Z56+$AB56)),$AC56,0))))))))))))))</f>
        <v>0</v>
      </c>
      <c r="AL56" s="354">
        <f>IF(((SUM(выдача!$O56:R56)&lt;=$B56)),$C56,IF((SUM(выдача!$O56:R56)&lt;=($B56+$D56)),$E56,IF((SUM(выдача!$O56:R56)&lt;=($B56+$D56+$F56)),$G56,IF((SUM(выдача!$O56:R56)&lt;=($B56+$D56+$F56+$H56)),$I56,IF((SUM(выдача!$O56:R56)&lt;=($B56+$D56+$F56+$H56+$J56)),$K56,IF((SUM(выдача!$O56:R56)&lt;=($B56+$D56+$F56+$H56+$J56+$L56)),$M56,IF((SUM(выдача!$O56:R56)&lt;=($B56+$D56+$F56+$H56+$J56+$L56+$N56)),$O56,IF((SUM(выдача!$O56:R56)&lt;=($B56+$D56+$F56+$H56+$J56+$L56+$N56+$P56)),$Q56,IF((SUM(выдача!$O56:R56)&lt;=($B56+$D56+$F56+$H56+$J56+$L56+$N56+$P56+$R56)),$S56,IF((SUM(выдача!$O56:R56)&lt;=($B56+$D56+$F56+$H56+$J56+$L56+$N56+$P56+$R56+$T56)),$U56,IF((SUM(выдача!$O56:R56)&lt;=($B56+$D56+$F56+$H56+$J56+$L56+$N56+$P56+$R56+$T56+$V56)),$W56,IF((SUM(выдача!$O56:R56)&lt;=($B56+$D56+$F56+$H56+$J56+$L56+$N56+$P56+$R56+$T56+$V56+$X56)),$Y56,IF((SUM(выдача!$O56:R56)&lt;=($B56+$D56+$F56+$H56+$J56+$L56+$N56+$P56+$R56+$T56+$V56+$X56+$Z56)),$AA56,IF((SUM(выдача!$O56:R56)&lt;=($B56+$D56+$F56+$H56+$J56+$L56+$N56+$P56+$R56+$T56+$V56+$X56+$Z56+$AB56)),$AC56,0))))))))))))))</f>
        <v>0</v>
      </c>
      <c r="AM56" s="354">
        <f>IF(((SUM(выдача!$O56:S56)&lt;=$B56)),$C56,IF((SUM(выдача!$O56:S56)&lt;=($B56+$D56)),$E56,IF((SUM(выдача!$O56:S56)&lt;=($B56+$D56+$F56)),$G56,IF((SUM(выдача!$O56:S56)&lt;=($B56+$D56+$F56+$H56)),$I56,IF((SUM(выдача!$O56:S56)&lt;=($B56+$D56+$F56+$H56+$J56)),$K56,IF((SUM(выдача!$O56:S56)&lt;=($B56+$D56+$F56+$H56+$J56+$L56)),$M56,IF((SUM(выдача!$O56:S56)&lt;=($B56+$D56+$F56+$H56+$J56+$L56+$N56)),$O56,IF((SUM(выдача!$O56:S56)&lt;=($B56+$D56+$F56+$H56+$J56+$L56+$N56+$P56)),$Q56,IF((SUM(выдача!$O56:S56)&lt;=($B56+$D56+$F56+$H56+$J56+$L56+$N56+$P56+$R56)),$S56,IF((SUM(выдача!$O56:S56)&lt;=($B56+$D56+$F56+$H56+$J56+$L56+$N56+$P56+$R56+$T56)),$U56,IF((SUM(выдача!$O56:S56)&lt;=($B56+$D56+$F56+$H56+$J56+$L56+$N56+$P56+$R56+$T56+$V56)),$W56,IF((SUM(выдача!$O56:S56)&lt;=($B56+$D56+$F56+$H56+$J56+$L56+$N56+$P56+$R56+$T56+$V56+$X56)),$Y56,IF((SUM(выдача!$O56:S56)&lt;=($B56+$D56+$F56+$H56+$J56+$L56+$N56+$P56+$R56+$T56+$V56+$X56+$Z56)),$AA56,IF((SUM(выдача!$O56:S56)&lt;=($B56+$D56+$F56+$H56+$J56+$L56+$N56+$P56+$R56+$T56+$V56+$X56+$Z56+$AB56)),$AC56,0))))))))))))))</f>
        <v>0</v>
      </c>
      <c r="AN56" s="354">
        <f>IF(((SUM(выдача!$O56:T56)&lt;=$B56)),$C56,IF((SUM(выдача!$O56:T56)&lt;=($B56+$D56)),$E56,IF((SUM(выдача!$O56:T56)&lt;=($B56+$D56+$F56)),$G56,IF((SUM(выдача!$O56:T56)&lt;=($B56+$D56+$F56+$H56)),$I56,IF((SUM(выдача!$O56:T56)&lt;=($B56+$D56+$F56+$H56+$J56)),$K56,IF((SUM(выдача!$O56:T56)&lt;=($B56+$D56+$F56+$H56+$J56+$L56)),$M56,IF((SUM(выдача!$O56:T56)&lt;=($B56+$D56+$F56+$H56+$J56+$L56+$N56)),$O56,IF((SUM(выдача!$O56:T56)&lt;=($B56+$D56+$F56+$H56+$J56+$L56+$N56+$P56)),$Q56,IF((SUM(выдача!$O56:T56)&lt;=($B56+$D56+$F56+$H56+$J56+$L56+$N56+$P56+$R56)),$S56,IF((SUM(выдача!$O56:T56)&lt;=($B56+$D56+$F56+$H56+$J56+$L56+$N56+$P56+$R56+$T56)),$U56,IF((SUM(выдача!$O56:T56)&lt;=($B56+$D56+$F56+$H56+$J56+$L56+$N56+$P56+$R56+$T56+$V56)),$W56,IF((SUM(выдача!$O56:T56)&lt;=($B56+$D56+$F56+$H56+$J56+$L56+$N56+$P56+$R56+$T56+$V56+$X56)),$Y56,IF((SUM(выдача!$O56:T56)&lt;=($B56+$D56+$F56+$H56+$J56+$L56+$N56+$P56+$R56+$T56+$V56+$X56+$Z56)),$AA56,IF((SUM(выдача!$O56:T56)&lt;=($B56+$D56+$F56+$H56+$J56+$L56+$N56+$P56+$R56+$T56+$V56+$X56+$Z56+$AB56)),$AC56,0))))))))))))))</f>
        <v>0</v>
      </c>
      <c r="AO56" s="354">
        <f>IF(((SUM(выдача!$O56:U56)&lt;=$B56)),$C56,IF((SUM(выдача!$O56:U56)&lt;=($B56+$D56)),$E56,IF((SUM(выдача!$O56:U56)&lt;=($B56+$D56+$F56)),$G56,IF((SUM(выдача!$O56:U56)&lt;=($B56+$D56+$F56+$H56)),$I56,IF((SUM(выдача!$O56:U56)&lt;=($B56+$D56+$F56+$H56+$J56)),$K56,IF((SUM(выдача!$O56:U56)&lt;=($B56+$D56+$F56+$H56+$J56+$L56)),$M56,IF((SUM(выдача!$O56:U56)&lt;=($B56+$D56+$F56+$H56+$J56+$L56+$N56)),$O56,IF((SUM(выдача!$O56:U56)&lt;=($B56+$D56+$F56+$H56+$J56+$L56+$N56+$P56)),$Q56,IF((SUM(выдача!$O56:U56)&lt;=($B56+$D56+$F56+$H56+$J56+$L56+$N56+$P56+$R56)),$S56,IF((SUM(выдача!$O56:U56)&lt;=($B56+$D56+$F56+$H56+$J56+$L56+$N56+$P56+$R56+$T56)),$U56,IF((SUM(выдача!$O56:U56)&lt;=($B56+$D56+$F56+$H56+$J56+$L56+$N56+$P56+$R56+$T56+$V56)),$W56,IF((SUM(выдача!$O56:U56)&lt;=($B56+$D56+$F56+$H56+$J56+$L56+$N56+$P56+$R56+$T56+$V56+$X56)),$Y56,IF((SUM(выдача!$O56:U56)&lt;=($B56+$D56+$F56+$H56+$J56+$L56+$N56+$P56+$R56+$T56+$V56+$X56+$Z56)),$AA56,IF((SUM(выдача!$O56:U56)&lt;=($B56+$D56+$F56+$H56+$J56+$L56+$N56+$P56+$R56+$T56+$V56+$X56+$Z56+$AB56)),$AC56,0))))))))))))))</f>
        <v>0</v>
      </c>
      <c r="AP56" s="354">
        <f>IF(((SUM(выдача!$O56:V56)&lt;=$B56)),$C56,IF((SUM(выдача!$O56:V56)&lt;=($B56+$D56)),$E56,IF((SUM(выдача!$O56:V56)&lt;=($B56+$D56+$F56)),$G56,IF((SUM(выдача!$O56:V56)&lt;=($B56+$D56+$F56+$H56)),$I56,IF((SUM(выдача!$O56:V56)&lt;=($B56+$D56+$F56+$H56+$J56)),$K56,IF((SUM(выдача!$O56:V56)&lt;=($B56+$D56+$F56+$H56+$J56+$L56)),$M56,IF((SUM(выдача!$O56:V56)&lt;=($B56+$D56+$F56+$H56+$J56+$L56+$N56)),$O56,IF((SUM(выдача!$O56:V56)&lt;=($B56+$D56+$F56+$H56+$J56+$L56+$N56+$P56)),$Q56,IF((SUM(выдача!$O56:V56)&lt;=($B56+$D56+$F56+$H56+$J56+$L56+$N56+$P56+$R56)),$S56,IF((SUM(выдача!$O56:V56)&lt;=($B56+$D56+$F56+$H56+$J56+$L56+$N56+$P56+$R56+$T56)),$U56,IF((SUM(выдача!$O56:V56)&lt;=($B56+$D56+$F56+$H56+$J56+$L56+$N56+$P56+$R56+$T56+$V56)),$W56,IF((SUM(выдача!$O56:V56)&lt;=($B56+$D56+$F56+$H56+$J56+$L56+$N56+$P56+$R56+$T56+$V56+$X56)),$Y56,IF((SUM(выдача!$O56:V56)&lt;=($B56+$D56+$F56+$H56+$J56+$L56+$N56+$P56+$R56+$T56+$V56+$X56+$Z56)),$AA56,IF((SUM(выдача!$O56:V56)&lt;=($B56+$D56+$F56+$H56+$J56+$L56+$N56+$P56+$R56+$T56+$V56+$X56+$Z56+$AB56)),$AC56,0))))))))))))))</f>
        <v>0</v>
      </c>
      <c r="AQ56" s="354">
        <f>IF(((SUM(выдача!$O56:W56)&lt;=$B56)),$C56,IF((SUM(выдача!$O56:W56)&lt;=($B56+$D56)),$E56,IF((SUM(выдача!$O56:W56)&lt;=($B56+$D56+$F56)),$G56,IF((SUM(выдача!$O56:W56)&lt;=($B56+$D56+$F56+$H56)),$I56,IF((SUM(выдача!$O56:W56)&lt;=($B56+$D56+$F56+$H56+$J56)),$K56,IF((SUM(выдача!$O56:W56)&lt;=($B56+$D56+$F56+$H56+$J56+$L56)),$M56,IF((SUM(выдача!$O56:W56)&lt;=($B56+$D56+$F56+$H56+$J56+$L56+$N56)),$O56,IF((SUM(выдача!$O56:W56)&lt;=($B56+$D56+$F56+$H56+$J56+$L56+$N56+$P56)),$Q56,IF((SUM(выдача!$O56:W56)&lt;=($B56+$D56+$F56+$H56+$J56+$L56+$N56+$P56+$R56)),$S56,IF((SUM(выдача!$O56:W56)&lt;=($B56+$D56+$F56+$H56+$J56+$L56+$N56+$P56+$R56+$T56)),$U56,IF((SUM(выдача!$O56:W56)&lt;=($B56+$D56+$F56+$H56+$J56+$L56+$N56+$P56+$R56+$T56+$V56)),$W56,IF((SUM(выдача!$O56:W56)&lt;=($B56+$D56+$F56+$H56+$J56+$L56+$N56+$P56+$R56+$T56+$V56+$X56)),$Y56,IF((SUM(выдача!$O56:W56)&lt;=($B56+$D56+$F56+$H56+$J56+$L56+$N56+$P56+$R56+$T56+$V56+$X56+$Z56)),$AA56,IF((SUM(выдача!$O56:W56)&lt;=($B56+$D56+$F56+$H56+$J56+$L56+$N56+$P56+$R56+$T56+$V56+$X56+$Z56+$AB56)),$AC56,0))))))))))))))</f>
        <v>0</v>
      </c>
      <c r="AR56" s="354">
        <f>IF(((SUM(выдача!$O56:X56)&lt;=$B56)),$C56,IF((SUM(выдача!$O56:X56)&lt;=($B56+$D56)),$E56,IF((SUM(выдача!$O56:X56)&lt;=($B56+$D56+$F56)),$G56,IF((SUM(выдача!$O56:X56)&lt;=($B56+$D56+$F56+$H56)),$I56,IF((SUM(выдача!$O56:X56)&lt;=($B56+$D56+$F56+$H56+$J56)),$K56,IF((SUM(выдача!$O56:X56)&lt;=($B56+$D56+$F56+$H56+$J56+$L56)),$M56,IF((SUM(выдача!$O56:X56)&lt;=($B56+$D56+$F56+$H56+$J56+$L56+$N56)),$O56,IF((SUM(выдача!$O56:X56)&lt;=($B56+$D56+$F56+$H56+$J56+$L56+$N56+$P56)),$Q56,IF((SUM(выдача!$O56:X56)&lt;=($B56+$D56+$F56+$H56+$J56+$L56+$N56+$P56+$R56)),$S56,IF((SUM(выдача!$O56:X56)&lt;=($B56+$D56+$F56+$H56+$J56+$L56+$N56+$P56+$R56+$T56)),$U56,IF((SUM(выдача!$O56:X56)&lt;=($B56+$D56+$F56+$H56+$J56+$L56+$N56+$P56+$R56+$T56+$V56)),$W56,IF((SUM(выдача!$O56:X56)&lt;=($B56+$D56+$F56+$H56+$J56+$L56+$N56+$P56+$R56+$T56+$V56+$X56)),$Y56,IF((SUM(выдача!$O56:X56)&lt;=($B56+$D56+$F56+$H56+$J56+$L56+$N56+$P56+$R56+$T56+$V56+$X56+$Z56)),$AA56,IF((SUM(выдача!$O56:X56)&lt;=($B56+$D56+$F56+$H56+$J56+$L56+$N56+$P56+$R56+$T56+$V56+$X56+$Z56+$AB56)),$AC56,0))))))))))))))</f>
        <v>0</v>
      </c>
      <c r="AS56" s="354">
        <f>IF(((SUM(выдача!$O56:Y56)&lt;=$B56)),$C56,IF((SUM(выдача!$O56:Y56)&lt;=($B56+$D56)),$E56,IF((SUM(выдача!$O56:Y56)&lt;=($B56+$D56+$F56)),$G56,IF((SUM(выдача!$O56:Y56)&lt;=($B56+$D56+$F56+$H56)),$I56,IF((SUM(выдача!$O56:Y56)&lt;=($B56+$D56+$F56+$H56+$J56)),$K56,IF((SUM(выдача!$O56:Y56)&lt;=($B56+$D56+$F56+$H56+$J56+$L56)),$M56,IF((SUM(выдача!$O56:Y56)&lt;=($B56+$D56+$F56+$H56+$J56+$L56+$N56)),$O56,IF((SUM(выдача!$O56:Y56)&lt;=($B56+$D56+$F56+$H56+$J56+$L56+$N56+$P56)),$Q56,IF((SUM(выдача!$O56:Y56)&lt;=($B56+$D56+$F56+$H56+$J56+$L56+$N56+$P56+$R56)),$S56,IF((SUM(выдача!$O56:Y56)&lt;=($B56+$D56+$F56+$H56+$J56+$L56+$N56+$P56+$R56+$T56)),$U56,IF((SUM(выдача!$O56:Y56)&lt;=($B56+$D56+$F56+$H56+$J56+$L56+$N56+$P56+$R56+$T56+$V56)),$W56,IF((SUM(выдача!$O56:Y56)&lt;=($B56+$D56+$F56+$H56+$J56+$L56+$N56+$P56+$R56+$T56+$V56+$X56)),$Y56,IF((SUM(выдача!$O56:Y56)&lt;=($B56+$D56+$F56+$H56+$J56+$L56+$N56+$P56+$R56+$T56+$V56+$X56+$Z56)),$AA56,IF((SUM(выдача!$O56:Y56)&lt;=($B56+$D56+$F56+$H56+$J56+$L56+$N56+$P56+$R56+$T56+$V56+$X56+$Z56+$AB56)),$AC56,0))))))))))))))</f>
        <v>0</v>
      </c>
      <c r="AT56" s="354">
        <f>IF(((SUM(выдача!$O56:Z56)&lt;=$B56)),$C56,IF((SUM(выдача!$O56:Z56)&lt;=($B56+$D56)),$E56,IF((SUM(выдача!$O56:Z56)&lt;=($B56+$D56+$F56)),$G56,IF((SUM(выдача!$O56:Z56)&lt;=($B56+$D56+$F56+$H56)),$I56,IF((SUM(выдача!$O56:Z56)&lt;=($B56+$D56+$F56+$H56+$J56)),$K56,IF((SUM(выдача!$O56:Z56)&lt;=($B56+$D56+$F56+$H56+$J56+$L56)),$M56,IF((SUM(выдача!$O56:Z56)&lt;=($B56+$D56+$F56+$H56+$J56+$L56+$N56)),$O56,IF((SUM(выдача!$O56:Z56)&lt;=($B56+$D56+$F56+$H56+$J56+$L56+$N56+$P56)),$Q56,IF((SUM(выдача!$O56:Z56)&lt;=($B56+$D56+$F56+$H56+$J56+$L56+$N56+$P56+$R56)),$S56,IF((SUM(выдача!$O56:Z56)&lt;=($B56+$D56+$F56+$H56+$J56+$L56+$N56+$P56+$R56+$T56)),$U56,IF((SUM(выдача!$O56:Z56)&lt;=($B56+$D56+$F56+$H56+$J56+$L56+$N56+$P56+$R56+$T56+$V56)),$W56,IF((SUM(выдача!$O56:Z56)&lt;=($B56+$D56+$F56+$H56+$J56+$L56+$N56+$P56+$R56+$T56+$V56+$X56)),$Y56,IF((SUM(выдача!$O56:Z56)&lt;=($B56+$D56+$F56+$H56+$J56+$L56+$N56+$P56+$R56+$T56+$V56+$X56+$Z56)),$AA56,IF((SUM(выдача!$O56:Z56)&lt;=($B56+$D56+$F56+$H56+$J56+$L56+$N56+$P56+$R56+$T56+$V56+$X56+$Z56+$AB56)),$AC56,0))))))))))))))</f>
        <v>0</v>
      </c>
      <c r="AU56" s="354">
        <f>IF(((SUM(выдача!$O56:AA56)&lt;=$B56)),$C56,IF((SUM(выдача!$O56:AA56)&lt;=($B56+$D56)),$E56,IF((SUM(выдача!$O56:AA56)&lt;=($B56+$D56+$F56)),$G56,IF((SUM(выдача!$O56:AA56)&lt;=($B56+$D56+$F56+$H56)),$I56,IF((SUM(выдача!$O56:AA56)&lt;=($B56+$D56+$F56+$H56+$J56)),$K56,IF((SUM(выдача!$O56:AA56)&lt;=($B56+$D56+$F56+$H56+$J56+$L56)),$M56,IF((SUM(выдача!$O56:AA56)&lt;=($B56+$D56+$F56+$H56+$J56+$L56+$N56)),$O56,IF((SUM(выдача!$O56:AA56)&lt;=($B56+$D56+$F56+$H56+$J56+$L56+$N56+$P56)),$Q56,IF((SUM(выдача!$O56:AA56)&lt;=($B56+$D56+$F56+$H56+$J56+$L56+$N56+$P56+$R56)),$S56,IF((SUM(выдача!$O56:AA56)&lt;=($B56+$D56+$F56+$H56+$J56+$L56+$N56+$P56+$R56+$T56)),$U56,IF((SUM(выдача!$O56:AA56)&lt;=($B56+$D56+$F56+$H56+$J56+$L56+$N56+$P56+$R56+$T56+$V56)),$W56,IF((SUM(выдача!$O56:AA56)&lt;=($B56+$D56+$F56+$H56+$J56+$L56+$N56+$P56+$R56+$T56+$V56+$X56)),$Y56,IF((SUM(выдача!$O56:AA56)&lt;=($B56+$D56+$F56+$H56+$J56+$L56+$N56+$P56+$R56+$T56+$V56+$X56+$Z56)),$AA56,IF((SUM(выдача!$O56:AA56)&lt;=($B56+$D56+$F56+$H56+$J56+$L56+$N56+$P56+$R56+$T56+$V56+$X56+$Z56+$AB56)),$AC56,0))))))))))))))</f>
        <v>0</v>
      </c>
      <c r="AV56" s="354">
        <f>IF(((SUM(выдача!$O56:AB56)&lt;=$B56)),$C56,IF((SUM(выдача!$O56:AB56)&lt;=($B56+$D56)),$E56,IF((SUM(выдача!$O56:AB56)&lt;=($B56+$D56+$F56)),$G56,IF((SUM(выдача!$O56:AB56)&lt;=($B56+$D56+$F56+$H56)),$I56,IF((SUM(выдача!$O56:AB56)&lt;=($B56+$D56+$F56+$H56+$J56)),$K56,IF((SUM(выдача!$O56:AB56)&lt;=($B56+$D56+$F56+$H56+$J56+$L56)),$M56,IF((SUM(выдача!$O56:AB56)&lt;=($B56+$D56+$F56+$H56+$J56+$L56+$N56)),$O56,IF((SUM(выдача!$O56:AB56)&lt;=($B56+$D56+$F56+$H56+$J56+$L56+$N56+$P56)),$Q56,IF((SUM(выдача!$O56:AB56)&lt;=($B56+$D56+$F56+$H56+$J56+$L56+$N56+$P56+$R56)),$S56,IF((SUM(выдача!$O56:AB56)&lt;=($B56+$D56+$F56+$H56+$J56+$L56+$N56+$P56+$R56+$T56)),$U56,IF((SUM(выдача!$O56:AB56)&lt;=($B56+$D56+$F56+$H56+$J56+$L56+$N56+$P56+$R56+$T56+$V56)),$W56,IF((SUM(выдача!$O56:AB56)&lt;=($B56+$D56+$F56+$H56+$J56+$L56+$N56+$P56+$R56+$T56+$V56+$X56)),$Y56,IF((SUM(выдача!$O56:AB56)&lt;=($B56+$D56+$F56+$H56+$J56+$L56+$N56+$P56+$R56+$T56+$V56+$X56+$Z56)),$AA56,IF((SUM(выдача!$O56:AB56)&lt;=($B56+$D56+$F56+$H56+$J56+$L56+$N56+$P56+$R56+$T56+$V56+$X56+$Z56+$AB56)),$AC56,0))))))))))))))</f>
        <v>0</v>
      </c>
      <c r="AW56" s="354">
        <f>IF(((SUM(выдача!$O56:AC56)&lt;=$B56)),$C56,IF((SUM(выдача!$O56:AC56)&lt;=($B56+$D56)),$E56,IF((SUM(выдача!$O56:AC56)&lt;=($B56+$D56+$F56)),$G56,IF((SUM(выдача!$O56:AC56)&lt;=($B56+$D56+$F56+$H56)),$I56,IF((SUM(выдача!$O56:AC56)&lt;=($B56+$D56+$F56+$H56+$J56)),$K56,IF((SUM(выдача!$O56:AC56)&lt;=($B56+$D56+$F56+$H56+$J56+$L56)),$M56,IF((SUM(выдача!$O56:AC56)&lt;=($B56+$D56+$F56+$H56+$J56+$L56+$N56)),$O56,IF((SUM(выдача!$O56:AC56)&lt;=($B56+$D56+$F56+$H56+$J56+$L56+$N56+$P56)),$Q56,IF((SUM(выдача!$O56:AC56)&lt;=($B56+$D56+$F56+$H56+$J56+$L56+$N56+$P56+$R56)),$S56,IF((SUM(выдача!$O56:AC56)&lt;=($B56+$D56+$F56+$H56+$J56+$L56+$N56+$P56+$R56+$T56)),$U56,IF((SUM(выдача!$O56:AC56)&lt;=($B56+$D56+$F56+$H56+$J56+$L56+$N56+$P56+$R56+$T56+$V56)),$W56,IF((SUM(выдача!$O56:AC56)&lt;=($B56+$D56+$F56+$H56+$J56+$L56+$N56+$P56+$R56+$T56+$V56+$X56)),$Y56,IF((SUM(выдача!$O56:AC56)&lt;=($B56+$D56+$F56+$H56+$J56+$L56+$N56+$P56+$R56+$T56+$V56+$X56+$Z56)),$AA56,IF((SUM(выдача!$O56:AC56)&lt;=($B56+$D56+$F56+$H56+$J56+$L56+$N56+$P56+$R56+$T56+$V56+$X56+$Z56+$AB56)),$AC56,0))))))))))))))</f>
        <v>0</v>
      </c>
      <c r="AX56" s="354">
        <f>IF(((SUM(выдача!$O56:AD56)&lt;=$B56)),$C56,IF((SUM(выдача!$O56:AD56)&lt;=($B56+$D56)),$E56,IF((SUM(выдача!$O56:AD56)&lt;=($B56+$D56+$F56)),$G56,IF((SUM(выдача!$O56:AD56)&lt;=($B56+$D56+$F56+$H56)),$I56,IF((SUM(выдача!$O56:AD56)&lt;=($B56+$D56+$F56+$H56+$J56)),$K56,IF((SUM(выдача!$O56:AD56)&lt;=($B56+$D56+$F56+$H56+$J56+$L56)),$M56,IF((SUM(выдача!$O56:AD56)&lt;=($B56+$D56+$F56+$H56+$J56+$L56+$N56)),$O56,IF((SUM(выдача!$O56:AD56)&lt;=($B56+$D56+$F56+$H56+$J56+$L56+$N56+$P56)),$Q56,IF((SUM(выдача!$O56:AD56)&lt;=($B56+$D56+$F56+$H56+$J56+$L56+$N56+$P56+$R56)),$S56,IF((SUM(выдача!$O56:AD56)&lt;=($B56+$D56+$F56+$H56+$J56+$L56+$N56+$P56+$R56+$T56)),$U56,IF((SUM(выдача!$O56:AD56)&lt;=($B56+$D56+$F56+$H56+$J56+$L56+$N56+$P56+$R56+$T56+$V56)),$W56,IF((SUM(выдача!$O56:AD56)&lt;=($B56+$D56+$F56+$H56+$J56+$L56+$N56+$P56+$R56+$T56+$V56+$X56)),$Y56,IF((SUM(выдача!$O56:AD56)&lt;=($B56+$D56+$F56+$H56+$J56+$L56+$N56+$P56+$R56+$T56+$V56+$X56+$Z56)),$AA56,IF((SUM(выдача!$O56:AD56)&lt;=($B56+$D56+$F56+$H56+$J56+$L56+$N56+$P56+$R56+$T56+$V56+$X56+$Z56+$AB56)),$AC56,0))))))))))))))</f>
        <v>0</v>
      </c>
      <c r="AY56" s="354">
        <f>IF(((SUM(выдача!$O56:AE56)&lt;=$B56)),$C56,IF((SUM(выдача!$O56:AE56)&lt;=($B56+$D56)),$E56,IF((SUM(выдача!$O56:AE56)&lt;=($B56+$D56+$F56)),$G56,IF((SUM(выдача!$O56:AE56)&lt;=($B56+$D56+$F56+$H56)),$I56,IF((SUM(выдача!$O56:AE56)&lt;=($B56+$D56+$F56+$H56+$J56)),$K56,IF((SUM(выдача!$O56:AE56)&lt;=($B56+$D56+$F56+$H56+$J56+$L56)),$M56,IF((SUM(выдача!$O56:AE56)&lt;=($B56+$D56+$F56+$H56+$J56+$L56+$N56)),$O56,IF((SUM(выдача!$O56:AE56)&lt;=($B56+$D56+$F56+$H56+$J56+$L56+$N56+$P56)),$Q56,IF((SUM(выдача!$O56:AE56)&lt;=($B56+$D56+$F56+$H56+$J56+$L56+$N56+$P56+$R56)),$S56,IF((SUM(выдача!$O56:AE56)&lt;=($B56+$D56+$F56+$H56+$J56+$L56+$N56+$P56+$R56+$T56)),$U56,IF((SUM(выдача!$O56:AE56)&lt;=($B56+$D56+$F56+$H56+$J56+$L56+$N56+$P56+$R56+$T56+$V56)),$W56,IF((SUM(выдача!$O56:AE56)&lt;=($B56+$D56+$F56+$H56+$J56+$L56+$N56+$P56+$R56+$T56+$V56+$X56)),$Y56,IF((SUM(выдача!$O56:AE56)&lt;=($B56+$D56+$F56+$H56+$J56+$L56+$N56+$P56+$R56+$T56+$V56+$X56+$Z56)),$AA56,IF((SUM(выдача!$O56:AE56)&lt;=($B56+$D56+$F56+$H56+$J56+$L56+$N56+$P56+$R56+$T56+$V56+$X56+$Z56+$AB56)),$AC56,0))))))))))))))</f>
        <v>0</v>
      </c>
      <c r="AZ56" s="354">
        <f>IF(((SUM(выдача!$O56:AF56)&lt;=$B56)),$C56,IF((SUM(выдача!$O56:AF56)&lt;=($B56+$D56)),$E56,IF((SUM(выдача!$O56:AF56)&lt;=($B56+$D56+$F56)),$G56,IF((SUM(выдача!$O56:AF56)&lt;=($B56+$D56+$F56+$H56)),$I56,IF((SUM(выдача!$O56:AF56)&lt;=($B56+$D56+$F56+$H56+$J56)),$K56,IF((SUM(выдача!$O56:AF56)&lt;=($B56+$D56+$F56+$H56+$J56+$L56)),$M56,IF((SUM(выдача!$O56:AF56)&lt;=($B56+$D56+$F56+$H56+$J56+$L56+$N56)),$O56,IF((SUM(выдача!$O56:AF56)&lt;=($B56+$D56+$F56+$H56+$J56+$L56+$N56+$P56)),$Q56,IF((SUM(выдача!$O56:AF56)&lt;=($B56+$D56+$F56+$H56+$J56+$L56+$N56+$P56+$R56)),$S56,IF((SUM(выдача!$O56:AF56)&lt;=($B56+$D56+$F56+$H56+$J56+$L56+$N56+$P56+$R56+$T56)),$U56,IF((SUM(выдача!$O56:AF56)&lt;=($B56+$D56+$F56+$H56+$J56+$L56+$N56+$P56+$R56+$T56+$V56)),$W56,IF((SUM(выдача!$O56:AF56)&lt;=($B56+$D56+$F56+$H56+$J56+$L56+$N56+$P56+$R56+$T56+$V56+$X56)),$Y56,IF((SUM(выдача!$O56:AF56)&lt;=($B56+$D56+$F56+$H56+$J56+$L56+$N56+$P56+$R56+$T56+$V56+$X56+$Z56)),$AA56,IF((SUM(выдача!$O56:AF56)&lt;=($B56+$D56+$F56+$H56+$J56+$L56+$N56+$P56+$R56+$T56+$V56+$X56+$Z56+$AB56)),$AC56,0))))))))))))))</f>
        <v>0</v>
      </c>
      <c r="BA56" s="354">
        <f>IF(((SUM(выдача!$O56:AG56)&lt;=$B56)),$C56,IF((SUM(выдача!$O56:AG56)&lt;=($B56+$D56)),$E56,IF((SUM(выдача!$O56:AG56)&lt;=($B56+$D56+$F56)),$G56,IF((SUM(выдача!$O56:AG56)&lt;=($B56+$D56+$F56+$H56)),$I56,IF((SUM(выдача!$O56:AG56)&lt;=($B56+$D56+$F56+$H56+$J56)),$K56,IF((SUM(выдача!$O56:AG56)&lt;=($B56+$D56+$F56+$H56+$J56+$L56)),$M56,IF((SUM(выдача!$O56:AG56)&lt;=($B56+$D56+$F56+$H56+$J56+$L56+$N56)),$O56,IF((SUM(выдача!$O56:AG56)&lt;=($B56+$D56+$F56+$H56+$J56+$L56+$N56+$P56)),$Q56,IF((SUM(выдача!$O56:AG56)&lt;=($B56+$D56+$F56+$H56+$J56+$L56+$N56+$P56+$R56)),$S56,IF((SUM(выдача!$O56:AG56)&lt;=($B56+$D56+$F56+$H56+$J56+$L56+$N56+$P56+$R56+$T56)),$U56,IF((SUM(выдача!$O56:AG56)&lt;=($B56+$D56+$F56+$H56+$J56+$L56+$N56+$P56+$R56+$T56+$V56)),$W56,IF((SUM(выдача!$O56:AG56)&lt;=($B56+$D56+$F56+$H56+$J56+$L56+$N56+$P56+$R56+$T56+$V56+$X56)),$Y56,IF((SUM(выдача!$O56:AG56)&lt;=($B56+$D56+$F56+$H56+$J56+$L56+$N56+$P56+$R56+$T56+$V56+$X56+$Z56)),$AA56,IF((SUM(выдача!$O56:AG56)&lt;=($B56+$D56+$F56+$H56+$J56+$L56+$N56+$P56+$R56+$T56+$V56+$X56+$Z56+$AB56)),$AC56,0))))))))))))))</f>
        <v>0</v>
      </c>
      <c r="BB56" s="354">
        <f>IF(((SUM(выдача!$O56:AH56)&lt;=$B56)),$C56,IF((SUM(выдача!$O56:AH56)&lt;=($B56+$D56)),$E56,IF((SUM(выдача!$O56:AH56)&lt;=($B56+$D56+$F56)),$G56,IF((SUM(выдача!$O56:AH56)&lt;=($B56+$D56+$F56+$H56)),$I56,IF((SUM(выдача!$O56:AH56)&lt;=($B56+$D56+$F56+$H56+$J56)),$K56,IF((SUM(выдача!$O56:AH56)&lt;=($B56+$D56+$F56+$H56+$J56+$L56)),$M56,IF((SUM(выдача!$O56:AH56)&lt;=($B56+$D56+$F56+$H56+$J56+$L56+$N56)),$O56,IF((SUM(выдача!$O56:AH56)&lt;=($B56+$D56+$F56+$H56+$J56+$L56+$N56+$P56)),$Q56,IF((SUM(выдача!$O56:AH56)&lt;=($B56+$D56+$F56+$H56+$J56+$L56+$N56+$P56+$R56)),$S56,IF((SUM(выдача!$O56:AH56)&lt;=($B56+$D56+$F56+$H56+$J56+$L56+$N56+$P56+$R56+$T56)),$U56,IF((SUM(выдача!$O56:AH56)&lt;=($B56+$D56+$F56+$H56+$J56+$L56+$N56+$P56+$R56+$T56+$V56)),$W56,IF((SUM(выдача!$O56:AH56)&lt;=($B56+$D56+$F56+$H56+$J56+$L56+$N56+$P56+$R56+$T56+$V56+$X56)),$Y56,IF((SUM(выдача!$O56:AH56)&lt;=($B56+$D56+$F56+$H56+$J56+$L56+$N56+$P56+$R56+$T56+$V56+$X56+$Z56)),$AA56,IF((SUM(выдача!$O56:AH56)&lt;=($B56+$D56+$F56+$H56+$J56+$L56+$N56+$P56+$R56+$T56+$V56+$X56+$Z56+$AB56)),$AC56,0))))))))))))))</f>
        <v>0</v>
      </c>
      <c r="BC56" s="354">
        <f>IF(((SUM(выдача!$O56:AI56)&lt;=$B56)),$C56,IF((SUM(выдача!$O56:AI56)&lt;=($B56+$D56)),$E56,IF((SUM(выдача!$O56:AI56)&lt;=($B56+$D56+$F56)),$G56,IF((SUM(выдача!$O56:AI56)&lt;=($B56+$D56+$F56+$H56)),$I56,IF((SUM(выдача!$O56:AI56)&lt;=($B56+$D56+$F56+$H56+$J56)),$K56,IF((SUM(выдача!$O56:AI56)&lt;=($B56+$D56+$F56+$H56+$J56+$L56)),$M56,IF((SUM(выдача!$O56:AI56)&lt;=($B56+$D56+$F56+$H56+$J56+$L56+$N56)),$O56,IF((SUM(выдача!$O56:AI56)&lt;=($B56+$D56+$F56+$H56+$J56+$L56+$N56+$P56)),$Q56,IF((SUM(выдача!$O56:AI56)&lt;=($B56+$D56+$F56+$H56+$J56+$L56+$N56+$P56+$R56)),$S56,IF((SUM(выдача!$O56:AI56)&lt;=($B56+$D56+$F56+$H56+$J56+$L56+$N56+$P56+$R56+$T56)),$U56,IF((SUM(выдача!$O56:AI56)&lt;=($B56+$D56+$F56+$H56+$J56+$L56+$N56+$P56+$R56+$T56+$V56)),$W56,IF((SUM(выдача!$O56:AI56)&lt;=($B56+$D56+$F56+$H56+$J56+$L56+$N56+$P56+$R56+$T56+$V56+$X56)),$Y56,IF((SUM(выдача!$O56:AI56)&lt;=($B56+$D56+$F56+$H56+$J56+$L56+$N56+$P56+$R56+$T56+$V56+$X56+$Z56)),$AA56,IF((SUM(выдача!$O56:AI56)&lt;=($B56+$D56+$F56+$H56+$J56+$L56+$N56+$P56+$R56+$T56+$V56+$X56+$Z56+$AB56)),$AC56,0))))))))))))))</f>
        <v>0</v>
      </c>
      <c r="BD56" s="355">
        <f t="shared" si="1"/>
        <v>0</v>
      </c>
      <c r="BE56" s="356">
        <f t="shared" si="4"/>
        <v>0</v>
      </c>
    </row>
    <row r="57" spans="1:57" ht="15.75">
      <c r="A57" s="151" t="s">
        <v>159</v>
      </c>
      <c r="B57" s="276">
        <v>21</v>
      </c>
      <c r="C57" s="277">
        <v>48</v>
      </c>
      <c r="D57" s="276"/>
      <c r="E57" s="280"/>
      <c r="F57" s="276"/>
      <c r="G57" s="280"/>
      <c r="H57" s="276"/>
      <c r="I57" s="278"/>
      <c r="J57" s="279"/>
      <c r="K57" s="278"/>
      <c r="L57" s="279"/>
      <c r="M57" s="280"/>
      <c r="N57" s="279"/>
      <c r="O57" s="280"/>
      <c r="P57" s="279"/>
      <c r="Q57" s="280"/>
      <c r="R57" s="279"/>
      <c r="S57" s="280"/>
      <c r="T57" s="279"/>
      <c r="U57" s="280"/>
      <c r="V57" s="279"/>
      <c r="W57" s="280"/>
      <c r="X57" s="279"/>
      <c r="Y57" s="280"/>
      <c r="Z57" s="279"/>
      <c r="AA57" s="280"/>
      <c r="AB57" s="279"/>
      <c r="AC57" s="280"/>
      <c r="AD57" s="351">
        <f>B57*C57+D57*E57+F57*G57+H57*I57+J57*K57+L57*M57+N57*O57+P57*Q57+R57*S57+T57*U57+V57*W57+X57*Y57+Z57*AA57+AB57*AC57</f>
        <v>1008</v>
      </c>
      <c r="AE57" s="351">
        <f>AD57-(SUM(Всего!D57:'Всего'!X57))</f>
        <v>0</v>
      </c>
      <c r="AF57" s="352">
        <f>B57+D57+F57+H57+J57+L57+N57+P57+R57+T57+V57+X57+Z57+AB57</f>
        <v>21</v>
      </c>
      <c r="AG57" s="353" t="str">
        <f t="shared" si="0"/>
        <v>хлеб белый</v>
      </c>
      <c r="AH57" s="353">
        <f>выдача!B57</f>
        <v>0</v>
      </c>
      <c r="AI57" s="354">
        <f>IF(((SUM(выдача!$O57:O57)&lt;=$B57)),$C57,IF((SUM(выдача!$O57:O57)&lt;=($B57+$D57)),$E57,IF((SUM(выдача!$O57:O57)&lt;=($B57+$D57+$F57)),$G57,IF((SUM(выдача!$O57:O57)&lt;=($B57+$D57+$F57+$H57)),$I57,IF((SUM(выдача!$O57:O57)&lt;=($B57+$D57+$F57+$H57+$J57)),$K57,IF((SUM(выдача!$O57:O57)&lt;=($B57+$D57+$F57+$H57+$J57+$L57)),$M57,IF((SUM(выдача!$O57:O57)&lt;=($B57+$D57+$F57+$H57+$J57+$L57+$N57)),$O57,IF((SUM(выдача!$O57:O57)&lt;=($B57+$D57+$F57+$H57+$J57+$L57+$N57+$P57)),$Q57,IF((SUM(выдача!$O57:O57)&lt;=($B57+$D57+$F57+$H57+$J57+$L57+$N57+$P57+$R57)),$S57,IF((SUM(выдача!$O57:O57)&lt;=($B57+$D57+$F57+$H57+$J57+$L57+$N57+$P57+$R57+$T57)),$U57,IF((SUM(выдача!$O57:O57)&lt;=($B57+$D57+$F57+$H57+$J57+$L57+$N57+$P57+$R57+$T57+$V57)),$W57,IF((SUM(выдача!$O57:O57)&lt;=($B57+$D57+$F57+$H57+$J57+$L57+$N57+$P57+$R57+$T57+$V57+$X57)),$Y57,IF((SUM(выдача!$O57:O57)&lt;=($B57+$D57+$F57+$H57+$J57+$L57+$N57+$P57+$R57+$T57+$V57+$X57+$Z57)),$AA57,IF((SUM(выдача!$O57:O57)&lt;=($B57+$D57+$F57+$H57+$J57+$L57+$N57+$P57+$R57+$T57+$V57+$X57+$Z57+$AB57)),$AC57,0))))))))))))))</f>
        <v>48</v>
      </c>
      <c r="AJ57" s="354">
        <f>IF(((SUM(выдача!$O57:P57)&lt;=$B57)),$C57,IF((SUM(выдача!$O57:P57)&lt;=($B57+$D57)),$E57,IF((SUM(выдача!$O57:P57)&lt;=($B57+$D57+$F57)),$G57,IF((SUM(выдача!$O57:P57)&lt;=($B57+$D57+$F57+$H57)),$I57,IF((SUM(выдача!$O57:P57)&lt;=($B57+$D57+$F57+$H57+$J57)),$K57,IF((SUM(выдача!$O57:P57)&lt;=($B57+$D57+$F57+$H57+$J57+$L57)),$M57,IF((SUM(выдача!$O57:P57)&lt;=($B57+$D57+$F57+$H57+$J57+$L57+$N57)),$O57,IF((SUM(выдача!$O57:P57)&lt;=($B57+$D57+$F57+$H57+$J57+$L57+$N57+$P57)),$Q57,IF((SUM(выдача!$O57:P57)&lt;=($B57+$D57+$F57+$H57+$J57+$L57+$N57+$P57+$R57)),$S57,IF((SUM(выдача!$O57:P57)&lt;=($B57+$D57+$F57+$H57+$J57+$L57+$N57+$P57+$R57+$T57)),$U57,IF((SUM(выдача!$O57:P57)&lt;=($B57+$D57+$F57+$H57+$J57+$L57+$N57+$P57+$R57+$T57+$V57)),$W57,IF((SUM(выдача!$O57:P57)&lt;=($B57+$D57+$F57+$H57+$J57+$L57+$N57+$P57+$R57+$T57+$V57+$X57)),$Y57,IF((SUM(выдача!$O57:P57)&lt;=($B57+$D57+$F57+$H57+$J57+$L57+$N57+$P57+$R57+$T57+$V57+$X57+$Z57)),$AA57,IF((SUM(выдача!$O57:P57)&lt;=($B57+$D57+$F57+$H57+$J57+$L57+$N57+$P57+$R57+$T57+$V57+$X57+$Z57+$AB57)),$AC57,0))))))))))))))</f>
        <v>48</v>
      </c>
      <c r="AK57" s="354">
        <f>IF(((SUM(выдача!$O57:Q57)&lt;=$B57)),$C57,IF((SUM(выдача!$O57:Q57)&lt;=($B57+$D57)),$E57,IF((SUM(выдача!$O57:Q57)&lt;=($B57+$D57+$F57)),$G57,IF((SUM(выдача!$O57:Q57)&lt;=($B57+$D57+$F57+$H57)),$I57,IF((SUM(выдача!$O57:Q57)&lt;=($B57+$D57+$F57+$H57+$J57)),$K57,IF((SUM(выдача!$O57:Q57)&lt;=($B57+$D57+$F57+$H57+$J57+$L57)),$M57,IF((SUM(выдача!$O57:Q57)&lt;=($B57+$D57+$F57+$H57+$J57+$L57+$N57)),$O57,IF((SUM(выдача!$O57:Q57)&lt;=($B57+$D57+$F57+$H57+$J57+$L57+$N57+$P57)),$Q57,IF((SUM(выдача!$O57:Q57)&lt;=($B57+$D57+$F57+$H57+$J57+$L57+$N57+$P57+$R57)),$S57,IF((SUM(выдача!$O57:Q57)&lt;=($B57+$D57+$F57+$H57+$J57+$L57+$N57+$P57+$R57+$T57)),$U57,IF((SUM(выдача!$O57:Q57)&lt;=($B57+$D57+$F57+$H57+$J57+$L57+$N57+$P57+$R57+$T57+$V57)),$W57,IF((SUM(выдача!$O57:Q57)&lt;=($B57+$D57+$F57+$H57+$J57+$L57+$N57+$P57+$R57+$T57+$V57+$X57)),$Y57,IF((SUM(выдача!$O57:Q57)&lt;=($B57+$D57+$F57+$H57+$J57+$L57+$N57+$P57+$R57+$T57+$V57+$X57+$Z57)),$AA57,IF((SUM(выдача!$O57:Q57)&lt;=($B57+$D57+$F57+$H57+$J57+$L57+$N57+$P57+$R57+$T57+$V57+$X57+$Z57+$AB57)),$AC57,0))))))))))))))</f>
        <v>48</v>
      </c>
      <c r="AL57" s="354">
        <f>IF(((SUM(выдача!$O57:R57)&lt;=$B57)),$C57,IF((SUM(выдача!$O57:R57)&lt;=($B57+$D57)),$E57,IF((SUM(выдача!$O57:R57)&lt;=($B57+$D57+$F57)),$G57,IF((SUM(выдача!$O57:R57)&lt;=($B57+$D57+$F57+$H57)),$I57,IF((SUM(выдача!$O57:R57)&lt;=($B57+$D57+$F57+$H57+$J57)),$K57,IF((SUM(выдача!$O57:R57)&lt;=($B57+$D57+$F57+$H57+$J57+$L57)),$M57,IF((SUM(выдача!$O57:R57)&lt;=($B57+$D57+$F57+$H57+$J57+$L57+$N57)),$O57,IF((SUM(выдача!$O57:R57)&lt;=($B57+$D57+$F57+$H57+$J57+$L57+$N57+$P57)),$Q57,IF((SUM(выдача!$O57:R57)&lt;=($B57+$D57+$F57+$H57+$J57+$L57+$N57+$P57+$R57)),$S57,IF((SUM(выдача!$O57:R57)&lt;=($B57+$D57+$F57+$H57+$J57+$L57+$N57+$P57+$R57+$T57)),$U57,IF((SUM(выдача!$O57:R57)&lt;=($B57+$D57+$F57+$H57+$J57+$L57+$N57+$P57+$R57+$T57+$V57)),$W57,IF((SUM(выдача!$O57:R57)&lt;=($B57+$D57+$F57+$H57+$J57+$L57+$N57+$P57+$R57+$T57+$V57+$X57)),$Y57,IF((SUM(выдача!$O57:R57)&lt;=($B57+$D57+$F57+$H57+$J57+$L57+$N57+$P57+$R57+$T57+$V57+$X57+$Z57)),$AA57,IF((SUM(выдача!$O57:R57)&lt;=($B57+$D57+$F57+$H57+$J57+$L57+$N57+$P57+$R57+$T57+$V57+$X57+$Z57+$AB57)),$AC57,0))))))))))))))</f>
        <v>48</v>
      </c>
      <c r="AM57" s="354">
        <f>IF(((SUM(выдача!$O57:S57)&lt;=$B57)),$C57,IF((SUM(выдача!$O57:S57)&lt;=($B57+$D57)),$E57,IF((SUM(выдача!$O57:S57)&lt;=($B57+$D57+$F57)),$G57,IF((SUM(выдача!$O57:S57)&lt;=($B57+$D57+$F57+$H57)),$I57,IF((SUM(выдача!$O57:S57)&lt;=($B57+$D57+$F57+$H57+$J57)),$K57,IF((SUM(выдача!$O57:S57)&lt;=($B57+$D57+$F57+$H57+$J57+$L57)),$M57,IF((SUM(выдача!$O57:S57)&lt;=($B57+$D57+$F57+$H57+$J57+$L57+$N57)),$O57,IF((SUM(выдача!$O57:S57)&lt;=($B57+$D57+$F57+$H57+$J57+$L57+$N57+$P57)),$Q57,IF((SUM(выдача!$O57:S57)&lt;=($B57+$D57+$F57+$H57+$J57+$L57+$N57+$P57+$R57)),$S57,IF((SUM(выдача!$O57:S57)&lt;=($B57+$D57+$F57+$H57+$J57+$L57+$N57+$P57+$R57+$T57)),$U57,IF((SUM(выдача!$O57:S57)&lt;=($B57+$D57+$F57+$H57+$J57+$L57+$N57+$P57+$R57+$T57+$V57)),$W57,IF((SUM(выдача!$O57:S57)&lt;=($B57+$D57+$F57+$H57+$J57+$L57+$N57+$P57+$R57+$T57+$V57+$X57)),$Y57,IF((SUM(выдача!$O57:S57)&lt;=($B57+$D57+$F57+$H57+$J57+$L57+$N57+$P57+$R57+$T57+$V57+$X57+$Z57)),$AA57,IF((SUM(выдача!$O57:S57)&lt;=($B57+$D57+$F57+$H57+$J57+$L57+$N57+$P57+$R57+$T57+$V57+$X57+$Z57+$AB57)),$AC57,0))))))))))))))</f>
        <v>48</v>
      </c>
      <c r="AN57" s="354">
        <f>IF(((SUM(выдача!$O57:T57)&lt;=$B57)),$C57,IF((SUM(выдача!$O57:T57)&lt;=($B57+$D57)),$E57,IF((SUM(выдача!$O57:T57)&lt;=($B57+$D57+$F57)),$G57,IF((SUM(выдача!$O57:T57)&lt;=($B57+$D57+$F57+$H57)),$I57,IF((SUM(выдача!$O57:T57)&lt;=($B57+$D57+$F57+$H57+$J57)),$K57,IF((SUM(выдача!$O57:T57)&lt;=($B57+$D57+$F57+$H57+$J57+$L57)),$M57,IF((SUM(выдача!$O57:T57)&lt;=($B57+$D57+$F57+$H57+$J57+$L57+$N57)),$O57,IF((SUM(выдача!$O57:T57)&lt;=($B57+$D57+$F57+$H57+$J57+$L57+$N57+$P57)),$Q57,IF((SUM(выдача!$O57:T57)&lt;=($B57+$D57+$F57+$H57+$J57+$L57+$N57+$P57+$R57)),$S57,IF((SUM(выдача!$O57:T57)&lt;=($B57+$D57+$F57+$H57+$J57+$L57+$N57+$P57+$R57+$T57)),$U57,IF((SUM(выдача!$O57:T57)&lt;=($B57+$D57+$F57+$H57+$J57+$L57+$N57+$P57+$R57+$T57+$V57)),$W57,IF((SUM(выдача!$O57:T57)&lt;=($B57+$D57+$F57+$H57+$J57+$L57+$N57+$P57+$R57+$T57+$V57+$X57)),$Y57,IF((SUM(выдача!$O57:T57)&lt;=($B57+$D57+$F57+$H57+$J57+$L57+$N57+$P57+$R57+$T57+$V57+$X57+$Z57)),$AA57,IF((SUM(выдача!$O57:T57)&lt;=($B57+$D57+$F57+$H57+$J57+$L57+$N57+$P57+$R57+$T57+$V57+$X57+$Z57+$AB57)),$AC57,0))))))))))))))</f>
        <v>48</v>
      </c>
      <c r="AO57" s="354">
        <f>IF(((SUM(выдача!$O57:U57)&lt;=$B57)),$C57,IF((SUM(выдача!$O57:U57)&lt;=($B57+$D57)),$E57,IF((SUM(выдача!$O57:U57)&lt;=($B57+$D57+$F57)),$G57,IF((SUM(выдача!$O57:U57)&lt;=($B57+$D57+$F57+$H57)),$I57,IF((SUM(выдача!$O57:U57)&lt;=($B57+$D57+$F57+$H57+$J57)),$K57,IF((SUM(выдача!$O57:U57)&lt;=($B57+$D57+$F57+$H57+$J57+$L57)),$M57,IF((SUM(выдача!$O57:U57)&lt;=($B57+$D57+$F57+$H57+$J57+$L57+$N57)),$O57,IF((SUM(выдача!$O57:U57)&lt;=($B57+$D57+$F57+$H57+$J57+$L57+$N57+$P57)),$Q57,IF((SUM(выдача!$O57:U57)&lt;=($B57+$D57+$F57+$H57+$J57+$L57+$N57+$P57+$R57)),$S57,IF((SUM(выдача!$O57:U57)&lt;=($B57+$D57+$F57+$H57+$J57+$L57+$N57+$P57+$R57+$T57)),$U57,IF((SUM(выдача!$O57:U57)&lt;=($B57+$D57+$F57+$H57+$J57+$L57+$N57+$P57+$R57+$T57+$V57)),$W57,IF((SUM(выдача!$O57:U57)&lt;=($B57+$D57+$F57+$H57+$J57+$L57+$N57+$P57+$R57+$T57+$V57+$X57)),$Y57,IF((SUM(выдача!$O57:U57)&lt;=($B57+$D57+$F57+$H57+$J57+$L57+$N57+$P57+$R57+$T57+$V57+$X57+$Z57)),$AA57,IF((SUM(выдача!$O57:U57)&lt;=($B57+$D57+$F57+$H57+$J57+$L57+$N57+$P57+$R57+$T57+$V57+$X57+$Z57+$AB57)),$AC57,0))))))))))))))</f>
        <v>48</v>
      </c>
      <c r="AP57" s="354">
        <f>IF(((SUM(выдача!$O57:V57)&lt;=$B57)),$C57,IF((SUM(выдача!$O57:V57)&lt;=($B57+$D57)),$E57,IF((SUM(выдача!$O57:V57)&lt;=($B57+$D57+$F57)),$G57,IF((SUM(выдача!$O57:V57)&lt;=($B57+$D57+$F57+$H57)),$I57,IF((SUM(выдача!$O57:V57)&lt;=($B57+$D57+$F57+$H57+$J57)),$K57,IF((SUM(выдача!$O57:V57)&lt;=($B57+$D57+$F57+$H57+$J57+$L57)),$M57,IF((SUM(выдача!$O57:V57)&lt;=($B57+$D57+$F57+$H57+$J57+$L57+$N57)),$O57,IF((SUM(выдача!$O57:V57)&lt;=($B57+$D57+$F57+$H57+$J57+$L57+$N57+$P57)),$Q57,IF((SUM(выдача!$O57:V57)&lt;=($B57+$D57+$F57+$H57+$J57+$L57+$N57+$P57+$R57)),$S57,IF((SUM(выдача!$O57:V57)&lt;=($B57+$D57+$F57+$H57+$J57+$L57+$N57+$P57+$R57+$T57)),$U57,IF((SUM(выдача!$O57:V57)&lt;=($B57+$D57+$F57+$H57+$J57+$L57+$N57+$P57+$R57+$T57+$V57)),$W57,IF((SUM(выдача!$O57:V57)&lt;=($B57+$D57+$F57+$H57+$J57+$L57+$N57+$P57+$R57+$T57+$V57+$X57)),$Y57,IF((SUM(выдача!$O57:V57)&lt;=($B57+$D57+$F57+$H57+$J57+$L57+$N57+$P57+$R57+$T57+$V57+$X57+$Z57)),$AA57,IF((SUM(выдача!$O57:V57)&lt;=($B57+$D57+$F57+$H57+$J57+$L57+$N57+$P57+$R57+$T57+$V57+$X57+$Z57+$AB57)),$AC57,0))))))))))))))</f>
        <v>48</v>
      </c>
      <c r="AQ57" s="354">
        <f>IF(((SUM(выдача!$O57:W57)&lt;=$B57)),$C57,IF((SUM(выдача!$O57:W57)&lt;=($B57+$D57)),$E57,IF((SUM(выдача!$O57:W57)&lt;=($B57+$D57+$F57)),$G57,IF((SUM(выдача!$O57:W57)&lt;=($B57+$D57+$F57+$H57)),$I57,IF((SUM(выдача!$O57:W57)&lt;=($B57+$D57+$F57+$H57+$J57)),$K57,IF((SUM(выдача!$O57:W57)&lt;=($B57+$D57+$F57+$H57+$J57+$L57)),$M57,IF((SUM(выдача!$O57:W57)&lt;=($B57+$D57+$F57+$H57+$J57+$L57+$N57)),$O57,IF((SUM(выдача!$O57:W57)&lt;=($B57+$D57+$F57+$H57+$J57+$L57+$N57+$P57)),$Q57,IF((SUM(выдача!$O57:W57)&lt;=($B57+$D57+$F57+$H57+$J57+$L57+$N57+$P57+$R57)),$S57,IF((SUM(выдача!$O57:W57)&lt;=($B57+$D57+$F57+$H57+$J57+$L57+$N57+$P57+$R57+$T57)),$U57,IF((SUM(выдача!$O57:W57)&lt;=($B57+$D57+$F57+$H57+$J57+$L57+$N57+$P57+$R57+$T57+$V57)),$W57,IF((SUM(выдача!$O57:W57)&lt;=($B57+$D57+$F57+$H57+$J57+$L57+$N57+$P57+$R57+$T57+$V57+$X57)),$Y57,IF((SUM(выдача!$O57:W57)&lt;=($B57+$D57+$F57+$H57+$J57+$L57+$N57+$P57+$R57+$T57+$V57+$X57+$Z57)),$AA57,IF((SUM(выдача!$O57:W57)&lt;=($B57+$D57+$F57+$H57+$J57+$L57+$N57+$P57+$R57+$T57+$V57+$X57+$Z57+$AB57)),$AC57,0))))))))))))))</f>
        <v>48</v>
      </c>
      <c r="AR57" s="354">
        <f>IF(((SUM(выдача!$O57:X57)&lt;=$B57)),$C57,IF((SUM(выдача!$O57:X57)&lt;=($B57+$D57)),$E57,IF((SUM(выдача!$O57:X57)&lt;=($B57+$D57+$F57)),$G57,IF((SUM(выдача!$O57:X57)&lt;=($B57+$D57+$F57+$H57)),$I57,IF((SUM(выдача!$O57:X57)&lt;=($B57+$D57+$F57+$H57+$J57)),$K57,IF((SUM(выдача!$O57:X57)&lt;=($B57+$D57+$F57+$H57+$J57+$L57)),$M57,IF((SUM(выдача!$O57:X57)&lt;=($B57+$D57+$F57+$H57+$J57+$L57+$N57)),$O57,IF((SUM(выдача!$O57:X57)&lt;=($B57+$D57+$F57+$H57+$J57+$L57+$N57+$P57)),$Q57,IF((SUM(выдача!$O57:X57)&lt;=($B57+$D57+$F57+$H57+$J57+$L57+$N57+$P57+$R57)),$S57,IF((SUM(выдача!$O57:X57)&lt;=($B57+$D57+$F57+$H57+$J57+$L57+$N57+$P57+$R57+$T57)),$U57,IF((SUM(выдача!$O57:X57)&lt;=($B57+$D57+$F57+$H57+$J57+$L57+$N57+$P57+$R57+$T57+$V57)),$W57,IF((SUM(выдача!$O57:X57)&lt;=($B57+$D57+$F57+$H57+$J57+$L57+$N57+$P57+$R57+$T57+$V57+$X57)),$Y57,IF((SUM(выдача!$O57:X57)&lt;=($B57+$D57+$F57+$H57+$J57+$L57+$N57+$P57+$R57+$T57+$V57+$X57+$Z57)),$AA57,IF((SUM(выдача!$O57:X57)&lt;=($B57+$D57+$F57+$H57+$J57+$L57+$N57+$P57+$R57+$T57+$V57+$X57+$Z57+$AB57)),$AC57,0))))))))))))))</f>
        <v>48</v>
      </c>
      <c r="AS57" s="354">
        <f>IF(((SUM(выдача!$O57:Y57)&lt;=$B57)),$C57,IF((SUM(выдача!$O57:Y57)&lt;=($B57+$D57)),$E57,IF((SUM(выдача!$O57:Y57)&lt;=($B57+$D57+$F57)),$G57,IF((SUM(выдача!$O57:Y57)&lt;=($B57+$D57+$F57+$H57)),$I57,IF((SUM(выдача!$O57:Y57)&lt;=($B57+$D57+$F57+$H57+$J57)),$K57,IF((SUM(выдача!$O57:Y57)&lt;=($B57+$D57+$F57+$H57+$J57+$L57)),$M57,IF((SUM(выдача!$O57:Y57)&lt;=($B57+$D57+$F57+$H57+$J57+$L57+$N57)),$O57,IF((SUM(выдача!$O57:Y57)&lt;=($B57+$D57+$F57+$H57+$J57+$L57+$N57+$P57)),$Q57,IF((SUM(выдача!$O57:Y57)&lt;=($B57+$D57+$F57+$H57+$J57+$L57+$N57+$P57+$R57)),$S57,IF((SUM(выдача!$O57:Y57)&lt;=($B57+$D57+$F57+$H57+$J57+$L57+$N57+$P57+$R57+$T57)),$U57,IF((SUM(выдача!$O57:Y57)&lt;=($B57+$D57+$F57+$H57+$J57+$L57+$N57+$P57+$R57+$T57+$V57)),$W57,IF((SUM(выдача!$O57:Y57)&lt;=($B57+$D57+$F57+$H57+$J57+$L57+$N57+$P57+$R57+$T57+$V57+$X57)),$Y57,IF((SUM(выдача!$O57:Y57)&lt;=($B57+$D57+$F57+$H57+$J57+$L57+$N57+$P57+$R57+$T57+$V57+$X57+$Z57)),$AA57,IF((SUM(выдача!$O57:Y57)&lt;=($B57+$D57+$F57+$H57+$J57+$L57+$N57+$P57+$R57+$T57+$V57+$X57+$Z57+$AB57)),$AC57,0))))))))))))))</f>
        <v>48</v>
      </c>
      <c r="AT57" s="354">
        <f>IF(((SUM(выдача!$O57:Z57)&lt;=$B57)),$C57,IF((SUM(выдача!$O57:Z57)&lt;=($B57+$D57)),$E57,IF((SUM(выдача!$O57:Z57)&lt;=($B57+$D57+$F57)),$G57,IF((SUM(выдача!$O57:Z57)&lt;=($B57+$D57+$F57+$H57)),$I57,IF((SUM(выдача!$O57:Z57)&lt;=($B57+$D57+$F57+$H57+$J57)),$K57,IF((SUM(выдача!$O57:Z57)&lt;=($B57+$D57+$F57+$H57+$J57+$L57)),$M57,IF((SUM(выдача!$O57:Z57)&lt;=($B57+$D57+$F57+$H57+$J57+$L57+$N57)),$O57,IF((SUM(выдача!$O57:Z57)&lt;=($B57+$D57+$F57+$H57+$J57+$L57+$N57+$P57)),$Q57,IF((SUM(выдача!$O57:Z57)&lt;=($B57+$D57+$F57+$H57+$J57+$L57+$N57+$P57+$R57)),$S57,IF((SUM(выдача!$O57:Z57)&lt;=($B57+$D57+$F57+$H57+$J57+$L57+$N57+$P57+$R57+$T57)),$U57,IF((SUM(выдача!$O57:Z57)&lt;=($B57+$D57+$F57+$H57+$J57+$L57+$N57+$P57+$R57+$T57+$V57)),$W57,IF((SUM(выдача!$O57:Z57)&lt;=($B57+$D57+$F57+$H57+$J57+$L57+$N57+$P57+$R57+$T57+$V57+$X57)),$Y57,IF((SUM(выдача!$O57:Z57)&lt;=($B57+$D57+$F57+$H57+$J57+$L57+$N57+$P57+$R57+$T57+$V57+$X57+$Z57)),$AA57,IF((SUM(выдача!$O57:Z57)&lt;=($B57+$D57+$F57+$H57+$J57+$L57+$N57+$P57+$R57+$T57+$V57+$X57+$Z57+$AB57)),$AC57,0))))))))))))))</f>
        <v>48</v>
      </c>
      <c r="AU57" s="354">
        <f>IF(((SUM(выдача!$O57:AA57)&lt;=$B57)),$C57,IF((SUM(выдача!$O57:AA57)&lt;=($B57+$D57)),$E57,IF((SUM(выдача!$O57:AA57)&lt;=($B57+$D57+$F57)),$G57,IF((SUM(выдача!$O57:AA57)&lt;=($B57+$D57+$F57+$H57)),$I57,IF((SUM(выдача!$O57:AA57)&lt;=($B57+$D57+$F57+$H57+$J57)),$K57,IF((SUM(выдача!$O57:AA57)&lt;=($B57+$D57+$F57+$H57+$J57+$L57)),$M57,IF((SUM(выдача!$O57:AA57)&lt;=($B57+$D57+$F57+$H57+$J57+$L57+$N57)),$O57,IF((SUM(выдача!$O57:AA57)&lt;=($B57+$D57+$F57+$H57+$J57+$L57+$N57+$P57)),$Q57,IF((SUM(выдача!$O57:AA57)&lt;=($B57+$D57+$F57+$H57+$J57+$L57+$N57+$P57+$R57)),$S57,IF((SUM(выдача!$O57:AA57)&lt;=($B57+$D57+$F57+$H57+$J57+$L57+$N57+$P57+$R57+$T57)),$U57,IF((SUM(выдача!$O57:AA57)&lt;=($B57+$D57+$F57+$H57+$J57+$L57+$N57+$P57+$R57+$T57+$V57)),$W57,IF((SUM(выдача!$O57:AA57)&lt;=($B57+$D57+$F57+$H57+$J57+$L57+$N57+$P57+$R57+$T57+$V57+$X57)),$Y57,IF((SUM(выдача!$O57:AA57)&lt;=($B57+$D57+$F57+$H57+$J57+$L57+$N57+$P57+$R57+$T57+$V57+$X57+$Z57)),$AA57,IF((SUM(выдача!$O57:AA57)&lt;=($B57+$D57+$F57+$H57+$J57+$L57+$N57+$P57+$R57+$T57+$V57+$X57+$Z57+$AB57)),$AC57,0))))))))))))))</f>
        <v>48</v>
      </c>
      <c r="AV57" s="354">
        <f>IF(((SUM(выдача!$O57:AB57)&lt;=$B57)),$C57,IF((SUM(выдача!$O57:AB57)&lt;=($B57+$D57)),$E57,IF((SUM(выдача!$O57:AB57)&lt;=($B57+$D57+$F57)),$G57,IF((SUM(выдача!$O57:AB57)&lt;=($B57+$D57+$F57+$H57)),$I57,IF((SUM(выдача!$O57:AB57)&lt;=($B57+$D57+$F57+$H57+$J57)),$K57,IF((SUM(выдача!$O57:AB57)&lt;=($B57+$D57+$F57+$H57+$J57+$L57)),$M57,IF((SUM(выдача!$O57:AB57)&lt;=($B57+$D57+$F57+$H57+$J57+$L57+$N57)),$O57,IF((SUM(выдача!$O57:AB57)&lt;=($B57+$D57+$F57+$H57+$J57+$L57+$N57+$P57)),$Q57,IF((SUM(выдача!$O57:AB57)&lt;=($B57+$D57+$F57+$H57+$J57+$L57+$N57+$P57+$R57)),$S57,IF((SUM(выдача!$O57:AB57)&lt;=($B57+$D57+$F57+$H57+$J57+$L57+$N57+$P57+$R57+$T57)),$U57,IF((SUM(выдача!$O57:AB57)&lt;=($B57+$D57+$F57+$H57+$J57+$L57+$N57+$P57+$R57+$T57+$V57)),$W57,IF((SUM(выдача!$O57:AB57)&lt;=($B57+$D57+$F57+$H57+$J57+$L57+$N57+$P57+$R57+$T57+$V57+$X57)),$Y57,IF((SUM(выдача!$O57:AB57)&lt;=($B57+$D57+$F57+$H57+$J57+$L57+$N57+$P57+$R57+$T57+$V57+$X57+$Z57)),$AA57,IF((SUM(выдача!$O57:AB57)&lt;=($B57+$D57+$F57+$H57+$J57+$L57+$N57+$P57+$R57+$T57+$V57+$X57+$Z57+$AB57)),$AC57,0))))))))))))))</f>
        <v>48</v>
      </c>
      <c r="AW57" s="354">
        <f>IF(((SUM(выдача!$O57:AC57)&lt;=$B57)),$C57,IF((SUM(выдача!$O57:AC57)&lt;=($B57+$D57)),$E57,IF((SUM(выдача!$O57:AC57)&lt;=($B57+$D57+$F57)),$G57,IF((SUM(выдача!$O57:AC57)&lt;=($B57+$D57+$F57+$H57)),$I57,IF((SUM(выдача!$O57:AC57)&lt;=($B57+$D57+$F57+$H57+$J57)),$K57,IF((SUM(выдача!$O57:AC57)&lt;=($B57+$D57+$F57+$H57+$J57+$L57)),$M57,IF((SUM(выдача!$O57:AC57)&lt;=($B57+$D57+$F57+$H57+$J57+$L57+$N57)),$O57,IF((SUM(выдача!$O57:AC57)&lt;=($B57+$D57+$F57+$H57+$J57+$L57+$N57+$P57)),$Q57,IF((SUM(выдача!$O57:AC57)&lt;=($B57+$D57+$F57+$H57+$J57+$L57+$N57+$P57+$R57)),$S57,IF((SUM(выдача!$O57:AC57)&lt;=($B57+$D57+$F57+$H57+$J57+$L57+$N57+$P57+$R57+$T57)),$U57,IF((SUM(выдача!$O57:AC57)&lt;=($B57+$D57+$F57+$H57+$J57+$L57+$N57+$P57+$R57+$T57+$V57)),$W57,IF((SUM(выдача!$O57:AC57)&lt;=($B57+$D57+$F57+$H57+$J57+$L57+$N57+$P57+$R57+$T57+$V57+$X57)),$Y57,IF((SUM(выдача!$O57:AC57)&lt;=($B57+$D57+$F57+$H57+$J57+$L57+$N57+$P57+$R57+$T57+$V57+$X57+$Z57)),$AA57,IF((SUM(выдача!$O57:AC57)&lt;=($B57+$D57+$F57+$H57+$J57+$L57+$N57+$P57+$R57+$T57+$V57+$X57+$Z57+$AB57)),$AC57,0))))))))))))))</f>
        <v>48</v>
      </c>
      <c r="AX57" s="354">
        <f>IF(((SUM(выдача!$O57:AD57)&lt;=$B57)),$C57,IF((SUM(выдача!$O57:AD57)&lt;=($B57+$D57)),$E57,IF((SUM(выдача!$O57:AD57)&lt;=($B57+$D57+$F57)),$G57,IF((SUM(выдача!$O57:AD57)&lt;=($B57+$D57+$F57+$H57)),$I57,IF((SUM(выдача!$O57:AD57)&lt;=($B57+$D57+$F57+$H57+$J57)),$K57,IF((SUM(выдача!$O57:AD57)&lt;=($B57+$D57+$F57+$H57+$J57+$L57)),$M57,IF((SUM(выдача!$O57:AD57)&lt;=($B57+$D57+$F57+$H57+$J57+$L57+$N57)),$O57,IF((SUM(выдача!$O57:AD57)&lt;=($B57+$D57+$F57+$H57+$J57+$L57+$N57+$P57)),$Q57,IF((SUM(выдача!$O57:AD57)&lt;=($B57+$D57+$F57+$H57+$J57+$L57+$N57+$P57+$R57)),$S57,IF((SUM(выдача!$O57:AD57)&lt;=($B57+$D57+$F57+$H57+$J57+$L57+$N57+$P57+$R57+$T57)),$U57,IF((SUM(выдача!$O57:AD57)&lt;=($B57+$D57+$F57+$H57+$J57+$L57+$N57+$P57+$R57+$T57+$V57)),$W57,IF((SUM(выдача!$O57:AD57)&lt;=($B57+$D57+$F57+$H57+$J57+$L57+$N57+$P57+$R57+$T57+$V57+$X57)),$Y57,IF((SUM(выдача!$O57:AD57)&lt;=($B57+$D57+$F57+$H57+$J57+$L57+$N57+$P57+$R57+$T57+$V57+$X57+$Z57)),$AA57,IF((SUM(выдача!$O57:AD57)&lt;=($B57+$D57+$F57+$H57+$J57+$L57+$N57+$P57+$R57+$T57+$V57+$X57+$Z57+$AB57)),$AC57,0))))))))))))))</f>
        <v>48</v>
      </c>
      <c r="AY57" s="354">
        <f>IF(((SUM(выдача!$O57:AE57)&lt;=$B57)),$C57,IF((SUM(выдача!$O57:AE57)&lt;=($B57+$D57)),$E57,IF((SUM(выдача!$O57:AE57)&lt;=($B57+$D57+$F57)),$G57,IF((SUM(выдача!$O57:AE57)&lt;=($B57+$D57+$F57+$H57)),$I57,IF((SUM(выдача!$O57:AE57)&lt;=($B57+$D57+$F57+$H57+$J57)),$K57,IF((SUM(выдача!$O57:AE57)&lt;=($B57+$D57+$F57+$H57+$J57+$L57)),$M57,IF((SUM(выдача!$O57:AE57)&lt;=($B57+$D57+$F57+$H57+$J57+$L57+$N57)),$O57,IF((SUM(выдача!$O57:AE57)&lt;=($B57+$D57+$F57+$H57+$J57+$L57+$N57+$P57)),$Q57,IF((SUM(выдача!$O57:AE57)&lt;=($B57+$D57+$F57+$H57+$J57+$L57+$N57+$P57+$R57)),$S57,IF((SUM(выдача!$O57:AE57)&lt;=($B57+$D57+$F57+$H57+$J57+$L57+$N57+$P57+$R57+$T57)),$U57,IF((SUM(выдача!$O57:AE57)&lt;=($B57+$D57+$F57+$H57+$J57+$L57+$N57+$P57+$R57+$T57+$V57)),$W57,IF((SUM(выдача!$O57:AE57)&lt;=($B57+$D57+$F57+$H57+$J57+$L57+$N57+$P57+$R57+$T57+$V57+$X57)),$Y57,IF((SUM(выдача!$O57:AE57)&lt;=($B57+$D57+$F57+$H57+$J57+$L57+$N57+$P57+$R57+$T57+$V57+$X57+$Z57)),$AA57,IF((SUM(выдача!$O57:AE57)&lt;=($B57+$D57+$F57+$H57+$J57+$L57+$N57+$P57+$R57+$T57+$V57+$X57+$Z57+$AB57)),$AC57,0))))))))))))))</f>
        <v>48</v>
      </c>
      <c r="AZ57" s="354">
        <f>IF(((SUM(выдача!$O57:AF57)&lt;=$B57)),$C57,IF((SUM(выдача!$O57:AF57)&lt;=($B57+$D57)),$E57,IF((SUM(выдача!$O57:AF57)&lt;=($B57+$D57+$F57)),$G57,IF((SUM(выдача!$O57:AF57)&lt;=($B57+$D57+$F57+$H57)),$I57,IF((SUM(выдача!$O57:AF57)&lt;=($B57+$D57+$F57+$H57+$J57)),$K57,IF((SUM(выдача!$O57:AF57)&lt;=($B57+$D57+$F57+$H57+$J57+$L57)),$M57,IF((SUM(выдача!$O57:AF57)&lt;=($B57+$D57+$F57+$H57+$J57+$L57+$N57)),$O57,IF((SUM(выдача!$O57:AF57)&lt;=($B57+$D57+$F57+$H57+$J57+$L57+$N57+$P57)),$Q57,IF((SUM(выдача!$O57:AF57)&lt;=($B57+$D57+$F57+$H57+$J57+$L57+$N57+$P57+$R57)),$S57,IF((SUM(выдача!$O57:AF57)&lt;=($B57+$D57+$F57+$H57+$J57+$L57+$N57+$P57+$R57+$T57)),$U57,IF((SUM(выдача!$O57:AF57)&lt;=($B57+$D57+$F57+$H57+$J57+$L57+$N57+$P57+$R57+$T57+$V57)),$W57,IF((SUM(выдача!$O57:AF57)&lt;=($B57+$D57+$F57+$H57+$J57+$L57+$N57+$P57+$R57+$T57+$V57+$X57)),$Y57,IF((SUM(выдача!$O57:AF57)&lt;=($B57+$D57+$F57+$H57+$J57+$L57+$N57+$P57+$R57+$T57+$V57+$X57+$Z57)),$AA57,IF((SUM(выдача!$O57:AF57)&lt;=($B57+$D57+$F57+$H57+$J57+$L57+$N57+$P57+$R57+$T57+$V57+$X57+$Z57+$AB57)),$AC57,0))))))))))))))</f>
        <v>48</v>
      </c>
      <c r="BA57" s="354">
        <f>IF(((SUM(выдача!$O57:AG57)&lt;=$B57)),$C57,IF((SUM(выдача!$O57:AG57)&lt;=($B57+$D57)),$E57,IF((SUM(выдача!$O57:AG57)&lt;=($B57+$D57+$F57)),$G57,IF((SUM(выдача!$O57:AG57)&lt;=($B57+$D57+$F57+$H57)),$I57,IF((SUM(выдача!$O57:AG57)&lt;=($B57+$D57+$F57+$H57+$J57)),$K57,IF((SUM(выдача!$O57:AG57)&lt;=($B57+$D57+$F57+$H57+$J57+$L57)),$M57,IF((SUM(выдача!$O57:AG57)&lt;=($B57+$D57+$F57+$H57+$J57+$L57+$N57)),$O57,IF((SUM(выдача!$O57:AG57)&lt;=($B57+$D57+$F57+$H57+$J57+$L57+$N57+$P57)),$Q57,IF((SUM(выдача!$O57:AG57)&lt;=($B57+$D57+$F57+$H57+$J57+$L57+$N57+$P57+$R57)),$S57,IF((SUM(выдача!$O57:AG57)&lt;=($B57+$D57+$F57+$H57+$J57+$L57+$N57+$P57+$R57+$T57)),$U57,IF((SUM(выдача!$O57:AG57)&lt;=($B57+$D57+$F57+$H57+$J57+$L57+$N57+$P57+$R57+$T57+$V57)),$W57,IF((SUM(выдача!$O57:AG57)&lt;=($B57+$D57+$F57+$H57+$J57+$L57+$N57+$P57+$R57+$T57+$V57+$X57)),$Y57,IF((SUM(выдача!$O57:AG57)&lt;=($B57+$D57+$F57+$H57+$J57+$L57+$N57+$P57+$R57+$T57+$V57+$X57+$Z57)),$AA57,IF((SUM(выдача!$O57:AG57)&lt;=($B57+$D57+$F57+$H57+$J57+$L57+$N57+$P57+$R57+$T57+$V57+$X57+$Z57+$AB57)),$AC57,0))))))))))))))</f>
        <v>48</v>
      </c>
      <c r="BB57" s="354">
        <f>IF(((SUM(выдача!$O57:AH57)&lt;=$B57)),$C57,IF((SUM(выдача!$O57:AH57)&lt;=($B57+$D57)),$E57,IF((SUM(выдача!$O57:AH57)&lt;=($B57+$D57+$F57)),$G57,IF((SUM(выдача!$O57:AH57)&lt;=($B57+$D57+$F57+$H57)),$I57,IF((SUM(выдача!$O57:AH57)&lt;=($B57+$D57+$F57+$H57+$J57)),$K57,IF((SUM(выдача!$O57:AH57)&lt;=($B57+$D57+$F57+$H57+$J57+$L57)),$M57,IF((SUM(выдача!$O57:AH57)&lt;=($B57+$D57+$F57+$H57+$J57+$L57+$N57)),$O57,IF((SUM(выдача!$O57:AH57)&lt;=($B57+$D57+$F57+$H57+$J57+$L57+$N57+$P57)),$Q57,IF((SUM(выдача!$O57:AH57)&lt;=($B57+$D57+$F57+$H57+$J57+$L57+$N57+$P57+$R57)),$S57,IF((SUM(выдача!$O57:AH57)&lt;=($B57+$D57+$F57+$H57+$J57+$L57+$N57+$P57+$R57+$T57)),$U57,IF((SUM(выдача!$O57:AH57)&lt;=($B57+$D57+$F57+$H57+$J57+$L57+$N57+$P57+$R57+$T57+$V57)),$W57,IF((SUM(выдача!$O57:AH57)&lt;=($B57+$D57+$F57+$H57+$J57+$L57+$N57+$P57+$R57+$T57+$V57+$X57)),$Y57,IF((SUM(выдача!$O57:AH57)&lt;=($B57+$D57+$F57+$H57+$J57+$L57+$N57+$P57+$R57+$T57+$V57+$X57+$Z57)),$AA57,IF((SUM(выдача!$O57:AH57)&lt;=($B57+$D57+$F57+$H57+$J57+$L57+$N57+$P57+$R57+$T57+$V57+$X57+$Z57+$AB57)),$AC57,0))))))))))))))</f>
        <v>48</v>
      </c>
      <c r="BC57" s="354">
        <f>IF(((SUM(выдача!$O57:AI57)&lt;=$B57)),$C57,IF((SUM(выдача!$O57:AI57)&lt;=($B57+$D57)),$E57,IF((SUM(выдача!$O57:AI57)&lt;=($B57+$D57+$F57)),$G57,IF((SUM(выдача!$O57:AI57)&lt;=($B57+$D57+$F57+$H57)),$I57,IF((SUM(выдача!$O57:AI57)&lt;=($B57+$D57+$F57+$H57+$J57)),$K57,IF((SUM(выдача!$O57:AI57)&lt;=($B57+$D57+$F57+$H57+$J57+$L57)),$M57,IF((SUM(выдача!$O57:AI57)&lt;=($B57+$D57+$F57+$H57+$J57+$L57+$N57)),$O57,IF((SUM(выдача!$O57:AI57)&lt;=($B57+$D57+$F57+$H57+$J57+$L57+$N57+$P57)),$Q57,IF((SUM(выдача!$O57:AI57)&lt;=($B57+$D57+$F57+$H57+$J57+$L57+$N57+$P57+$R57)),$S57,IF((SUM(выдача!$O57:AI57)&lt;=($B57+$D57+$F57+$H57+$J57+$L57+$N57+$P57+$R57+$T57)),$U57,IF((SUM(выдача!$O57:AI57)&lt;=($B57+$D57+$F57+$H57+$J57+$L57+$N57+$P57+$R57+$T57+$V57)),$W57,IF((SUM(выдача!$O57:AI57)&lt;=($B57+$D57+$F57+$H57+$J57+$L57+$N57+$P57+$R57+$T57+$V57+$X57)),$Y57,IF((SUM(выдача!$O57:AI57)&lt;=($B57+$D57+$F57+$H57+$J57+$L57+$N57+$P57+$R57+$T57+$V57+$X57+$Z57)),$AA57,IF((SUM(выдача!$O57:AI57)&lt;=($B57+$D57+$F57+$H57+$J57+$L57+$N57+$P57+$R57+$T57+$V57+$X57+$Z57+$AB57)),$AC57,0))))))))))))))</f>
        <v>48</v>
      </c>
      <c r="BD57" s="355">
        <f t="shared" si="1"/>
        <v>0</v>
      </c>
      <c r="BE57" s="356">
        <f t="shared" si="4"/>
        <v>0</v>
      </c>
    </row>
    <row r="58" spans="1:57" ht="15.75">
      <c r="A58" s="151" t="s">
        <v>185</v>
      </c>
      <c r="B58" s="276">
        <v>21</v>
      </c>
      <c r="C58" s="277">
        <v>52</v>
      </c>
      <c r="D58" s="276"/>
      <c r="E58" s="280"/>
      <c r="F58" s="276"/>
      <c r="G58" s="280"/>
      <c r="H58" s="276"/>
      <c r="I58" s="278"/>
      <c r="J58" s="279"/>
      <c r="K58" s="278"/>
      <c r="L58" s="279"/>
      <c r="M58" s="280"/>
      <c r="N58" s="279"/>
      <c r="O58" s="280"/>
      <c r="P58" s="279"/>
      <c r="Q58" s="280"/>
      <c r="R58" s="279"/>
      <c r="S58" s="280"/>
      <c r="T58" s="279"/>
      <c r="U58" s="280"/>
      <c r="V58" s="279"/>
      <c r="W58" s="280"/>
      <c r="X58" s="279"/>
      <c r="Y58" s="280"/>
      <c r="Z58" s="279"/>
      <c r="AA58" s="280"/>
      <c r="AB58" s="279"/>
      <c r="AC58" s="280"/>
      <c r="AD58" s="351">
        <f t="shared" si="2"/>
        <v>1092</v>
      </c>
      <c r="AE58" s="351">
        <f>AD58-(SUM(Всего!D58:'Всего'!X58))</f>
        <v>0</v>
      </c>
      <c r="AF58" s="352">
        <f t="shared" si="3"/>
        <v>21</v>
      </c>
      <c r="AG58" s="353" t="str">
        <f t="shared" si="0"/>
        <v>хлеб черный</v>
      </c>
      <c r="AH58" s="353">
        <f>выдача!B58</f>
        <v>0</v>
      </c>
      <c r="AI58" s="354">
        <f>IF(((SUM(выдача!$O58:O58)&lt;=$B58)),$C58,IF((SUM(выдача!$O58:O58)&lt;=($B58+$D58)),$E58,IF((SUM(выдача!$O58:O58)&lt;=($B58+$D58+$F58)),$G58,IF((SUM(выдача!$O58:O58)&lt;=($B58+$D58+$F58+$H58)),$I58,IF((SUM(выдача!$O58:O58)&lt;=($B58+$D58+$F58+$H58+$J58)),$K58,IF((SUM(выдача!$O58:O58)&lt;=($B58+$D58+$F58+$H58+$J58+$L58)),$M58,IF((SUM(выдача!$O58:O58)&lt;=($B58+$D58+$F58+$H58+$J58+$L58+$N58)),$O58,IF((SUM(выдача!$O58:O58)&lt;=($B58+$D58+$F58+$H58+$J58+$L58+$N58+$P58)),$Q58,IF((SUM(выдача!$O58:O58)&lt;=($B58+$D58+$F58+$H58+$J58+$L58+$N58+$P58+$R58)),$S58,IF((SUM(выдача!$O58:O58)&lt;=($B58+$D58+$F58+$H58+$J58+$L58+$N58+$P58+$R58+$T58)),$U58,IF((SUM(выдача!$O58:O58)&lt;=($B58+$D58+$F58+$H58+$J58+$L58+$N58+$P58+$R58+$T58+$V58)),$W58,IF((SUM(выдача!$O58:O58)&lt;=($B58+$D58+$F58+$H58+$J58+$L58+$N58+$P58+$R58+$T58+$V58+$X58)),$Y58,IF((SUM(выдача!$O58:O58)&lt;=($B58+$D58+$F58+$H58+$J58+$L58+$N58+$P58+$R58+$T58+$V58+$X58+$Z58)),$AA58,IF((SUM(выдача!$O58:O58)&lt;=($B58+$D58+$F58+$H58+$J58+$L58+$N58+$P58+$R58+$T58+$V58+$X58+$Z58+$AB58)),$AC58,0))))))))))))))</f>
        <v>52</v>
      </c>
      <c r="AJ58" s="354">
        <f>IF(((SUM(выдача!$O58:P58)&lt;=$B58)),$C58,IF((SUM(выдача!$O58:P58)&lt;=($B58+$D58)),$E58,IF((SUM(выдача!$O58:P58)&lt;=($B58+$D58+$F58)),$G58,IF((SUM(выдача!$O58:P58)&lt;=($B58+$D58+$F58+$H58)),$I58,IF((SUM(выдача!$O58:P58)&lt;=($B58+$D58+$F58+$H58+$J58)),$K58,IF((SUM(выдача!$O58:P58)&lt;=($B58+$D58+$F58+$H58+$J58+$L58)),$M58,IF((SUM(выдача!$O58:P58)&lt;=($B58+$D58+$F58+$H58+$J58+$L58+$N58)),$O58,IF((SUM(выдача!$O58:P58)&lt;=($B58+$D58+$F58+$H58+$J58+$L58+$N58+$P58)),$Q58,IF((SUM(выдача!$O58:P58)&lt;=($B58+$D58+$F58+$H58+$J58+$L58+$N58+$P58+$R58)),$S58,IF((SUM(выдача!$O58:P58)&lt;=($B58+$D58+$F58+$H58+$J58+$L58+$N58+$P58+$R58+$T58)),$U58,IF((SUM(выдача!$O58:P58)&lt;=($B58+$D58+$F58+$H58+$J58+$L58+$N58+$P58+$R58+$T58+$V58)),$W58,IF((SUM(выдача!$O58:P58)&lt;=($B58+$D58+$F58+$H58+$J58+$L58+$N58+$P58+$R58+$T58+$V58+$X58)),$Y58,IF((SUM(выдача!$O58:P58)&lt;=($B58+$D58+$F58+$H58+$J58+$L58+$N58+$P58+$R58+$T58+$V58+$X58+$Z58)),$AA58,IF((SUM(выдача!$O58:P58)&lt;=($B58+$D58+$F58+$H58+$J58+$L58+$N58+$P58+$R58+$T58+$V58+$X58+$Z58+$AB58)),$AC58,0))))))))))))))</f>
        <v>52</v>
      </c>
      <c r="AK58" s="354">
        <f>IF(((SUM(выдача!$O58:Q58)&lt;=$B58)),$C58,IF((SUM(выдача!$O58:Q58)&lt;=($B58+$D58)),$E58,IF((SUM(выдача!$O58:Q58)&lt;=($B58+$D58+$F58)),$G58,IF((SUM(выдача!$O58:Q58)&lt;=($B58+$D58+$F58+$H58)),$I58,IF((SUM(выдача!$O58:Q58)&lt;=($B58+$D58+$F58+$H58+$J58)),$K58,IF((SUM(выдача!$O58:Q58)&lt;=($B58+$D58+$F58+$H58+$J58+$L58)),$M58,IF((SUM(выдача!$O58:Q58)&lt;=($B58+$D58+$F58+$H58+$J58+$L58+$N58)),$O58,IF((SUM(выдача!$O58:Q58)&lt;=($B58+$D58+$F58+$H58+$J58+$L58+$N58+$P58)),$Q58,IF((SUM(выдача!$O58:Q58)&lt;=($B58+$D58+$F58+$H58+$J58+$L58+$N58+$P58+$R58)),$S58,IF((SUM(выдача!$O58:Q58)&lt;=($B58+$D58+$F58+$H58+$J58+$L58+$N58+$P58+$R58+$T58)),$U58,IF((SUM(выдача!$O58:Q58)&lt;=($B58+$D58+$F58+$H58+$J58+$L58+$N58+$P58+$R58+$T58+$V58)),$W58,IF((SUM(выдача!$O58:Q58)&lt;=($B58+$D58+$F58+$H58+$J58+$L58+$N58+$P58+$R58+$T58+$V58+$X58)),$Y58,IF((SUM(выдача!$O58:Q58)&lt;=($B58+$D58+$F58+$H58+$J58+$L58+$N58+$P58+$R58+$T58+$V58+$X58+$Z58)),$AA58,IF((SUM(выдача!$O58:Q58)&lt;=($B58+$D58+$F58+$H58+$J58+$L58+$N58+$P58+$R58+$T58+$V58+$X58+$Z58+$AB58)),$AC58,0))))))))))))))</f>
        <v>52</v>
      </c>
      <c r="AL58" s="354">
        <f>IF(((SUM(выдача!$O58:R58)&lt;=$B58)),$C58,IF((SUM(выдача!$O58:R58)&lt;=($B58+$D58)),$E58,IF((SUM(выдача!$O58:R58)&lt;=($B58+$D58+$F58)),$G58,IF((SUM(выдача!$O58:R58)&lt;=($B58+$D58+$F58+$H58)),$I58,IF((SUM(выдача!$O58:R58)&lt;=($B58+$D58+$F58+$H58+$J58)),$K58,IF((SUM(выдача!$O58:R58)&lt;=($B58+$D58+$F58+$H58+$J58+$L58)),$M58,IF((SUM(выдача!$O58:R58)&lt;=($B58+$D58+$F58+$H58+$J58+$L58+$N58)),$O58,IF((SUM(выдача!$O58:R58)&lt;=($B58+$D58+$F58+$H58+$J58+$L58+$N58+$P58)),$Q58,IF((SUM(выдача!$O58:R58)&lt;=($B58+$D58+$F58+$H58+$J58+$L58+$N58+$P58+$R58)),$S58,IF((SUM(выдача!$O58:R58)&lt;=($B58+$D58+$F58+$H58+$J58+$L58+$N58+$P58+$R58+$T58)),$U58,IF((SUM(выдача!$O58:R58)&lt;=($B58+$D58+$F58+$H58+$J58+$L58+$N58+$P58+$R58+$T58+$V58)),$W58,IF((SUM(выдача!$O58:R58)&lt;=($B58+$D58+$F58+$H58+$J58+$L58+$N58+$P58+$R58+$T58+$V58+$X58)),$Y58,IF((SUM(выдача!$O58:R58)&lt;=($B58+$D58+$F58+$H58+$J58+$L58+$N58+$P58+$R58+$T58+$V58+$X58+$Z58)),$AA58,IF((SUM(выдача!$O58:R58)&lt;=($B58+$D58+$F58+$H58+$J58+$L58+$N58+$P58+$R58+$T58+$V58+$X58+$Z58+$AB58)),$AC58,0))))))))))))))</f>
        <v>52</v>
      </c>
      <c r="AM58" s="354">
        <f>IF(((SUM(выдача!$O58:S58)&lt;=$B58)),$C58,IF((SUM(выдача!$O58:S58)&lt;=($B58+$D58)),$E58,IF((SUM(выдача!$O58:S58)&lt;=($B58+$D58+$F58)),$G58,IF((SUM(выдача!$O58:S58)&lt;=($B58+$D58+$F58+$H58)),$I58,IF((SUM(выдача!$O58:S58)&lt;=($B58+$D58+$F58+$H58+$J58)),$K58,IF((SUM(выдача!$O58:S58)&lt;=($B58+$D58+$F58+$H58+$J58+$L58)),$M58,IF((SUM(выдача!$O58:S58)&lt;=($B58+$D58+$F58+$H58+$J58+$L58+$N58)),$O58,IF((SUM(выдача!$O58:S58)&lt;=($B58+$D58+$F58+$H58+$J58+$L58+$N58+$P58)),$Q58,IF((SUM(выдача!$O58:S58)&lt;=($B58+$D58+$F58+$H58+$J58+$L58+$N58+$P58+$R58)),$S58,IF((SUM(выдача!$O58:S58)&lt;=($B58+$D58+$F58+$H58+$J58+$L58+$N58+$P58+$R58+$T58)),$U58,IF((SUM(выдача!$O58:S58)&lt;=($B58+$D58+$F58+$H58+$J58+$L58+$N58+$P58+$R58+$T58+$V58)),$W58,IF((SUM(выдача!$O58:S58)&lt;=($B58+$D58+$F58+$H58+$J58+$L58+$N58+$P58+$R58+$T58+$V58+$X58)),$Y58,IF((SUM(выдача!$O58:S58)&lt;=($B58+$D58+$F58+$H58+$J58+$L58+$N58+$P58+$R58+$T58+$V58+$X58+$Z58)),$AA58,IF((SUM(выдача!$O58:S58)&lt;=($B58+$D58+$F58+$H58+$J58+$L58+$N58+$P58+$R58+$T58+$V58+$X58+$Z58+$AB58)),$AC58,0))))))))))))))</f>
        <v>52</v>
      </c>
      <c r="AN58" s="354">
        <f>IF(((SUM(выдача!$O58:T58)&lt;=$B58)),$C58,IF((SUM(выдача!$O58:T58)&lt;=($B58+$D58)),$E58,IF((SUM(выдача!$O58:T58)&lt;=($B58+$D58+$F58)),$G58,IF((SUM(выдача!$O58:T58)&lt;=($B58+$D58+$F58+$H58)),$I58,IF((SUM(выдача!$O58:T58)&lt;=($B58+$D58+$F58+$H58+$J58)),$K58,IF((SUM(выдача!$O58:T58)&lt;=($B58+$D58+$F58+$H58+$J58+$L58)),$M58,IF((SUM(выдача!$O58:T58)&lt;=($B58+$D58+$F58+$H58+$J58+$L58+$N58)),$O58,IF((SUM(выдача!$O58:T58)&lt;=($B58+$D58+$F58+$H58+$J58+$L58+$N58+$P58)),$Q58,IF((SUM(выдача!$O58:T58)&lt;=($B58+$D58+$F58+$H58+$J58+$L58+$N58+$P58+$R58)),$S58,IF((SUM(выдача!$O58:T58)&lt;=($B58+$D58+$F58+$H58+$J58+$L58+$N58+$P58+$R58+$T58)),$U58,IF((SUM(выдача!$O58:T58)&lt;=($B58+$D58+$F58+$H58+$J58+$L58+$N58+$P58+$R58+$T58+$V58)),$W58,IF((SUM(выдача!$O58:T58)&lt;=($B58+$D58+$F58+$H58+$J58+$L58+$N58+$P58+$R58+$T58+$V58+$X58)),$Y58,IF((SUM(выдача!$O58:T58)&lt;=($B58+$D58+$F58+$H58+$J58+$L58+$N58+$P58+$R58+$T58+$V58+$X58+$Z58)),$AA58,IF((SUM(выдача!$O58:T58)&lt;=($B58+$D58+$F58+$H58+$J58+$L58+$N58+$P58+$R58+$T58+$V58+$X58+$Z58+$AB58)),$AC58,0))))))))))))))</f>
        <v>52</v>
      </c>
      <c r="AO58" s="354">
        <f>IF(((SUM(выдача!$O58:U58)&lt;=$B58)),$C58,IF((SUM(выдача!$O58:U58)&lt;=($B58+$D58)),$E58,IF((SUM(выдача!$O58:U58)&lt;=($B58+$D58+$F58)),$G58,IF((SUM(выдача!$O58:U58)&lt;=($B58+$D58+$F58+$H58)),$I58,IF((SUM(выдача!$O58:U58)&lt;=($B58+$D58+$F58+$H58+$J58)),$K58,IF((SUM(выдача!$O58:U58)&lt;=($B58+$D58+$F58+$H58+$J58+$L58)),$M58,IF((SUM(выдача!$O58:U58)&lt;=($B58+$D58+$F58+$H58+$J58+$L58+$N58)),$O58,IF((SUM(выдача!$O58:U58)&lt;=($B58+$D58+$F58+$H58+$J58+$L58+$N58+$P58)),$Q58,IF((SUM(выдача!$O58:U58)&lt;=($B58+$D58+$F58+$H58+$J58+$L58+$N58+$P58+$R58)),$S58,IF((SUM(выдача!$O58:U58)&lt;=($B58+$D58+$F58+$H58+$J58+$L58+$N58+$P58+$R58+$T58)),$U58,IF((SUM(выдача!$O58:U58)&lt;=($B58+$D58+$F58+$H58+$J58+$L58+$N58+$P58+$R58+$T58+$V58)),$W58,IF((SUM(выдача!$O58:U58)&lt;=($B58+$D58+$F58+$H58+$J58+$L58+$N58+$P58+$R58+$T58+$V58+$X58)),$Y58,IF((SUM(выдача!$O58:U58)&lt;=($B58+$D58+$F58+$H58+$J58+$L58+$N58+$P58+$R58+$T58+$V58+$X58+$Z58)),$AA58,IF((SUM(выдача!$O58:U58)&lt;=($B58+$D58+$F58+$H58+$J58+$L58+$N58+$P58+$R58+$T58+$V58+$X58+$Z58+$AB58)),$AC58,0))))))))))))))</f>
        <v>52</v>
      </c>
      <c r="AP58" s="354">
        <f>IF(((SUM(выдача!$O58:V58)&lt;=$B58)),$C58,IF((SUM(выдача!$O58:V58)&lt;=($B58+$D58)),$E58,IF((SUM(выдача!$O58:V58)&lt;=($B58+$D58+$F58)),$G58,IF((SUM(выдача!$O58:V58)&lt;=($B58+$D58+$F58+$H58)),$I58,IF((SUM(выдача!$O58:V58)&lt;=($B58+$D58+$F58+$H58+$J58)),$K58,IF((SUM(выдача!$O58:V58)&lt;=($B58+$D58+$F58+$H58+$J58+$L58)),$M58,IF((SUM(выдача!$O58:V58)&lt;=($B58+$D58+$F58+$H58+$J58+$L58+$N58)),$O58,IF((SUM(выдача!$O58:V58)&lt;=($B58+$D58+$F58+$H58+$J58+$L58+$N58+$P58)),$Q58,IF((SUM(выдача!$O58:V58)&lt;=($B58+$D58+$F58+$H58+$J58+$L58+$N58+$P58+$R58)),$S58,IF((SUM(выдача!$O58:V58)&lt;=($B58+$D58+$F58+$H58+$J58+$L58+$N58+$P58+$R58+$T58)),$U58,IF((SUM(выдача!$O58:V58)&lt;=($B58+$D58+$F58+$H58+$J58+$L58+$N58+$P58+$R58+$T58+$V58)),$W58,IF((SUM(выдача!$O58:V58)&lt;=($B58+$D58+$F58+$H58+$J58+$L58+$N58+$P58+$R58+$T58+$V58+$X58)),$Y58,IF((SUM(выдача!$O58:V58)&lt;=($B58+$D58+$F58+$H58+$J58+$L58+$N58+$P58+$R58+$T58+$V58+$X58+$Z58)),$AA58,IF((SUM(выдача!$O58:V58)&lt;=($B58+$D58+$F58+$H58+$J58+$L58+$N58+$P58+$R58+$T58+$V58+$X58+$Z58+$AB58)),$AC58,0))))))))))))))</f>
        <v>52</v>
      </c>
      <c r="AQ58" s="354">
        <f>IF(((SUM(выдача!$O58:W58)&lt;=$B58)),$C58,IF((SUM(выдача!$O58:W58)&lt;=($B58+$D58)),$E58,IF((SUM(выдача!$O58:W58)&lt;=($B58+$D58+$F58)),$G58,IF((SUM(выдача!$O58:W58)&lt;=($B58+$D58+$F58+$H58)),$I58,IF((SUM(выдача!$O58:W58)&lt;=($B58+$D58+$F58+$H58+$J58)),$K58,IF((SUM(выдача!$O58:W58)&lt;=($B58+$D58+$F58+$H58+$J58+$L58)),$M58,IF((SUM(выдача!$O58:W58)&lt;=($B58+$D58+$F58+$H58+$J58+$L58+$N58)),$O58,IF((SUM(выдача!$O58:W58)&lt;=($B58+$D58+$F58+$H58+$J58+$L58+$N58+$P58)),$Q58,IF((SUM(выдача!$O58:W58)&lt;=($B58+$D58+$F58+$H58+$J58+$L58+$N58+$P58+$R58)),$S58,IF((SUM(выдача!$O58:W58)&lt;=($B58+$D58+$F58+$H58+$J58+$L58+$N58+$P58+$R58+$T58)),$U58,IF((SUM(выдача!$O58:W58)&lt;=($B58+$D58+$F58+$H58+$J58+$L58+$N58+$P58+$R58+$T58+$V58)),$W58,IF((SUM(выдача!$O58:W58)&lt;=($B58+$D58+$F58+$H58+$J58+$L58+$N58+$P58+$R58+$T58+$V58+$X58)),$Y58,IF((SUM(выдача!$O58:W58)&lt;=($B58+$D58+$F58+$H58+$J58+$L58+$N58+$P58+$R58+$T58+$V58+$X58+$Z58)),$AA58,IF((SUM(выдача!$O58:W58)&lt;=($B58+$D58+$F58+$H58+$J58+$L58+$N58+$P58+$R58+$T58+$V58+$X58+$Z58+$AB58)),$AC58,0))))))))))))))</f>
        <v>52</v>
      </c>
      <c r="AR58" s="354">
        <f>IF(((SUM(выдача!$O58:X58)&lt;=$B58)),$C58,IF((SUM(выдача!$O58:X58)&lt;=($B58+$D58)),$E58,IF((SUM(выдача!$O58:X58)&lt;=($B58+$D58+$F58)),$G58,IF((SUM(выдача!$O58:X58)&lt;=($B58+$D58+$F58+$H58)),$I58,IF((SUM(выдача!$O58:X58)&lt;=($B58+$D58+$F58+$H58+$J58)),$K58,IF((SUM(выдача!$O58:X58)&lt;=($B58+$D58+$F58+$H58+$J58+$L58)),$M58,IF((SUM(выдача!$O58:X58)&lt;=($B58+$D58+$F58+$H58+$J58+$L58+$N58)),$O58,IF((SUM(выдача!$O58:X58)&lt;=($B58+$D58+$F58+$H58+$J58+$L58+$N58+$P58)),$Q58,IF((SUM(выдача!$O58:X58)&lt;=($B58+$D58+$F58+$H58+$J58+$L58+$N58+$P58+$R58)),$S58,IF((SUM(выдача!$O58:X58)&lt;=($B58+$D58+$F58+$H58+$J58+$L58+$N58+$P58+$R58+$T58)),$U58,IF((SUM(выдача!$O58:X58)&lt;=($B58+$D58+$F58+$H58+$J58+$L58+$N58+$P58+$R58+$T58+$V58)),$W58,IF((SUM(выдача!$O58:X58)&lt;=($B58+$D58+$F58+$H58+$J58+$L58+$N58+$P58+$R58+$T58+$V58+$X58)),$Y58,IF((SUM(выдача!$O58:X58)&lt;=($B58+$D58+$F58+$H58+$J58+$L58+$N58+$P58+$R58+$T58+$V58+$X58+$Z58)),$AA58,IF((SUM(выдача!$O58:X58)&lt;=($B58+$D58+$F58+$H58+$J58+$L58+$N58+$P58+$R58+$T58+$V58+$X58+$Z58+$AB58)),$AC58,0))))))))))))))</f>
        <v>52</v>
      </c>
      <c r="AS58" s="354">
        <f>IF(((SUM(выдача!$O58:Y58)&lt;=$B58)),$C58,IF((SUM(выдача!$O58:Y58)&lt;=($B58+$D58)),$E58,IF((SUM(выдача!$O58:Y58)&lt;=($B58+$D58+$F58)),$G58,IF((SUM(выдача!$O58:Y58)&lt;=($B58+$D58+$F58+$H58)),$I58,IF((SUM(выдача!$O58:Y58)&lt;=($B58+$D58+$F58+$H58+$J58)),$K58,IF((SUM(выдача!$O58:Y58)&lt;=($B58+$D58+$F58+$H58+$J58+$L58)),$M58,IF((SUM(выдача!$O58:Y58)&lt;=($B58+$D58+$F58+$H58+$J58+$L58+$N58)),$O58,IF((SUM(выдача!$O58:Y58)&lt;=($B58+$D58+$F58+$H58+$J58+$L58+$N58+$P58)),$Q58,IF((SUM(выдача!$O58:Y58)&lt;=($B58+$D58+$F58+$H58+$J58+$L58+$N58+$P58+$R58)),$S58,IF((SUM(выдача!$O58:Y58)&lt;=($B58+$D58+$F58+$H58+$J58+$L58+$N58+$P58+$R58+$T58)),$U58,IF((SUM(выдача!$O58:Y58)&lt;=($B58+$D58+$F58+$H58+$J58+$L58+$N58+$P58+$R58+$T58+$V58)),$W58,IF((SUM(выдача!$O58:Y58)&lt;=($B58+$D58+$F58+$H58+$J58+$L58+$N58+$P58+$R58+$T58+$V58+$X58)),$Y58,IF((SUM(выдача!$O58:Y58)&lt;=($B58+$D58+$F58+$H58+$J58+$L58+$N58+$P58+$R58+$T58+$V58+$X58+$Z58)),$AA58,IF((SUM(выдача!$O58:Y58)&lt;=($B58+$D58+$F58+$H58+$J58+$L58+$N58+$P58+$R58+$T58+$V58+$X58+$Z58+$AB58)),$AC58,0))))))))))))))</f>
        <v>52</v>
      </c>
      <c r="AT58" s="354">
        <f>IF(((SUM(выдача!$O58:Z58)&lt;=$B58)),$C58,IF((SUM(выдача!$O58:Z58)&lt;=($B58+$D58)),$E58,IF((SUM(выдача!$O58:Z58)&lt;=($B58+$D58+$F58)),$G58,IF((SUM(выдача!$O58:Z58)&lt;=($B58+$D58+$F58+$H58)),$I58,IF((SUM(выдача!$O58:Z58)&lt;=($B58+$D58+$F58+$H58+$J58)),$K58,IF((SUM(выдача!$O58:Z58)&lt;=($B58+$D58+$F58+$H58+$J58+$L58)),$M58,IF((SUM(выдача!$O58:Z58)&lt;=($B58+$D58+$F58+$H58+$J58+$L58+$N58)),$O58,IF((SUM(выдача!$O58:Z58)&lt;=($B58+$D58+$F58+$H58+$J58+$L58+$N58+$P58)),$Q58,IF((SUM(выдача!$O58:Z58)&lt;=($B58+$D58+$F58+$H58+$J58+$L58+$N58+$P58+$R58)),$S58,IF((SUM(выдача!$O58:Z58)&lt;=($B58+$D58+$F58+$H58+$J58+$L58+$N58+$P58+$R58+$T58)),$U58,IF((SUM(выдача!$O58:Z58)&lt;=($B58+$D58+$F58+$H58+$J58+$L58+$N58+$P58+$R58+$T58+$V58)),$W58,IF((SUM(выдача!$O58:Z58)&lt;=($B58+$D58+$F58+$H58+$J58+$L58+$N58+$P58+$R58+$T58+$V58+$X58)),$Y58,IF((SUM(выдача!$O58:Z58)&lt;=($B58+$D58+$F58+$H58+$J58+$L58+$N58+$P58+$R58+$T58+$V58+$X58+$Z58)),$AA58,IF((SUM(выдача!$O58:Z58)&lt;=($B58+$D58+$F58+$H58+$J58+$L58+$N58+$P58+$R58+$T58+$V58+$X58+$Z58+$AB58)),$AC58,0))))))))))))))</f>
        <v>52</v>
      </c>
      <c r="AU58" s="354">
        <f>IF(((SUM(выдача!$O58:AA58)&lt;=$B58)),$C58,IF((SUM(выдача!$O58:AA58)&lt;=($B58+$D58)),$E58,IF((SUM(выдача!$O58:AA58)&lt;=($B58+$D58+$F58)),$G58,IF((SUM(выдача!$O58:AA58)&lt;=($B58+$D58+$F58+$H58)),$I58,IF((SUM(выдача!$O58:AA58)&lt;=($B58+$D58+$F58+$H58+$J58)),$K58,IF((SUM(выдача!$O58:AA58)&lt;=($B58+$D58+$F58+$H58+$J58+$L58)),$M58,IF((SUM(выдача!$O58:AA58)&lt;=($B58+$D58+$F58+$H58+$J58+$L58+$N58)),$O58,IF((SUM(выдача!$O58:AA58)&lt;=($B58+$D58+$F58+$H58+$J58+$L58+$N58+$P58)),$Q58,IF((SUM(выдача!$O58:AA58)&lt;=($B58+$D58+$F58+$H58+$J58+$L58+$N58+$P58+$R58)),$S58,IF((SUM(выдача!$O58:AA58)&lt;=($B58+$D58+$F58+$H58+$J58+$L58+$N58+$P58+$R58+$T58)),$U58,IF((SUM(выдача!$O58:AA58)&lt;=($B58+$D58+$F58+$H58+$J58+$L58+$N58+$P58+$R58+$T58+$V58)),$W58,IF((SUM(выдача!$O58:AA58)&lt;=($B58+$D58+$F58+$H58+$J58+$L58+$N58+$P58+$R58+$T58+$V58+$X58)),$Y58,IF((SUM(выдача!$O58:AA58)&lt;=($B58+$D58+$F58+$H58+$J58+$L58+$N58+$P58+$R58+$T58+$V58+$X58+$Z58)),$AA58,IF((SUM(выдача!$O58:AA58)&lt;=($B58+$D58+$F58+$H58+$J58+$L58+$N58+$P58+$R58+$T58+$V58+$X58+$Z58+$AB58)),$AC58,0))))))))))))))</f>
        <v>52</v>
      </c>
      <c r="AV58" s="354">
        <f>IF(((SUM(выдача!$O58:AB58)&lt;=$B58)),$C58,IF((SUM(выдача!$O58:AB58)&lt;=($B58+$D58)),$E58,IF((SUM(выдача!$O58:AB58)&lt;=($B58+$D58+$F58)),$G58,IF((SUM(выдача!$O58:AB58)&lt;=($B58+$D58+$F58+$H58)),$I58,IF((SUM(выдача!$O58:AB58)&lt;=($B58+$D58+$F58+$H58+$J58)),$K58,IF((SUM(выдача!$O58:AB58)&lt;=($B58+$D58+$F58+$H58+$J58+$L58)),$M58,IF((SUM(выдача!$O58:AB58)&lt;=($B58+$D58+$F58+$H58+$J58+$L58+$N58)),$O58,IF((SUM(выдача!$O58:AB58)&lt;=($B58+$D58+$F58+$H58+$J58+$L58+$N58+$P58)),$Q58,IF((SUM(выдача!$O58:AB58)&lt;=($B58+$D58+$F58+$H58+$J58+$L58+$N58+$P58+$R58)),$S58,IF((SUM(выдача!$O58:AB58)&lt;=($B58+$D58+$F58+$H58+$J58+$L58+$N58+$P58+$R58+$T58)),$U58,IF((SUM(выдача!$O58:AB58)&lt;=($B58+$D58+$F58+$H58+$J58+$L58+$N58+$P58+$R58+$T58+$V58)),$W58,IF((SUM(выдача!$O58:AB58)&lt;=($B58+$D58+$F58+$H58+$J58+$L58+$N58+$P58+$R58+$T58+$V58+$X58)),$Y58,IF((SUM(выдача!$O58:AB58)&lt;=($B58+$D58+$F58+$H58+$J58+$L58+$N58+$P58+$R58+$T58+$V58+$X58+$Z58)),$AA58,IF((SUM(выдача!$O58:AB58)&lt;=($B58+$D58+$F58+$H58+$J58+$L58+$N58+$P58+$R58+$T58+$V58+$X58+$Z58+$AB58)),$AC58,0))))))))))))))</f>
        <v>52</v>
      </c>
      <c r="AW58" s="354">
        <f>IF(((SUM(выдача!$O58:AC58)&lt;=$B58)),$C58,IF((SUM(выдача!$O58:AC58)&lt;=($B58+$D58)),$E58,IF((SUM(выдача!$O58:AC58)&lt;=($B58+$D58+$F58)),$G58,IF((SUM(выдача!$O58:AC58)&lt;=($B58+$D58+$F58+$H58)),$I58,IF((SUM(выдача!$O58:AC58)&lt;=($B58+$D58+$F58+$H58+$J58)),$K58,IF((SUM(выдача!$O58:AC58)&lt;=($B58+$D58+$F58+$H58+$J58+$L58)),$M58,IF((SUM(выдача!$O58:AC58)&lt;=($B58+$D58+$F58+$H58+$J58+$L58+$N58)),$O58,IF((SUM(выдача!$O58:AC58)&lt;=($B58+$D58+$F58+$H58+$J58+$L58+$N58+$P58)),$Q58,IF((SUM(выдача!$O58:AC58)&lt;=($B58+$D58+$F58+$H58+$J58+$L58+$N58+$P58+$R58)),$S58,IF((SUM(выдача!$O58:AC58)&lt;=($B58+$D58+$F58+$H58+$J58+$L58+$N58+$P58+$R58+$T58)),$U58,IF((SUM(выдача!$O58:AC58)&lt;=($B58+$D58+$F58+$H58+$J58+$L58+$N58+$P58+$R58+$T58+$V58)),$W58,IF((SUM(выдача!$O58:AC58)&lt;=($B58+$D58+$F58+$H58+$J58+$L58+$N58+$P58+$R58+$T58+$V58+$X58)),$Y58,IF((SUM(выдача!$O58:AC58)&lt;=($B58+$D58+$F58+$H58+$J58+$L58+$N58+$P58+$R58+$T58+$V58+$X58+$Z58)),$AA58,IF((SUM(выдача!$O58:AC58)&lt;=($B58+$D58+$F58+$H58+$J58+$L58+$N58+$P58+$R58+$T58+$V58+$X58+$Z58+$AB58)),$AC58,0))))))))))))))</f>
        <v>52</v>
      </c>
      <c r="AX58" s="354">
        <f>IF(((SUM(выдача!$O58:AD58)&lt;=$B58)),$C58,IF((SUM(выдача!$O58:AD58)&lt;=($B58+$D58)),$E58,IF((SUM(выдача!$O58:AD58)&lt;=($B58+$D58+$F58)),$G58,IF((SUM(выдача!$O58:AD58)&lt;=($B58+$D58+$F58+$H58)),$I58,IF((SUM(выдача!$O58:AD58)&lt;=($B58+$D58+$F58+$H58+$J58)),$K58,IF((SUM(выдача!$O58:AD58)&lt;=($B58+$D58+$F58+$H58+$J58+$L58)),$M58,IF((SUM(выдача!$O58:AD58)&lt;=($B58+$D58+$F58+$H58+$J58+$L58+$N58)),$O58,IF((SUM(выдача!$O58:AD58)&lt;=($B58+$D58+$F58+$H58+$J58+$L58+$N58+$P58)),$Q58,IF((SUM(выдача!$O58:AD58)&lt;=($B58+$D58+$F58+$H58+$J58+$L58+$N58+$P58+$R58)),$S58,IF((SUM(выдача!$O58:AD58)&lt;=($B58+$D58+$F58+$H58+$J58+$L58+$N58+$P58+$R58+$T58)),$U58,IF((SUM(выдача!$O58:AD58)&lt;=($B58+$D58+$F58+$H58+$J58+$L58+$N58+$P58+$R58+$T58+$V58)),$W58,IF((SUM(выдача!$O58:AD58)&lt;=($B58+$D58+$F58+$H58+$J58+$L58+$N58+$P58+$R58+$T58+$V58+$X58)),$Y58,IF((SUM(выдача!$O58:AD58)&lt;=($B58+$D58+$F58+$H58+$J58+$L58+$N58+$P58+$R58+$T58+$V58+$X58+$Z58)),$AA58,IF((SUM(выдача!$O58:AD58)&lt;=($B58+$D58+$F58+$H58+$J58+$L58+$N58+$P58+$R58+$T58+$V58+$X58+$Z58+$AB58)),$AC58,0))))))))))))))</f>
        <v>52</v>
      </c>
      <c r="AY58" s="354">
        <f>IF(((SUM(выдача!$O58:AE58)&lt;=$B58)),$C58,IF((SUM(выдача!$O58:AE58)&lt;=($B58+$D58)),$E58,IF((SUM(выдача!$O58:AE58)&lt;=($B58+$D58+$F58)),$G58,IF((SUM(выдача!$O58:AE58)&lt;=($B58+$D58+$F58+$H58)),$I58,IF((SUM(выдача!$O58:AE58)&lt;=($B58+$D58+$F58+$H58+$J58)),$K58,IF((SUM(выдача!$O58:AE58)&lt;=($B58+$D58+$F58+$H58+$J58+$L58)),$M58,IF((SUM(выдача!$O58:AE58)&lt;=($B58+$D58+$F58+$H58+$J58+$L58+$N58)),$O58,IF((SUM(выдача!$O58:AE58)&lt;=($B58+$D58+$F58+$H58+$J58+$L58+$N58+$P58)),$Q58,IF((SUM(выдача!$O58:AE58)&lt;=($B58+$D58+$F58+$H58+$J58+$L58+$N58+$P58+$R58)),$S58,IF((SUM(выдача!$O58:AE58)&lt;=($B58+$D58+$F58+$H58+$J58+$L58+$N58+$P58+$R58+$T58)),$U58,IF((SUM(выдача!$O58:AE58)&lt;=($B58+$D58+$F58+$H58+$J58+$L58+$N58+$P58+$R58+$T58+$V58)),$W58,IF((SUM(выдача!$O58:AE58)&lt;=($B58+$D58+$F58+$H58+$J58+$L58+$N58+$P58+$R58+$T58+$V58+$X58)),$Y58,IF((SUM(выдача!$O58:AE58)&lt;=($B58+$D58+$F58+$H58+$J58+$L58+$N58+$P58+$R58+$T58+$V58+$X58+$Z58)),$AA58,IF((SUM(выдача!$O58:AE58)&lt;=($B58+$D58+$F58+$H58+$J58+$L58+$N58+$P58+$R58+$T58+$V58+$X58+$Z58+$AB58)),$AC58,0))))))))))))))</f>
        <v>52</v>
      </c>
      <c r="AZ58" s="354">
        <f>IF(((SUM(выдача!$O58:AF58)&lt;=$B58)),$C58,IF((SUM(выдача!$O58:AF58)&lt;=($B58+$D58)),$E58,IF((SUM(выдача!$O58:AF58)&lt;=($B58+$D58+$F58)),$G58,IF((SUM(выдача!$O58:AF58)&lt;=($B58+$D58+$F58+$H58)),$I58,IF((SUM(выдача!$O58:AF58)&lt;=($B58+$D58+$F58+$H58+$J58)),$K58,IF((SUM(выдача!$O58:AF58)&lt;=($B58+$D58+$F58+$H58+$J58+$L58)),$M58,IF((SUM(выдача!$O58:AF58)&lt;=($B58+$D58+$F58+$H58+$J58+$L58+$N58)),$O58,IF((SUM(выдача!$O58:AF58)&lt;=($B58+$D58+$F58+$H58+$J58+$L58+$N58+$P58)),$Q58,IF((SUM(выдача!$O58:AF58)&lt;=($B58+$D58+$F58+$H58+$J58+$L58+$N58+$P58+$R58)),$S58,IF((SUM(выдача!$O58:AF58)&lt;=($B58+$D58+$F58+$H58+$J58+$L58+$N58+$P58+$R58+$T58)),$U58,IF((SUM(выдача!$O58:AF58)&lt;=($B58+$D58+$F58+$H58+$J58+$L58+$N58+$P58+$R58+$T58+$V58)),$W58,IF((SUM(выдача!$O58:AF58)&lt;=($B58+$D58+$F58+$H58+$J58+$L58+$N58+$P58+$R58+$T58+$V58+$X58)),$Y58,IF((SUM(выдача!$O58:AF58)&lt;=($B58+$D58+$F58+$H58+$J58+$L58+$N58+$P58+$R58+$T58+$V58+$X58+$Z58)),$AA58,IF((SUM(выдача!$O58:AF58)&lt;=($B58+$D58+$F58+$H58+$J58+$L58+$N58+$P58+$R58+$T58+$V58+$X58+$Z58+$AB58)),$AC58,0))))))))))))))</f>
        <v>52</v>
      </c>
      <c r="BA58" s="354">
        <f>IF(((SUM(выдача!$O58:AG58)&lt;=$B58)),$C58,IF((SUM(выдача!$O58:AG58)&lt;=($B58+$D58)),$E58,IF((SUM(выдача!$O58:AG58)&lt;=($B58+$D58+$F58)),$G58,IF((SUM(выдача!$O58:AG58)&lt;=($B58+$D58+$F58+$H58)),$I58,IF((SUM(выдача!$O58:AG58)&lt;=($B58+$D58+$F58+$H58+$J58)),$K58,IF((SUM(выдача!$O58:AG58)&lt;=($B58+$D58+$F58+$H58+$J58+$L58)),$M58,IF((SUM(выдача!$O58:AG58)&lt;=($B58+$D58+$F58+$H58+$J58+$L58+$N58)),$O58,IF((SUM(выдача!$O58:AG58)&lt;=($B58+$D58+$F58+$H58+$J58+$L58+$N58+$P58)),$Q58,IF((SUM(выдача!$O58:AG58)&lt;=($B58+$D58+$F58+$H58+$J58+$L58+$N58+$P58+$R58)),$S58,IF((SUM(выдача!$O58:AG58)&lt;=($B58+$D58+$F58+$H58+$J58+$L58+$N58+$P58+$R58+$T58)),$U58,IF((SUM(выдача!$O58:AG58)&lt;=($B58+$D58+$F58+$H58+$J58+$L58+$N58+$P58+$R58+$T58+$V58)),$W58,IF((SUM(выдача!$O58:AG58)&lt;=($B58+$D58+$F58+$H58+$J58+$L58+$N58+$P58+$R58+$T58+$V58+$X58)),$Y58,IF((SUM(выдача!$O58:AG58)&lt;=($B58+$D58+$F58+$H58+$J58+$L58+$N58+$P58+$R58+$T58+$V58+$X58+$Z58)),$AA58,IF((SUM(выдача!$O58:AG58)&lt;=($B58+$D58+$F58+$H58+$J58+$L58+$N58+$P58+$R58+$T58+$V58+$X58+$Z58+$AB58)),$AC58,0))))))))))))))</f>
        <v>52</v>
      </c>
      <c r="BB58" s="354">
        <f>IF(((SUM(выдача!$O58:AH58)&lt;=$B58)),$C58,IF((SUM(выдача!$O58:AH58)&lt;=($B58+$D58)),$E58,IF((SUM(выдача!$O58:AH58)&lt;=($B58+$D58+$F58)),$G58,IF((SUM(выдача!$O58:AH58)&lt;=($B58+$D58+$F58+$H58)),$I58,IF((SUM(выдача!$O58:AH58)&lt;=($B58+$D58+$F58+$H58+$J58)),$K58,IF((SUM(выдача!$O58:AH58)&lt;=($B58+$D58+$F58+$H58+$J58+$L58)),$M58,IF((SUM(выдача!$O58:AH58)&lt;=($B58+$D58+$F58+$H58+$J58+$L58+$N58)),$O58,IF((SUM(выдача!$O58:AH58)&lt;=($B58+$D58+$F58+$H58+$J58+$L58+$N58+$P58)),$Q58,IF((SUM(выдача!$O58:AH58)&lt;=($B58+$D58+$F58+$H58+$J58+$L58+$N58+$P58+$R58)),$S58,IF((SUM(выдача!$O58:AH58)&lt;=($B58+$D58+$F58+$H58+$J58+$L58+$N58+$P58+$R58+$T58)),$U58,IF((SUM(выдача!$O58:AH58)&lt;=($B58+$D58+$F58+$H58+$J58+$L58+$N58+$P58+$R58+$T58+$V58)),$W58,IF((SUM(выдача!$O58:AH58)&lt;=($B58+$D58+$F58+$H58+$J58+$L58+$N58+$P58+$R58+$T58+$V58+$X58)),$Y58,IF((SUM(выдача!$O58:AH58)&lt;=($B58+$D58+$F58+$H58+$J58+$L58+$N58+$P58+$R58+$T58+$V58+$X58+$Z58)),$AA58,IF((SUM(выдача!$O58:AH58)&lt;=($B58+$D58+$F58+$H58+$J58+$L58+$N58+$P58+$R58+$T58+$V58+$X58+$Z58+$AB58)),$AC58,0))))))))))))))</f>
        <v>52</v>
      </c>
      <c r="BC58" s="354">
        <f>IF(((SUM(выдача!$O58:AI58)&lt;=$B58)),$C58,IF((SUM(выдача!$O58:AI58)&lt;=($B58+$D58)),$E58,IF((SUM(выдача!$O58:AI58)&lt;=($B58+$D58+$F58)),$G58,IF((SUM(выдача!$O58:AI58)&lt;=($B58+$D58+$F58+$H58)),$I58,IF((SUM(выдача!$O58:AI58)&lt;=($B58+$D58+$F58+$H58+$J58)),$K58,IF((SUM(выдача!$O58:AI58)&lt;=($B58+$D58+$F58+$H58+$J58+$L58)),$M58,IF((SUM(выдача!$O58:AI58)&lt;=($B58+$D58+$F58+$H58+$J58+$L58+$N58)),$O58,IF((SUM(выдача!$O58:AI58)&lt;=($B58+$D58+$F58+$H58+$J58+$L58+$N58+$P58)),$Q58,IF((SUM(выдача!$O58:AI58)&lt;=($B58+$D58+$F58+$H58+$J58+$L58+$N58+$P58+$R58)),$S58,IF((SUM(выдача!$O58:AI58)&lt;=($B58+$D58+$F58+$H58+$J58+$L58+$N58+$P58+$R58+$T58)),$U58,IF((SUM(выдача!$O58:AI58)&lt;=($B58+$D58+$F58+$H58+$J58+$L58+$N58+$P58+$R58+$T58+$V58)),$W58,IF((SUM(выдача!$O58:AI58)&lt;=($B58+$D58+$F58+$H58+$J58+$L58+$N58+$P58+$R58+$T58+$V58+$X58)),$Y58,IF((SUM(выдача!$O58:AI58)&lt;=($B58+$D58+$F58+$H58+$J58+$L58+$N58+$P58+$R58+$T58+$V58+$X58+$Z58)),$AA58,IF((SUM(выдача!$O58:AI58)&lt;=($B58+$D58+$F58+$H58+$J58+$L58+$N58+$P58+$R58+$T58+$V58+$X58+$Z58+$AB58)),$AC58,0))))))))))))))</f>
        <v>52</v>
      </c>
      <c r="BD58" s="355">
        <f t="shared" si="1"/>
        <v>0</v>
      </c>
      <c r="BE58" s="356">
        <f t="shared" si="4"/>
        <v>0</v>
      </c>
    </row>
    <row r="59" spans="1:57" ht="15.75">
      <c r="A59" s="151"/>
      <c r="B59" s="276"/>
      <c r="C59" s="277"/>
      <c r="D59" s="276"/>
      <c r="E59" s="280"/>
      <c r="F59" s="276"/>
      <c r="G59" s="280"/>
      <c r="H59" s="276"/>
      <c r="I59" s="278"/>
      <c r="J59" s="279"/>
      <c r="K59" s="278"/>
      <c r="L59" s="279"/>
      <c r="M59" s="280"/>
      <c r="N59" s="279"/>
      <c r="O59" s="280"/>
      <c r="P59" s="279"/>
      <c r="Q59" s="280"/>
      <c r="R59" s="279"/>
      <c r="S59" s="280"/>
      <c r="T59" s="279"/>
      <c r="U59" s="280"/>
      <c r="V59" s="279"/>
      <c r="W59" s="280"/>
      <c r="X59" s="279"/>
      <c r="Y59" s="280"/>
      <c r="Z59" s="279"/>
      <c r="AA59" s="280"/>
      <c r="AB59" s="279"/>
      <c r="AC59" s="280"/>
      <c r="AD59" s="351">
        <f t="shared" si="2"/>
        <v>0</v>
      </c>
      <c r="AE59" s="351">
        <f>AD59-(SUM(Всего!D59:'Всего'!X59))</f>
        <v>0</v>
      </c>
      <c r="AF59" s="352">
        <f t="shared" si="3"/>
        <v>0</v>
      </c>
      <c r="AG59" s="353">
        <f t="shared" si="0"/>
        <v>0</v>
      </c>
      <c r="AH59" s="353">
        <f>выдача!B59</f>
        <v>0</v>
      </c>
      <c r="AI59" s="354">
        <f>IF(((SUM(выдача!$O59:O59)&lt;=$B59)),$C59,IF((SUM(выдача!$O59:O59)&lt;=($B59+$D59)),$E59,IF((SUM(выдача!$O59:O59)&lt;=($B59+$D59+$F59)),$G59,IF((SUM(выдача!$O59:O59)&lt;=($B59+$D59+$F59+$H59)),$I59,IF((SUM(выдача!$O59:O59)&lt;=($B59+$D59+$F59+$H59+$J59)),$K59,IF((SUM(выдача!$O59:O59)&lt;=($B59+$D59+$F59+$H59+$J59+$L59)),$M59,IF((SUM(выдача!$O59:O59)&lt;=($B59+$D59+$F59+$H59+$J59+$L59+$N59)),$O59,IF((SUM(выдача!$O59:O59)&lt;=($B59+$D59+$F59+$H59+$J59+$L59+$N59+$P59)),$Q59,IF((SUM(выдача!$O59:O59)&lt;=($B59+$D59+$F59+$H59+$J59+$L59+$N59+$P59+$R59)),$S59,IF((SUM(выдача!$O59:O59)&lt;=($B59+$D59+$F59+$H59+$J59+$L59+$N59+$P59+$R59+$T59)),$U59,IF((SUM(выдача!$O59:O59)&lt;=($B59+$D59+$F59+$H59+$J59+$L59+$N59+$P59+$R59+$T59+$V59)),$W59,IF((SUM(выдача!$O59:O59)&lt;=($B59+$D59+$F59+$H59+$J59+$L59+$N59+$P59+$R59+$T59+$V59+$X59)),$Y59,IF((SUM(выдача!$O59:O59)&lt;=($B59+$D59+$F59+$H59+$J59+$L59+$N59+$P59+$R59+$T59+$V59+$X59+$Z59)),$AA59,IF((SUM(выдача!$O59:O59)&lt;=($B59+$D59+$F59+$H59+$J59+$L59+$N59+$P59+$R59+$T59+$V59+$X59+$Z59+$AB59)),$AC59,0))))))))))))))</f>
        <v>0</v>
      </c>
      <c r="AJ59" s="354">
        <f>IF(((SUM(выдача!$O59:P59)&lt;=$B59)),$C59,IF((SUM(выдача!$O59:P59)&lt;=($B59+$D59)),$E59,IF((SUM(выдача!$O59:P59)&lt;=($B59+$D59+$F59)),$G59,IF((SUM(выдача!$O59:P59)&lt;=($B59+$D59+$F59+$H59)),$I59,IF((SUM(выдача!$O59:P59)&lt;=($B59+$D59+$F59+$H59+$J59)),$K59,IF((SUM(выдача!$O59:P59)&lt;=($B59+$D59+$F59+$H59+$J59+$L59)),$M59,IF((SUM(выдача!$O59:P59)&lt;=($B59+$D59+$F59+$H59+$J59+$L59+$N59)),$O59,IF((SUM(выдача!$O59:P59)&lt;=($B59+$D59+$F59+$H59+$J59+$L59+$N59+$P59)),$Q59,IF((SUM(выдача!$O59:P59)&lt;=($B59+$D59+$F59+$H59+$J59+$L59+$N59+$P59+$R59)),$S59,IF((SUM(выдача!$O59:P59)&lt;=($B59+$D59+$F59+$H59+$J59+$L59+$N59+$P59+$R59+$T59)),$U59,IF((SUM(выдача!$O59:P59)&lt;=($B59+$D59+$F59+$H59+$J59+$L59+$N59+$P59+$R59+$T59+$V59)),$W59,IF((SUM(выдача!$O59:P59)&lt;=($B59+$D59+$F59+$H59+$J59+$L59+$N59+$P59+$R59+$T59+$V59+$X59)),$Y59,IF((SUM(выдача!$O59:P59)&lt;=($B59+$D59+$F59+$H59+$J59+$L59+$N59+$P59+$R59+$T59+$V59+$X59+$Z59)),$AA59,IF((SUM(выдача!$O59:P59)&lt;=($B59+$D59+$F59+$H59+$J59+$L59+$N59+$P59+$R59+$T59+$V59+$X59+$Z59+$AB59)),$AC59,0))))))))))))))</f>
        <v>0</v>
      </c>
      <c r="AK59" s="354">
        <f>IF(((SUM(выдача!$O59:Q59)&lt;=$B59)),$C59,IF((SUM(выдача!$O59:Q59)&lt;=($B59+$D59)),$E59,IF((SUM(выдача!$O59:Q59)&lt;=($B59+$D59+$F59)),$G59,IF((SUM(выдача!$O59:Q59)&lt;=($B59+$D59+$F59+$H59)),$I59,IF((SUM(выдача!$O59:Q59)&lt;=($B59+$D59+$F59+$H59+$J59)),$K59,IF((SUM(выдача!$O59:Q59)&lt;=($B59+$D59+$F59+$H59+$J59+$L59)),$M59,IF((SUM(выдача!$O59:Q59)&lt;=($B59+$D59+$F59+$H59+$J59+$L59+$N59)),$O59,IF((SUM(выдача!$O59:Q59)&lt;=($B59+$D59+$F59+$H59+$J59+$L59+$N59+$P59)),$Q59,IF((SUM(выдача!$O59:Q59)&lt;=($B59+$D59+$F59+$H59+$J59+$L59+$N59+$P59+$R59)),$S59,IF((SUM(выдача!$O59:Q59)&lt;=($B59+$D59+$F59+$H59+$J59+$L59+$N59+$P59+$R59+$T59)),$U59,IF((SUM(выдача!$O59:Q59)&lt;=($B59+$D59+$F59+$H59+$J59+$L59+$N59+$P59+$R59+$T59+$V59)),$W59,IF((SUM(выдача!$O59:Q59)&lt;=($B59+$D59+$F59+$H59+$J59+$L59+$N59+$P59+$R59+$T59+$V59+$X59)),$Y59,IF((SUM(выдача!$O59:Q59)&lt;=($B59+$D59+$F59+$H59+$J59+$L59+$N59+$P59+$R59+$T59+$V59+$X59+$Z59)),$AA59,IF((SUM(выдача!$O59:Q59)&lt;=($B59+$D59+$F59+$H59+$J59+$L59+$N59+$P59+$R59+$T59+$V59+$X59+$Z59+$AB59)),$AC59,0))))))))))))))</f>
        <v>0</v>
      </c>
      <c r="AL59" s="354">
        <f>IF(((SUM(выдача!$O59:R59)&lt;=$B59)),$C59,IF((SUM(выдача!$O59:R59)&lt;=($B59+$D59)),$E59,IF((SUM(выдача!$O59:R59)&lt;=($B59+$D59+$F59)),$G59,IF((SUM(выдача!$O59:R59)&lt;=($B59+$D59+$F59+$H59)),$I59,IF((SUM(выдача!$O59:R59)&lt;=($B59+$D59+$F59+$H59+$J59)),$K59,IF((SUM(выдача!$O59:R59)&lt;=($B59+$D59+$F59+$H59+$J59+$L59)),$M59,IF((SUM(выдача!$O59:R59)&lt;=($B59+$D59+$F59+$H59+$J59+$L59+$N59)),$O59,IF((SUM(выдача!$O59:R59)&lt;=($B59+$D59+$F59+$H59+$J59+$L59+$N59+$P59)),$Q59,IF((SUM(выдача!$O59:R59)&lt;=($B59+$D59+$F59+$H59+$J59+$L59+$N59+$P59+$R59)),$S59,IF((SUM(выдача!$O59:R59)&lt;=($B59+$D59+$F59+$H59+$J59+$L59+$N59+$P59+$R59+$T59)),$U59,IF((SUM(выдача!$O59:R59)&lt;=($B59+$D59+$F59+$H59+$J59+$L59+$N59+$P59+$R59+$T59+$V59)),$W59,IF((SUM(выдача!$O59:R59)&lt;=($B59+$D59+$F59+$H59+$J59+$L59+$N59+$P59+$R59+$T59+$V59+$X59)),$Y59,IF((SUM(выдача!$O59:R59)&lt;=($B59+$D59+$F59+$H59+$J59+$L59+$N59+$P59+$R59+$T59+$V59+$X59+$Z59)),$AA59,IF((SUM(выдача!$O59:R59)&lt;=($B59+$D59+$F59+$H59+$J59+$L59+$N59+$P59+$R59+$T59+$V59+$X59+$Z59+$AB59)),$AC59,0))))))))))))))</f>
        <v>0</v>
      </c>
      <c r="AM59" s="354">
        <f>IF(((SUM(выдача!$O59:S59)&lt;=$B59)),$C59,IF((SUM(выдача!$O59:S59)&lt;=($B59+$D59)),$E59,IF((SUM(выдача!$O59:S59)&lt;=($B59+$D59+$F59)),$G59,IF((SUM(выдача!$O59:S59)&lt;=($B59+$D59+$F59+$H59)),$I59,IF((SUM(выдача!$O59:S59)&lt;=($B59+$D59+$F59+$H59+$J59)),$K59,IF((SUM(выдача!$O59:S59)&lt;=($B59+$D59+$F59+$H59+$J59+$L59)),$M59,IF((SUM(выдача!$O59:S59)&lt;=($B59+$D59+$F59+$H59+$J59+$L59+$N59)),$O59,IF((SUM(выдача!$O59:S59)&lt;=($B59+$D59+$F59+$H59+$J59+$L59+$N59+$P59)),$Q59,IF((SUM(выдача!$O59:S59)&lt;=($B59+$D59+$F59+$H59+$J59+$L59+$N59+$P59+$R59)),$S59,IF((SUM(выдача!$O59:S59)&lt;=($B59+$D59+$F59+$H59+$J59+$L59+$N59+$P59+$R59+$T59)),$U59,IF((SUM(выдача!$O59:S59)&lt;=($B59+$D59+$F59+$H59+$J59+$L59+$N59+$P59+$R59+$T59+$V59)),$W59,IF((SUM(выдача!$O59:S59)&lt;=($B59+$D59+$F59+$H59+$J59+$L59+$N59+$P59+$R59+$T59+$V59+$X59)),$Y59,IF((SUM(выдача!$O59:S59)&lt;=($B59+$D59+$F59+$H59+$J59+$L59+$N59+$P59+$R59+$T59+$V59+$X59+$Z59)),$AA59,IF((SUM(выдача!$O59:S59)&lt;=($B59+$D59+$F59+$H59+$J59+$L59+$N59+$P59+$R59+$T59+$V59+$X59+$Z59+$AB59)),$AC59,0))))))))))))))</f>
        <v>0</v>
      </c>
      <c r="AN59" s="354">
        <f>IF(((SUM(выдача!$O59:T59)&lt;=$B59)),$C59,IF((SUM(выдача!$O59:T59)&lt;=($B59+$D59)),$E59,IF((SUM(выдача!$O59:T59)&lt;=($B59+$D59+$F59)),$G59,IF((SUM(выдача!$O59:T59)&lt;=($B59+$D59+$F59+$H59)),$I59,IF((SUM(выдача!$O59:T59)&lt;=($B59+$D59+$F59+$H59+$J59)),$K59,IF((SUM(выдача!$O59:T59)&lt;=($B59+$D59+$F59+$H59+$J59+$L59)),$M59,IF((SUM(выдача!$O59:T59)&lt;=($B59+$D59+$F59+$H59+$J59+$L59+$N59)),$O59,IF((SUM(выдача!$O59:T59)&lt;=($B59+$D59+$F59+$H59+$J59+$L59+$N59+$P59)),$Q59,IF((SUM(выдача!$O59:T59)&lt;=($B59+$D59+$F59+$H59+$J59+$L59+$N59+$P59+$R59)),$S59,IF((SUM(выдача!$O59:T59)&lt;=($B59+$D59+$F59+$H59+$J59+$L59+$N59+$P59+$R59+$T59)),$U59,IF((SUM(выдача!$O59:T59)&lt;=($B59+$D59+$F59+$H59+$J59+$L59+$N59+$P59+$R59+$T59+$V59)),$W59,IF((SUM(выдача!$O59:T59)&lt;=($B59+$D59+$F59+$H59+$J59+$L59+$N59+$P59+$R59+$T59+$V59+$X59)),$Y59,IF((SUM(выдача!$O59:T59)&lt;=($B59+$D59+$F59+$H59+$J59+$L59+$N59+$P59+$R59+$T59+$V59+$X59+$Z59)),$AA59,IF((SUM(выдача!$O59:T59)&lt;=($B59+$D59+$F59+$H59+$J59+$L59+$N59+$P59+$R59+$T59+$V59+$X59+$Z59+$AB59)),$AC59,0))))))))))))))</f>
        <v>0</v>
      </c>
      <c r="AO59" s="354">
        <f>IF(((SUM(выдача!$O59:U59)&lt;=$B59)),$C59,IF((SUM(выдача!$O59:U59)&lt;=($B59+$D59)),$E59,IF((SUM(выдача!$O59:U59)&lt;=($B59+$D59+$F59)),$G59,IF((SUM(выдача!$O59:U59)&lt;=($B59+$D59+$F59+$H59)),$I59,IF((SUM(выдача!$O59:U59)&lt;=($B59+$D59+$F59+$H59+$J59)),$K59,IF((SUM(выдача!$O59:U59)&lt;=($B59+$D59+$F59+$H59+$J59+$L59)),$M59,IF((SUM(выдача!$O59:U59)&lt;=($B59+$D59+$F59+$H59+$J59+$L59+$N59)),$O59,IF((SUM(выдача!$O59:U59)&lt;=($B59+$D59+$F59+$H59+$J59+$L59+$N59+$P59)),$Q59,IF((SUM(выдача!$O59:U59)&lt;=($B59+$D59+$F59+$H59+$J59+$L59+$N59+$P59+$R59)),$S59,IF((SUM(выдача!$O59:U59)&lt;=($B59+$D59+$F59+$H59+$J59+$L59+$N59+$P59+$R59+$T59)),$U59,IF((SUM(выдача!$O59:U59)&lt;=($B59+$D59+$F59+$H59+$J59+$L59+$N59+$P59+$R59+$T59+$V59)),$W59,IF((SUM(выдача!$O59:U59)&lt;=($B59+$D59+$F59+$H59+$J59+$L59+$N59+$P59+$R59+$T59+$V59+$X59)),$Y59,IF((SUM(выдача!$O59:U59)&lt;=($B59+$D59+$F59+$H59+$J59+$L59+$N59+$P59+$R59+$T59+$V59+$X59+$Z59)),$AA59,IF((SUM(выдача!$O59:U59)&lt;=($B59+$D59+$F59+$H59+$J59+$L59+$N59+$P59+$R59+$T59+$V59+$X59+$Z59+$AB59)),$AC59,0))))))))))))))</f>
        <v>0</v>
      </c>
      <c r="AP59" s="354">
        <f>IF(((SUM(выдача!$O59:V59)&lt;=$B59)),$C59,IF((SUM(выдача!$O59:V59)&lt;=($B59+$D59)),$E59,IF((SUM(выдача!$O59:V59)&lt;=($B59+$D59+$F59)),$G59,IF((SUM(выдача!$O59:V59)&lt;=($B59+$D59+$F59+$H59)),$I59,IF((SUM(выдача!$O59:V59)&lt;=($B59+$D59+$F59+$H59+$J59)),$K59,IF((SUM(выдача!$O59:V59)&lt;=($B59+$D59+$F59+$H59+$J59+$L59)),$M59,IF((SUM(выдача!$O59:V59)&lt;=($B59+$D59+$F59+$H59+$J59+$L59+$N59)),$O59,IF((SUM(выдача!$O59:V59)&lt;=($B59+$D59+$F59+$H59+$J59+$L59+$N59+$P59)),$Q59,IF((SUM(выдача!$O59:V59)&lt;=($B59+$D59+$F59+$H59+$J59+$L59+$N59+$P59+$R59)),$S59,IF((SUM(выдача!$O59:V59)&lt;=($B59+$D59+$F59+$H59+$J59+$L59+$N59+$P59+$R59+$T59)),$U59,IF((SUM(выдача!$O59:V59)&lt;=($B59+$D59+$F59+$H59+$J59+$L59+$N59+$P59+$R59+$T59+$V59)),$W59,IF((SUM(выдача!$O59:V59)&lt;=($B59+$D59+$F59+$H59+$J59+$L59+$N59+$P59+$R59+$T59+$V59+$X59)),$Y59,IF((SUM(выдача!$O59:V59)&lt;=($B59+$D59+$F59+$H59+$J59+$L59+$N59+$P59+$R59+$T59+$V59+$X59+$Z59)),$AA59,IF((SUM(выдача!$O59:V59)&lt;=($B59+$D59+$F59+$H59+$J59+$L59+$N59+$P59+$R59+$T59+$V59+$X59+$Z59+$AB59)),$AC59,0))))))))))))))</f>
        <v>0</v>
      </c>
      <c r="AQ59" s="354">
        <f>IF(((SUM(выдача!$O59:W59)&lt;=$B59)),$C59,IF((SUM(выдача!$O59:W59)&lt;=($B59+$D59)),$E59,IF((SUM(выдача!$O59:W59)&lt;=($B59+$D59+$F59)),$G59,IF((SUM(выдача!$O59:W59)&lt;=($B59+$D59+$F59+$H59)),$I59,IF((SUM(выдача!$O59:W59)&lt;=($B59+$D59+$F59+$H59+$J59)),$K59,IF((SUM(выдача!$O59:W59)&lt;=($B59+$D59+$F59+$H59+$J59+$L59)),$M59,IF((SUM(выдача!$O59:W59)&lt;=($B59+$D59+$F59+$H59+$J59+$L59+$N59)),$O59,IF((SUM(выдача!$O59:W59)&lt;=($B59+$D59+$F59+$H59+$J59+$L59+$N59+$P59)),$Q59,IF((SUM(выдача!$O59:W59)&lt;=($B59+$D59+$F59+$H59+$J59+$L59+$N59+$P59+$R59)),$S59,IF((SUM(выдача!$O59:W59)&lt;=($B59+$D59+$F59+$H59+$J59+$L59+$N59+$P59+$R59+$T59)),$U59,IF((SUM(выдача!$O59:W59)&lt;=($B59+$D59+$F59+$H59+$J59+$L59+$N59+$P59+$R59+$T59+$V59)),$W59,IF((SUM(выдача!$O59:W59)&lt;=($B59+$D59+$F59+$H59+$J59+$L59+$N59+$P59+$R59+$T59+$V59+$X59)),$Y59,IF((SUM(выдача!$O59:W59)&lt;=($B59+$D59+$F59+$H59+$J59+$L59+$N59+$P59+$R59+$T59+$V59+$X59+$Z59)),$AA59,IF((SUM(выдача!$O59:W59)&lt;=($B59+$D59+$F59+$H59+$J59+$L59+$N59+$P59+$R59+$T59+$V59+$X59+$Z59+$AB59)),$AC59,0))))))))))))))</f>
        <v>0</v>
      </c>
      <c r="AR59" s="354">
        <f>IF(((SUM(выдача!$O59:X59)&lt;=$B59)),$C59,IF((SUM(выдача!$O59:X59)&lt;=($B59+$D59)),$E59,IF((SUM(выдача!$O59:X59)&lt;=($B59+$D59+$F59)),$G59,IF((SUM(выдача!$O59:X59)&lt;=($B59+$D59+$F59+$H59)),$I59,IF((SUM(выдача!$O59:X59)&lt;=($B59+$D59+$F59+$H59+$J59)),$K59,IF((SUM(выдача!$O59:X59)&lt;=($B59+$D59+$F59+$H59+$J59+$L59)),$M59,IF((SUM(выдача!$O59:X59)&lt;=($B59+$D59+$F59+$H59+$J59+$L59+$N59)),$O59,IF((SUM(выдача!$O59:X59)&lt;=($B59+$D59+$F59+$H59+$J59+$L59+$N59+$P59)),$Q59,IF((SUM(выдача!$O59:X59)&lt;=($B59+$D59+$F59+$H59+$J59+$L59+$N59+$P59+$R59)),$S59,IF((SUM(выдача!$O59:X59)&lt;=($B59+$D59+$F59+$H59+$J59+$L59+$N59+$P59+$R59+$T59)),$U59,IF((SUM(выдача!$O59:X59)&lt;=($B59+$D59+$F59+$H59+$J59+$L59+$N59+$P59+$R59+$T59+$V59)),$W59,IF((SUM(выдача!$O59:X59)&lt;=($B59+$D59+$F59+$H59+$J59+$L59+$N59+$P59+$R59+$T59+$V59+$X59)),$Y59,IF((SUM(выдача!$O59:X59)&lt;=($B59+$D59+$F59+$H59+$J59+$L59+$N59+$P59+$R59+$T59+$V59+$X59+$Z59)),$AA59,IF((SUM(выдача!$O59:X59)&lt;=($B59+$D59+$F59+$H59+$J59+$L59+$N59+$P59+$R59+$T59+$V59+$X59+$Z59+$AB59)),$AC59,0))))))))))))))</f>
        <v>0</v>
      </c>
      <c r="AS59" s="354">
        <f>IF(((SUM(выдача!$O59:Y59)&lt;=$B59)),$C59,IF((SUM(выдача!$O59:Y59)&lt;=($B59+$D59)),$E59,IF((SUM(выдача!$O59:Y59)&lt;=($B59+$D59+$F59)),$G59,IF((SUM(выдача!$O59:Y59)&lt;=($B59+$D59+$F59+$H59)),$I59,IF((SUM(выдача!$O59:Y59)&lt;=($B59+$D59+$F59+$H59+$J59)),$K59,IF((SUM(выдача!$O59:Y59)&lt;=($B59+$D59+$F59+$H59+$J59+$L59)),$M59,IF((SUM(выдача!$O59:Y59)&lt;=($B59+$D59+$F59+$H59+$J59+$L59+$N59)),$O59,IF((SUM(выдача!$O59:Y59)&lt;=($B59+$D59+$F59+$H59+$J59+$L59+$N59+$P59)),$Q59,IF((SUM(выдача!$O59:Y59)&lt;=($B59+$D59+$F59+$H59+$J59+$L59+$N59+$P59+$R59)),$S59,IF((SUM(выдача!$O59:Y59)&lt;=($B59+$D59+$F59+$H59+$J59+$L59+$N59+$P59+$R59+$T59)),$U59,IF((SUM(выдача!$O59:Y59)&lt;=($B59+$D59+$F59+$H59+$J59+$L59+$N59+$P59+$R59+$T59+$V59)),$W59,IF((SUM(выдача!$O59:Y59)&lt;=($B59+$D59+$F59+$H59+$J59+$L59+$N59+$P59+$R59+$T59+$V59+$X59)),$Y59,IF((SUM(выдача!$O59:Y59)&lt;=($B59+$D59+$F59+$H59+$J59+$L59+$N59+$P59+$R59+$T59+$V59+$X59+$Z59)),$AA59,IF((SUM(выдача!$O59:Y59)&lt;=($B59+$D59+$F59+$H59+$J59+$L59+$N59+$P59+$R59+$T59+$V59+$X59+$Z59+$AB59)),$AC59,0))))))))))))))</f>
        <v>0</v>
      </c>
      <c r="AT59" s="354">
        <f>IF(((SUM(выдача!$O59:Z59)&lt;=$B59)),$C59,IF((SUM(выдача!$O59:Z59)&lt;=($B59+$D59)),$E59,IF((SUM(выдача!$O59:Z59)&lt;=($B59+$D59+$F59)),$G59,IF((SUM(выдача!$O59:Z59)&lt;=($B59+$D59+$F59+$H59)),$I59,IF((SUM(выдача!$O59:Z59)&lt;=($B59+$D59+$F59+$H59+$J59)),$K59,IF((SUM(выдача!$O59:Z59)&lt;=($B59+$D59+$F59+$H59+$J59+$L59)),$M59,IF((SUM(выдача!$O59:Z59)&lt;=($B59+$D59+$F59+$H59+$J59+$L59+$N59)),$O59,IF((SUM(выдача!$O59:Z59)&lt;=($B59+$D59+$F59+$H59+$J59+$L59+$N59+$P59)),$Q59,IF((SUM(выдача!$O59:Z59)&lt;=($B59+$D59+$F59+$H59+$J59+$L59+$N59+$P59+$R59)),$S59,IF((SUM(выдача!$O59:Z59)&lt;=($B59+$D59+$F59+$H59+$J59+$L59+$N59+$P59+$R59+$T59)),$U59,IF((SUM(выдача!$O59:Z59)&lt;=($B59+$D59+$F59+$H59+$J59+$L59+$N59+$P59+$R59+$T59+$V59)),$W59,IF((SUM(выдача!$O59:Z59)&lt;=($B59+$D59+$F59+$H59+$J59+$L59+$N59+$P59+$R59+$T59+$V59+$X59)),$Y59,IF((SUM(выдача!$O59:Z59)&lt;=($B59+$D59+$F59+$H59+$J59+$L59+$N59+$P59+$R59+$T59+$V59+$X59+$Z59)),$AA59,IF((SUM(выдача!$O59:Z59)&lt;=($B59+$D59+$F59+$H59+$J59+$L59+$N59+$P59+$R59+$T59+$V59+$X59+$Z59+$AB59)),$AC59,0))))))))))))))</f>
        <v>0</v>
      </c>
      <c r="AU59" s="354">
        <f>IF(((SUM(выдача!$O59:AA59)&lt;=$B59)),$C59,IF((SUM(выдача!$O59:AA59)&lt;=($B59+$D59)),$E59,IF((SUM(выдача!$O59:AA59)&lt;=($B59+$D59+$F59)),$G59,IF((SUM(выдача!$O59:AA59)&lt;=($B59+$D59+$F59+$H59)),$I59,IF((SUM(выдача!$O59:AA59)&lt;=($B59+$D59+$F59+$H59+$J59)),$K59,IF((SUM(выдача!$O59:AA59)&lt;=($B59+$D59+$F59+$H59+$J59+$L59)),$M59,IF((SUM(выдача!$O59:AA59)&lt;=($B59+$D59+$F59+$H59+$J59+$L59+$N59)),$O59,IF((SUM(выдача!$O59:AA59)&lt;=($B59+$D59+$F59+$H59+$J59+$L59+$N59+$P59)),$Q59,IF((SUM(выдача!$O59:AA59)&lt;=($B59+$D59+$F59+$H59+$J59+$L59+$N59+$P59+$R59)),$S59,IF((SUM(выдача!$O59:AA59)&lt;=($B59+$D59+$F59+$H59+$J59+$L59+$N59+$P59+$R59+$T59)),$U59,IF((SUM(выдача!$O59:AA59)&lt;=($B59+$D59+$F59+$H59+$J59+$L59+$N59+$P59+$R59+$T59+$V59)),$W59,IF((SUM(выдача!$O59:AA59)&lt;=($B59+$D59+$F59+$H59+$J59+$L59+$N59+$P59+$R59+$T59+$V59+$X59)),$Y59,IF((SUM(выдача!$O59:AA59)&lt;=($B59+$D59+$F59+$H59+$J59+$L59+$N59+$P59+$R59+$T59+$V59+$X59+$Z59)),$AA59,IF((SUM(выдача!$O59:AA59)&lt;=($B59+$D59+$F59+$H59+$J59+$L59+$N59+$P59+$R59+$T59+$V59+$X59+$Z59+$AB59)),$AC59,0))))))))))))))</f>
        <v>0</v>
      </c>
      <c r="AV59" s="354">
        <f>IF(((SUM(выдача!$O59:AB59)&lt;=$B59)),$C59,IF((SUM(выдача!$O59:AB59)&lt;=($B59+$D59)),$E59,IF((SUM(выдача!$O59:AB59)&lt;=($B59+$D59+$F59)),$G59,IF((SUM(выдача!$O59:AB59)&lt;=($B59+$D59+$F59+$H59)),$I59,IF((SUM(выдача!$O59:AB59)&lt;=($B59+$D59+$F59+$H59+$J59)),$K59,IF((SUM(выдача!$O59:AB59)&lt;=($B59+$D59+$F59+$H59+$J59+$L59)),$M59,IF((SUM(выдача!$O59:AB59)&lt;=($B59+$D59+$F59+$H59+$J59+$L59+$N59)),$O59,IF((SUM(выдача!$O59:AB59)&lt;=($B59+$D59+$F59+$H59+$J59+$L59+$N59+$P59)),$Q59,IF((SUM(выдача!$O59:AB59)&lt;=($B59+$D59+$F59+$H59+$J59+$L59+$N59+$P59+$R59)),$S59,IF((SUM(выдача!$O59:AB59)&lt;=($B59+$D59+$F59+$H59+$J59+$L59+$N59+$P59+$R59+$T59)),$U59,IF((SUM(выдача!$O59:AB59)&lt;=($B59+$D59+$F59+$H59+$J59+$L59+$N59+$P59+$R59+$T59+$V59)),$W59,IF((SUM(выдача!$O59:AB59)&lt;=($B59+$D59+$F59+$H59+$J59+$L59+$N59+$P59+$R59+$T59+$V59+$X59)),$Y59,IF((SUM(выдача!$O59:AB59)&lt;=($B59+$D59+$F59+$H59+$J59+$L59+$N59+$P59+$R59+$T59+$V59+$X59+$Z59)),$AA59,IF((SUM(выдача!$O59:AB59)&lt;=($B59+$D59+$F59+$H59+$J59+$L59+$N59+$P59+$R59+$T59+$V59+$X59+$Z59+$AB59)),$AC59,0))))))))))))))</f>
        <v>0</v>
      </c>
      <c r="AW59" s="354">
        <f>IF(((SUM(выдача!$O59:AC59)&lt;=$B59)),$C59,IF((SUM(выдача!$O59:AC59)&lt;=($B59+$D59)),$E59,IF((SUM(выдача!$O59:AC59)&lt;=($B59+$D59+$F59)),$G59,IF((SUM(выдача!$O59:AC59)&lt;=($B59+$D59+$F59+$H59)),$I59,IF((SUM(выдача!$O59:AC59)&lt;=($B59+$D59+$F59+$H59+$J59)),$K59,IF((SUM(выдача!$O59:AC59)&lt;=($B59+$D59+$F59+$H59+$J59+$L59)),$M59,IF((SUM(выдача!$O59:AC59)&lt;=($B59+$D59+$F59+$H59+$J59+$L59+$N59)),$O59,IF((SUM(выдача!$O59:AC59)&lt;=($B59+$D59+$F59+$H59+$J59+$L59+$N59+$P59)),$Q59,IF((SUM(выдача!$O59:AC59)&lt;=($B59+$D59+$F59+$H59+$J59+$L59+$N59+$P59+$R59)),$S59,IF((SUM(выдача!$O59:AC59)&lt;=($B59+$D59+$F59+$H59+$J59+$L59+$N59+$P59+$R59+$T59)),$U59,IF((SUM(выдача!$O59:AC59)&lt;=($B59+$D59+$F59+$H59+$J59+$L59+$N59+$P59+$R59+$T59+$V59)),$W59,IF((SUM(выдача!$O59:AC59)&lt;=($B59+$D59+$F59+$H59+$J59+$L59+$N59+$P59+$R59+$T59+$V59+$X59)),$Y59,IF((SUM(выдача!$O59:AC59)&lt;=($B59+$D59+$F59+$H59+$J59+$L59+$N59+$P59+$R59+$T59+$V59+$X59+$Z59)),$AA59,IF((SUM(выдача!$O59:AC59)&lt;=($B59+$D59+$F59+$H59+$J59+$L59+$N59+$P59+$R59+$T59+$V59+$X59+$Z59+$AB59)),$AC59,0))))))))))))))</f>
        <v>0</v>
      </c>
      <c r="AX59" s="354">
        <f>IF(((SUM(выдача!$O59:AD59)&lt;=$B59)),$C59,IF((SUM(выдача!$O59:AD59)&lt;=($B59+$D59)),$E59,IF((SUM(выдача!$O59:AD59)&lt;=($B59+$D59+$F59)),$G59,IF((SUM(выдача!$O59:AD59)&lt;=($B59+$D59+$F59+$H59)),$I59,IF((SUM(выдача!$O59:AD59)&lt;=($B59+$D59+$F59+$H59+$J59)),$K59,IF((SUM(выдача!$O59:AD59)&lt;=($B59+$D59+$F59+$H59+$J59+$L59)),$M59,IF((SUM(выдача!$O59:AD59)&lt;=($B59+$D59+$F59+$H59+$J59+$L59+$N59)),$O59,IF((SUM(выдача!$O59:AD59)&lt;=($B59+$D59+$F59+$H59+$J59+$L59+$N59+$P59)),$Q59,IF((SUM(выдача!$O59:AD59)&lt;=($B59+$D59+$F59+$H59+$J59+$L59+$N59+$P59+$R59)),$S59,IF((SUM(выдача!$O59:AD59)&lt;=($B59+$D59+$F59+$H59+$J59+$L59+$N59+$P59+$R59+$T59)),$U59,IF((SUM(выдача!$O59:AD59)&lt;=($B59+$D59+$F59+$H59+$J59+$L59+$N59+$P59+$R59+$T59+$V59)),$W59,IF((SUM(выдача!$O59:AD59)&lt;=($B59+$D59+$F59+$H59+$J59+$L59+$N59+$P59+$R59+$T59+$V59+$X59)),$Y59,IF((SUM(выдача!$O59:AD59)&lt;=($B59+$D59+$F59+$H59+$J59+$L59+$N59+$P59+$R59+$T59+$V59+$X59+$Z59)),$AA59,IF((SUM(выдача!$O59:AD59)&lt;=($B59+$D59+$F59+$H59+$J59+$L59+$N59+$P59+$R59+$T59+$V59+$X59+$Z59+$AB59)),$AC59,0))))))))))))))</f>
        <v>0</v>
      </c>
      <c r="AY59" s="354">
        <f>IF(((SUM(выдача!$O59:AE59)&lt;=$B59)),$C59,IF((SUM(выдача!$O59:AE59)&lt;=($B59+$D59)),$E59,IF((SUM(выдача!$O59:AE59)&lt;=($B59+$D59+$F59)),$G59,IF((SUM(выдача!$O59:AE59)&lt;=($B59+$D59+$F59+$H59)),$I59,IF((SUM(выдача!$O59:AE59)&lt;=($B59+$D59+$F59+$H59+$J59)),$K59,IF((SUM(выдача!$O59:AE59)&lt;=($B59+$D59+$F59+$H59+$J59+$L59)),$M59,IF((SUM(выдача!$O59:AE59)&lt;=($B59+$D59+$F59+$H59+$J59+$L59+$N59)),$O59,IF((SUM(выдача!$O59:AE59)&lt;=($B59+$D59+$F59+$H59+$J59+$L59+$N59+$P59)),$Q59,IF((SUM(выдача!$O59:AE59)&lt;=($B59+$D59+$F59+$H59+$J59+$L59+$N59+$P59+$R59)),$S59,IF((SUM(выдача!$O59:AE59)&lt;=($B59+$D59+$F59+$H59+$J59+$L59+$N59+$P59+$R59+$T59)),$U59,IF((SUM(выдача!$O59:AE59)&lt;=($B59+$D59+$F59+$H59+$J59+$L59+$N59+$P59+$R59+$T59+$V59)),$W59,IF((SUM(выдача!$O59:AE59)&lt;=($B59+$D59+$F59+$H59+$J59+$L59+$N59+$P59+$R59+$T59+$V59+$X59)),$Y59,IF((SUM(выдача!$O59:AE59)&lt;=($B59+$D59+$F59+$H59+$J59+$L59+$N59+$P59+$R59+$T59+$V59+$X59+$Z59)),$AA59,IF((SUM(выдача!$O59:AE59)&lt;=($B59+$D59+$F59+$H59+$J59+$L59+$N59+$P59+$R59+$T59+$V59+$X59+$Z59+$AB59)),$AC59,0))))))))))))))</f>
        <v>0</v>
      </c>
      <c r="AZ59" s="354">
        <f>IF(((SUM(выдача!$O59:AF59)&lt;=$B59)),$C59,IF((SUM(выдача!$O59:AF59)&lt;=($B59+$D59)),$E59,IF((SUM(выдача!$O59:AF59)&lt;=($B59+$D59+$F59)),$G59,IF((SUM(выдача!$O59:AF59)&lt;=($B59+$D59+$F59+$H59)),$I59,IF((SUM(выдача!$O59:AF59)&lt;=($B59+$D59+$F59+$H59+$J59)),$K59,IF((SUM(выдача!$O59:AF59)&lt;=($B59+$D59+$F59+$H59+$J59+$L59)),$M59,IF((SUM(выдача!$O59:AF59)&lt;=($B59+$D59+$F59+$H59+$J59+$L59+$N59)),$O59,IF((SUM(выдача!$O59:AF59)&lt;=($B59+$D59+$F59+$H59+$J59+$L59+$N59+$P59)),$Q59,IF((SUM(выдача!$O59:AF59)&lt;=($B59+$D59+$F59+$H59+$J59+$L59+$N59+$P59+$R59)),$S59,IF((SUM(выдача!$O59:AF59)&lt;=($B59+$D59+$F59+$H59+$J59+$L59+$N59+$P59+$R59+$T59)),$U59,IF((SUM(выдача!$O59:AF59)&lt;=($B59+$D59+$F59+$H59+$J59+$L59+$N59+$P59+$R59+$T59+$V59)),$W59,IF((SUM(выдача!$O59:AF59)&lt;=($B59+$D59+$F59+$H59+$J59+$L59+$N59+$P59+$R59+$T59+$V59+$X59)),$Y59,IF((SUM(выдача!$O59:AF59)&lt;=($B59+$D59+$F59+$H59+$J59+$L59+$N59+$P59+$R59+$T59+$V59+$X59+$Z59)),$AA59,IF((SUM(выдача!$O59:AF59)&lt;=($B59+$D59+$F59+$H59+$J59+$L59+$N59+$P59+$R59+$T59+$V59+$X59+$Z59+$AB59)),$AC59,0))))))))))))))</f>
        <v>0</v>
      </c>
      <c r="BA59" s="354">
        <f>IF(((SUM(выдача!$O59:AG59)&lt;=$B59)),$C59,IF((SUM(выдача!$O59:AG59)&lt;=($B59+$D59)),$E59,IF((SUM(выдача!$O59:AG59)&lt;=($B59+$D59+$F59)),$G59,IF((SUM(выдача!$O59:AG59)&lt;=($B59+$D59+$F59+$H59)),$I59,IF((SUM(выдача!$O59:AG59)&lt;=($B59+$D59+$F59+$H59+$J59)),$K59,IF((SUM(выдача!$O59:AG59)&lt;=($B59+$D59+$F59+$H59+$J59+$L59)),$M59,IF((SUM(выдача!$O59:AG59)&lt;=($B59+$D59+$F59+$H59+$J59+$L59+$N59)),$O59,IF((SUM(выдача!$O59:AG59)&lt;=($B59+$D59+$F59+$H59+$J59+$L59+$N59+$P59)),$Q59,IF((SUM(выдача!$O59:AG59)&lt;=($B59+$D59+$F59+$H59+$J59+$L59+$N59+$P59+$R59)),$S59,IF((SUM(выдача!$O59:AG59)&lt;=($B59+$D59+$F59+$H59+$J59+$L59+$N59+$P59+$R59+$T59)),$U59,IF((SUM(выдача!$O59:AG59)&lt;=($B59+$D59+$F59+$H59+$J59+$L59+$N59+$P59+$R59+$T59+$V59)),$W59,IF((SUM(выдача!$O59:AG59)&lt;=($B59+$D59+$F59+$H59+$J59+$L59+$N59+$P59+$R59+$T59+$V59+$X59)),$Y59,IF((SUM(выдача!$O59:AG59)&lt;=($B59+$D59+$F59+$H59+$J59+$L59+$N59+$P59+$R59+$T59+$V59+$X59+$Z59)),$AA59,IF((SUM(выдача!$O59:AG59)&lt;=($B59+$D59+$F59+$H59+$J59+$L59+$N59+$P59+$R59+$T59+$V59+$X59+$Z59+$AB59)),$AC59,0))))))))))))))</f>
        <v>0</v>
      </c>
      <c r="BB59" s="354">
        <f>IF(((SUM(выдача!$O59:AH59)&lt;=$B59)),$C59,IF((SUM(выдача!$O59:AH59)&lt;=($B59+$D59)),$E59,IF((SUM(выдача!$O59:AH59)&lt;=($B59+$D59+$F59)),$G59,IF((SUM(выдача!$O59:AH59)&lt;=($B59+$D59+$F59+$H59)),$I59,IF((SUM(выдача!$O59:AH59)&lt;=($B59+$D59+$F59+$H59+$J59)),$K59,IF((SUM(выдача!$O59:AH59)&lt;=($B59+$D59+$F59+$H59+$J59+$L59)),$M59,IF((SUM(выдача!$O59:AH59)&lt;=($B59+$D59+$F59+$H59+$J59+$L59+$N59)),$O59,IF((SUM(выдача!$O59:AH59)&lt;=($B59+$D59+$F59+$H59+$J59+$L59+$N59+$P59)),$Q59,IF((SUM(выдача!$O59:AH59)&lt;=($B59+$D59+$F59+$H59+$J59+$L59+$N59+$P59+$R59)),$S59,IF((SUM(выдача!$O59:AH59)&lt;=($B59+$D59+$F59+$H59+$J59+$L59+$N59+$P59+$R59+$T59)),$U59,IF((SUM(выдача!$O59:AH59)&lt;=($B59+$D59+$F59+$H59+$J59+$L59+$N59+$P59+$R59+$T59+$V59)),$W59,IF((SUM(выдача!$O59:AH59)&lt;=($B59+$D59+$F59+$H59+$J59+$L59+$N59+$P59+$R59+$T59+$V59+$X59)),$Y59,IF((SUM(выдача!$O59:AH59)&lt;=($B59+$D59+$F59+$H59+$J59+$L59+$N59+$P59+$R59+$T59+$V59+$X59+$Z59)),$AA59,IF((SUM(выдача!$O59:AH59)&lt;=($B59+$D59+$F59+$H59+$J59+$L59+$N59+$P59+$R59+$T59+$V59+$X59+$Z59+$AB59)),$AC59,0))))))))))))))</f>
        <v>0</v>
      </c>
      <c r="BC59" s="354">
        <f>IF(((SUM(выдача!$O59:AI59)&lt;=$B59)),$C59,IF((SUM(выдача!$O59:AI59)&lt;=($B59+$D59)),$E59,IF((SUM(выдача!$O59:AI59)&lt;=($B59+$D59+$F59)),$G59,IF((SUM(выдача!$O59:AI59)&lt;=($B59+$D59+$F59+$H59)),$I59,IF((SUM(выдача!$O59:AI59)&lt;=($B59+$D59+$F59+$H59+$J59)),$K59,IF((SUM(выдача!$O59:AI59)&lt;=($B59+$D59+$F59+$H59+$J59+$L59)),$M59,IF((SUM(выдача!$O59:AI59)&lt;=($B59+$D59+$F59+$H59+$J59+$L59+$N59)),$O59,IF((SUM(выдача!$O59:AI59)&lt;=($B59+$D59+$F59+$H59+$J59+$L59+$N59+$P59)),$Q59,IF((SUM(выдача!$O59:AI59)&lt;=($B59+$D59+$F59+$H59+$J59+$L59+$N59+$P59+$R59)),$S59,IF((SUM(выдача!$O59:AI59)&lt;=($B59+$D59+$F59+$H59+$J59+$L59+$N59+$P59+$R59+$T59)),$U59,IF((SUM(выдача!$O59:AI59)&lt;=($B59+$D59+$F59+$H59+$J59+$L59+$N59+$P59+$R59+$T59+$V59)),$W59,IF((SUM(выдача!$O59:AI59)&lt;=($B59+$D59+$F59+$H59+$J59+$L59+$N59+$P59+$R59+$T59+$V59+$X59)),$Y59,IF((SUM(выдача!$O59:AI59)&lt;=($B59+$D59+$F59+$H59+$J59+$L59+$N59+$P59+$R59+$T59+$V59+$X59+$Z59)),$AA59,IF((SUM(выдача!$O59:AI59)&lt;=($B59+$D59+$F59+$H59+$J59+$L59+$N59+$P59+$R59+$T59+$V59+$X59+$Z59+$AB59)),$AC59,0))))))))))))))</f>
        <v>0</v>
      </c>
      <c r="BD59" s="357" t="s">
        <v>166</v>
      </c>
      <c r="BE59" s="358">
        <f>SUM(BE3:BE58)</f>
        <v>0</v>
      </c>
    </row>
    <row r="60" spans="1:57" ht="15.75">
      <c r="A60" s="151"/>
      <c r="B60" s="276"/>
      <c r="C60" s="277"/>
      <c r="D60" s="276"/>
      <c r="E60" s="277"/>
      <c r="F60" s="276"/>
      <c r="G60" s="280"/>
      <c r="H60" s="276"/>
      <c r="I60" s="278"/>
      <c r="J60" s="279"/>
      <c r="K60" s="278"/>
      <c r="L60" s="279"/>
      <c r="M60" s="280"/>
      <c r="N60" s="279"/>
      <c r="O60" s="280"/>
      <c r="P60" s="279"/>
      <c r="Q60" s="280"/>
      <c r="R60" s="279"/>
      <c r="S60" s="280"/>
      <c r="T60" s="279"/>
      <c r="U60" s="280"/>
      <c r="V60" s="279"/>
      <c r="W60" s="280"/>
      <c r="X60" s="279"/>
      <c r="Y60" s="280"/>
      <c r="Z60" s="279"/>
      <c r="AA60" s="280"/>
      <c r="AB60" s="279"/>
      <c r="AC60" s="280"/>
      <c r="AD60" s="351">
        <f t="shared" si="2"/>
        <v>0</v>
      </c>
      <c r="AE60" s="351">
        <f>AD60-(SUM(Всего!D60:'Всего'!X60))</f>
        <v>0</v>
      </c>
      <c r="AF60" s="352">
        <f t="shared" si="3"/>
        <v>0</v>
      </c>
      <c r="AG60" s="353">
        <f t="shared" si="0"/>
        <v>0</v>
      </c>
      <c r="AH60" s="353">
        <f>выдача!B60</f>
        <v>0</v>
      </c>
      <c r="AI60" s="354">
        <f>IF(((SUM(выдача!$O60:O60)&lt;=$B60)),$C60,IF((SUM(выдача!$O60:O60)&lt;=($B60+$D60)),$E60,IF((SUM(выдача!$O60:O60)&lt;=($B60+$D60+$F60)),$G60,IF((SUM(выдача!$O60:O60)&lt;=($B60+$D60+$F60+$H60)),$I60,IF((SUM(выдача!$O60:O60)&lt;=($B60+$D60+$F60+$H60+$J60)),$K60,IF((SUM(выдача!$O60:O60)&lt;=($B60+$D60+$F60+$H60+$J60+$L60)),$M60,IF((SUM(выдача!$O60:O60)&lt;=($B60+$D60+$F60+$H60+$J60+$L60+$N60)),$O60,IF((SUM(выдача!$O60:O60)&lt;=($B60+$D60+$F60+$H60+$J60+$L60+$N60+$P60)),$Q60,IF((SUM(выдача!$O60:O60)&lt;=($B60+$D60+$F60+$H60+$J60+$L60+$N60+$P60+$R60)),$S60,IF((SUM(выдача!$O60:O60)&lt;=($B60+$D60+$F60+$H60+$J60+$L60+$N60+$P60+$R60+$T60)),$U60,IF((SUM(выдача!$O60:O60)&lt;=($B60+$D60+$F60+$H60+$J60+$L60+$N60+$P60+$R60+$T60+$V60)),$W60,IF((SUM(выдача!$O60:O60)&lt;=($B60+$D60+$F60+$H60+$J60+$L60+$N60+$P60+$R60+$T60+$V60+$X60)),$Y60,IF((SUM(выдача!$O60:O60)&lt;=($B60+$D60+$F60+$H60+$J60+$L60+$N60+$P60+$R60+$T60+$V60+$X60+$Z60)),$AA60,IF((SUM(выдача!$O60:O60)&lt;=($B60+$D60+$F60+$H60+$J60+$L60+$N60+$P60+$R60+$T60+$V60+$X60+$Z60+$AB60)),$AC60,0))))))))))))))</f>
        <v>0</v>
      </c>
      <c r="AJ60" s="354">
        <f>IF(((SUM(выдача!$O60:P60)&lt;=$B60)),$C60,IF((SUM(выдача!$O60:P60)&lt;=($B60+$D60)),$E60,IF((SUM(выдача!$O60:P60)&lt;=($B60+$D60+$F60)),$G60,IF((SUM(выдача!$O60:P60)&lt;=($B60+$D60+$F60+$H60)),$I60,IF((SUM(выдача!$O60:P60)&lt;=($B60+$D60+$F60+$H60+$J60)),$K60,IF((SUM(выдача!$O60:P60)&lt;=($B60+$D60+$F60+$H60+$J60+$L60)),$M60,IF((SUM(выдача!$O60:P60)&lt;=($B60+$D60+$F60+$H60+$J60+$L60+$N60)),$O60,IF((SUM(выдача!$O60:P60)&lt;=($B60+$D60+$F60+$H60+$J60+$L60+$N60+$P60)),$Q60,IF((SUM(выдача!$O60:P60)&lt;=($B60+$D60+$F60+$H60+$J60+$L60+$N60+$P60+$R60)),$S60,IF((SUM(выдача!$O60:P60)&lt;=($B60+$D60+$F60+$H60+$J60+$L60+$N60+$P60+$R60+$T60)),$U60,IF((SUM(выдача!$O60:P60)&lt;=($B60+$D60+$F60+$H60+$J60+$L60+$N60+$P60+$R60+$T60+$V60)),$W60,IF((SUM(выдача!$O60:P60)&lt;=($B60+$D60+$F60+$H60+$J60+$L60+$N60+$P60+$R60+$T60+$V60+$X60)),$Y60,IF((SUM(выдача!$O60:P60)&lt;=($B60+$D60+$F60+$H60+$J60+$L60+$N60+$P60+$R60+$T60+$V60+$X60+$Z60)),$AA60,IF((SUM(выдача!$O60:P60)&lt;=($B60+$D60+$F60+$H60+$J60+$L60+$N60+$P60+$R60+$T60+$V60+$X60+$Z60+$AB60)),$AC60,0))))))))))))))</f>
        <v>0</v>
      </c>
      <c r="AK60" s="354">
        <f>IF(((SUM(выдача!$O60:Q60)&lt;=$B60)),$C60,IF((SUM(выдача!$O60:Q60)&lt;=($B60+$D60)),$E60,IF((SUM(выдача!$O60:Q60)&lt;=($B60+$D60+$F60)),$G60,IF((SUM(выдача!$O60:Q60)&lt;=($B60+$D60+$F60+$H60)),$I60,IF((SUM(выдача!$O60:Q60)&lt;=($B60+$D60+$F60+$H60+$J60)),$K60,IF((SUM(выдача!$O60:Q60)&lt;=($B60+$D60+$F60+$H60+$J60+$L60)),$M60,IF((SUM(выдача!$O60:Q60)&lt;=($B60+$D60+$F60+$H60+$J60+$L60+$N60)),$O60,IF((SUM(выдача!$O60:Q60)&lt;=($B60+$D60+$F60+$H60+$J60+$L60+$N60+$P60)),$Q60,IF((SUM(выдача!$O60:Q60)&lt;=($B60+$D60+$F60+$H60+$J60+$L60+$N60+$P60+$R60)),$S60,IF((SUM(выдача!$O60:Q60)&lt;=($B60+$D60+$F60+$H60+$J60+$L60+$N60+$P60+$R60+$T60)),$U60,IF((SUM(выдача!$O60:Q60)&lt;=($B60+$D60+$F60+$H60+$J60+$L60+$N60+$P60+$R60+$T60+$V60)),$W60,IF((SUM(выдача!$O60:Q60)&lt;=($B60+$D60+$F60+$H60+$J60+$L60+$N60+$P60+$R60+$T60+$V60+$X60)),$Y60,IF((SUM(выдача!$O60:Q60)&lt;=($B60+$D60+$F60+$H60+$J60+$L60+$N60+$P60+$R60+$T60+$V60+$X60+$Z60)),$AA60,IF((SUM(выдача!$O60:Q60)&lt;=($B60+$D60+$F60+$H60+$J60+$L60+$N60+$P60+$R60+$T60+$V60+$X60+$Z60+$AB60)),$AC60,0))))))))))))))</f>
        <v>0</v>
      </c>
      <c r="AL60" s="354">
        <f>IF(((SUM(выдача!$O60:R60)&lt;=$B60)),$C60,IF((SUM(выдача!$O60:R60)&lt;=($B60+$D60)),$E60,IF((SUM(выдача!$O60:R60)&lt;=($B60+$D60+$F60)),$G60,IF((SUM(выдача!$O60:R60)&lt;=($B60+$D60+$F60+$H60)),$I60,IF((SUM(выдача!$O60:R60)&lt;=($B60+$D60+$F60+$H60+$J60)),$K60,IF((SUM(выдача!$O60:R60)&lt;=($B60+$D60+$F60+$H60+$J60+$L60)),$M60,IF((SUM(выдача!$O60:R60)&lt;=($B60+$D60+$F60+$H60+$J60+$L60+$N60)),$O60,IF((SUM(выдача!$O60:R60)&lt;=($B60+$D60+$F60+$H60+$J60+$L60+$N60+$P60)),$Q60,IF((SUM(выдача!$O60:R60)&lt;=($B60+$D60+$F60+$H60+$J60+$L60+$N60+$P60+$R60)),$S60,IF((SUM(выдача!$O60:R60)&lt;=($B60+$D60+$F60+$H60+$J60+$L60+$N60+$P60+$R60+$T60)),$U60,IF((SUM(выдача!$O60:R60)&lt;=($B60+$D60+$F60+$H60+$J60+$L60+$N60+$P60+$R60+$T60+$V60)),$W60,IF((SUM(выдача!$O60:R60)&lt;=($B60+$D60+$F60+$H60+$J60+$L60+$N60+$P60+$R60+$T60+$V60+$X60)),$Y60,IF((SUM(выдача!$O60:R60)&lt;=($B60+$D60+$F60+$H60+$J60+$L60+$N60+$P60+$R60+$T60+$V60+$X60+$Z60)),$AA60,IF((SUM(выдача!$O60:R60)&lt;=($B60+$D60+$F60+$H60+$J60+$L60+$N60+$P60+$R60+$T60+$V60+$X60+$Z60+$AB60)),$AC60,0))))))))))))))</f>
        <v>0</v>
      </c>
      <c r="AM60" s="354">
        <f>IF(((SUM(выдача!$O60:S60)&lt;=$B60)),$C60,IF((SUM(выдача!$O60:S60)&lt;=($B60+$D60)),$E60,IF((SUM(выдача!$O60:S60)&lt;=($B60+$D60+$F60)),$G60,IF((SUM(выдача!$O60:S60)&lt;=($B60+$D60+$F60+$H60)),$I60,IF((SUM(выдача!$O60:S60)&lt;=($B60+$D60+$F60+$H60+$J60)),$K60,IF((SUM(выдача!$O60:S60)&lt;=($B60+$D60+$F60+$H60+$J60+$L60)),$M60,IF((SUM(выдача!$O60:S60)&lt;=($B60+$D60+$F60+$H60+$J60+$L60+$N60)),$O60,IF((SUM(выдача!$O60:S60)&lt;=($B60+$D60+$F60+$H60+$J60+$L60+$N60+$P60)),$Q60,IF((SUM(выдача!$O60:S60)&lt;=($B60+$D60+$F60+$H60+$J60+$L60+$N60+$P60+$R60)),$S60,IF((SUM(выдача!$O60:S60)&lt;=($B60+$D60+$F60+$H60+$J60+$L60+$N60+$P60+$R60+$T60)),$U60,IF((SUM(выдача!$O60:S60)&lt;=($B60+$D60+$F60+$H60+$J60+$L60+$N60+$P60+$R60+$T60+$V60)),$W60,IF((SUM(выдача!$O60:S60)&lt;=($B60+$D60+$F60+$H60+$J60+$L60+$N60+$P60+$R60+$T60+$V60+$X60)),$Y60,IF((SUM(выдача!$O60:S60)&lt;=($B60+$D60+$F60+$H60+$J60+$L60+$N60+$P60+$R60+$T60+$V60+$X60+$Z60)),$AA60,IF((SUM(выдача!$O60:S60)&lt;=($B60+$D60+$F60+$H60+$J60+$L60+$N60+$P60+$R60+$T60+$V60+$X60+$Z60+$AB60)),$AC60,0))))))))))))))</f>
        <v>0</v>
      </c>
      <c r="AN60" s="354">
        <f>IF(((SUM(выдача!$O60:T60)&lt;=$B60)),$C60,IF((SUM(выдача!$O60:T60)&lt;=($B60+$D60)),$E60,IF((SUM(выдача!$O60:T60)&lt;=($B60+$D60+$F60)),$G60,IF((SUM(выдача!$O60:T60)&lt;=($B60+$D60+$F60+$H60)),$I60,IF((SUM(выдача!$O60:T60)&lt;=($B60+$D60+$F60+$H60+$J60)),$K60,IF((SUM(выдача!$O60:T60)&lt;=($B60+$D60+$F60+$H60+$J60+$L60)),$M60,IF((SUM(выдача!$O60:T60)&lt;=($B60+$D60+$F60+$H60+$J60+$L60+$N60)),$O60,IF((SUM(выдача!$O60:T60)&lt;=($B60+$D60+$F60+$H60+$J60+$L60+$N60+$P60)),$Q60,IF((SUM(выдача!$O60:T60)&lt;=($B60+$D60+$F60+$H60+$J60+$L60+$N60+$P60+$R60)),$S60,IF((SUM(выдача!$O60:T60)&lt;=($B60+$D60+$F60+$H60+$J60+$L60+$N60+$P60+$R60+$T60)),$U60,IF((SUM(выдача!$O60:T60)&lt;=($B60+$D60+$F60+$H60+$J60+$L60+$N60+$P60+$R60+$T60+$V60)),$W60,IF((SUM(выдача!$O60:T60)&lt;=($B60+$D60+$F60+$H60+$J60+$L60+$N60+$P60+$R60+$T60+$V60+$X60)),$Y60,IF((SUM(выдача!$O60:T60)&lt;=($B60+$D60+$F60+$H60+$J60+$L60+$N60+$P60+$R60+$T60+$V60+$X60+$Z60)),$AA60,IF((SUM(выдача!$O60:T60)&lt;=($B60+$D60+$F60+$H60+$J60+$L60+$N60+$P60+$R60+$T60+$V60+$X60+$Z60+$AB60)),$AC60,0))))))))))))))</f>
        <v>0</v>
      </c>
      <c r="AO60" s="354">
        <f>IF(((SUM(выдача!$O60:U60)&lt;=$B60)),$C60,IF((SUM(выдача!$O60:U60)&lt;=($B60+$D60)),$E60,IF((SUM(выдача!$O60:U60)&lt;=($B60+$D60+$F60)),$G60,IF((SUM(выдача!$O60:U60)&lt;=($B60+$D60+$F60+$H60)),$I60,IF((SUM(выдача!$O60:U60)&lt;=($B60+$D60+$F60+$H60+$J60)),$K60,IF((SUM(выдача!$O60:U60)&lt;=($B60+$D60+$F60+$H60+$J60+$L60)),$M60,IF((SUM(выдача!$O60:U60)&lt;=($B60+$D60+$F60+$H60+$J60+$L60+$N60)),$O60,IF((SUM(выдача!$O60:U60)&lt;=($B60+$D60+$F60+$H60+$J60+$L60+$N60+$P60)),$Q60,IF((SUM(выдача!$O60:U60)&lt;=($B60+$D60+$F60+$H60+$J60+$L60+$N60+$P60+$R60)),$S60,IF((SUM(выдача!$O60:U60)&lt;=($B60+$D60+$F60+$H60+$J60+$L60+$N60+$P60+$R60+$T60)),$U60,IF((SUM(выдача!$O60:U60)&lt;=($B60+$D60+$F60+$H60+$J60+$L60+$N60+$P60+$R60+$T60+$V60)),$W60,IF((SUM(выдача!$O60:U60)&lt;=($B60+$D60+$F60+$H60+$J60+$L60+$N60+$P60+$R60+$T60+$V60+$X60)),$Y60,IF((SUM(выдача!$O60:U60)&lt;=($B60+$D60+$F60+$H60+$J60+$L60+$N60+$P60+$R60+$T60+$V60+$X60+$Z60)),$AA60,IF((SUM(выдача!$O60:U60)&lt;=($B60+$D60+$F60+$H60+$J60+$L60+$N60+$P60+$R60+$T60+$V60+$X60+$Z60+$AB60)),$AC60,0))))))))))))))</f>
        <v>0</v>
      </c>
      <c r="AP60" s="354">
        <f>IF(((SUM(выдача!$O60:V60)&lt;=$B60)),$C60,IF((SUM(выдача!$O60:V60)&lt;=($B60+$D60)),$E60,IF((SUM(выдача!$O60:V60)&lt;=($B60+$D60+$F60)),$G60,IF((SUM(выдача!$O60:V60)&lt;=($B60+$D60+$F60+$H60)),$I60,IF((SUM(выдача!$O60:V60)&lt;=($B60+$D60+$F60+$H60+$J60)),$K60,IF((SUM(выдача!$O60:V60)&lt;=($B60+$D60+$F60+$H60+$J60+$L60)),$M60,IF((SUM(выдача!$O60:V60)&lt;=($B60+$D60+$F60+$H60+$J60+$L60+$N60)),$O60,IF((SUM(выдача!$O60:V60)&lt;=($B60+$D60+$F60+$H60+$J60+$L60+$N60+$P60)),$Q60,IF((SUM(выдача!$O60:V60)&lt;=($B60+$D60+$F60+$H60+$J60+$L60+$N60+$P60+$R60)),$S60,IF((SUM(выдача!$O60:V60)&lt;=($B60+$D60+$F60+$H60+$J60+$L60+$N60+$P60+$R60+$T60)),$U60,IF((SUM(выдача!$O60:V60)&lt;=($B60+$D60+$F60+$H60+$J60+$L60+$N60+$P60+$R60+$T60+$V60)),$W60,IF((SUM(выдача!$O60:V60)&lt;=($B60+$D60+$F60+$H60+$J60+$L60+$N60+$P60+$R60+$T60+$V60+$X60)),$Y60,IF((SUM(выдача!$O60:V60)&lt;=($B60+$D60+$F60+$H60+$J60+$L60+$N60+$P60+$R60+$T60+$V60+$X60+$Z60)),$AA60,IF((SUM(выдача!$O60:V60)&lt;=($B60+$D60+$F60+$H60+$J60+$L60+$N60+$P60+$R60+$T60+$V60+$X60+$Z60+$AB60)),$AC60,0))))))))))))))</f>
        <v>0</v>
      </c>
      <c r="AQ60" s="354">
        <f>IF(((SUM(выдача!$O60:W60)&lt;=$B60)),$C60,IF((SUM(выдача!$O60:W60)&lt;=($B60+$D60)),$E60,IF((SUM(выдача!$O60:W60)&lt;=($B60+$D60+$F60)),$G60,IF((SUM(выдача!$O60:W60)&lt;=($B60+$D60+$F60+$H60)),$I60,IF((SUM(выдача!$O60:W60)&lt;=($B60+$D60+$F60+$H60+$J60)),$K60,IF((SUM(выдача!$O60:W60)&lt;=($B60+$D60+$F60+$H60+$J60+$L60)),$M60,IF((SUM(выдача!$O60:W60)&lt;=($B60+$D60+$F60+$H60+$J60+$L60+$N60)),$O60,IF((SUM(выдача!$O60:W60)&lt;=($B60+$D60+$F60+$H60+$J60+$L60+$N60+$P60)),$Q60,IF((SUM(выдача!$O60:W60)&lt;=($B60+$D60+$F60+$H60+$J60+$L60+$N60+$P60+$R60)),$S60,IF((SUM(выдача!$O60:W60)&lt;=($B60+$D60+$F60+$H60+$J60+$L60+$N60+$P60+$R60+$T60)),$U60,IF((SUM(выдача!$O60:W60)&lt;=($B60+$D60+$F60+$H60+$J60+$L60+$N60+$P60+$R60+$T60+$V60)),$W60,IF((SUM(выдача!$O60:W60)&lt;=($B60+$D60+$F60+$H60+$J60+$L60+$N60+$P60+$R60+$T60+$V60+$X60)),$Y60,IF((SUM(выдача!$O60:W60)&lt;=($B60+$D60+$F60+$H60+$J60+$L60+$N60+$P60+$R60+$T60+$V60+$X60+$Z60)),$AA60,IF((SUM(выдача!$O60:W60)&lt;=($B60+$D60+$F60+$H60+$J60+$L60+$N60+$P60+$R60+$T60+$V60+$X60+$Z60+$AB60)),$AC60,0))))))))))))))</f>
        <v>0</v>
      </c>
      <c r="AR60" s="354">
        <f>IF(((SUM(выдача!$O60:X60)&lt;=$B60)),$C60,IF((SUM(выдача!$O60:X60)&lt;=($B60+$D60)),$E60,IF((SUM(выдача!$O60:X60)&lt;=($B60+$D60+$F60)),$G60,IF((SUM(выдача!$O60:X60)&lt;=($B60+$D60+$F60+$H60)),$I60,IF((SUM(выдача!$O60:X60)&lt;=($B60+$D60+$F60+$H60+$J60)),$K60,IF((SUM(выдача!$O60:X60)&lt;=($B60+$D60+$F60+$H60+$J60+$L60)),$M60,IF((SUM(выдача!$O60:X60)&lt;=($B60+$D60+$F60+$H60+$J60+$L60+$N60)),$O60,IF((SUM(выдача!$O60:X60)&lt;=($B60+$D60+$F60+$H60+$J60+$L60+$N60+$P60)),$Q60,IF((SUM(выдача!$O60:X60)&lt;=($B60+$D60+$F60+$H60+$J60+$L60+$N60+$P60+$R60)),$S60,IF((SUM(выдача!$O60:X60)&lt;=($B60+$D60+$F60+$H60+$J60+$L60+$N60+$P60+$R60+$T60)),$U60,IF((SUM(выдача!$O60:X60)&lt;=($B60+$D60+$F60+$H60+$J60+$L60+$N60+$P60+$R60+$T60+$V60)),$W60,IF((SUM(выдача!$O60:X60)&lt;=($B60+$D60+$F60+$H60+$J60+$L60+$N60+$P60+$R60+$T60+$V60+$X60)),$Y60,IF((SUM(выдача!$O60:X60)&lt;=($B60+$D60+$F60+$H60+$J60+$L60+$N60+$P60+$R60+$T60+$V60+$X60+$Z60)),$AA60,IF((SUM(выдача!$O60:X60)&lt;=($B60+$D60+$F60+$H60+$J60+$L60+$N60+$P60+$R60+$T60+$V60+$X60+$Z60+$AB60)),$AC60,0))))))))))))))</f>
        <v>0</v>
      </c>
      <c r="AS60" s="354">
        <f>IF(((SUM(выдача!$O60:Y60)&lt;=$B60)),$C60,IF((SUM(выдача!$O60:Y60)&lt;=($B60+$D60)),$E60,IF((SUM(выдача!$O60:Y60)&lt;=($B60+$D60+$F60)),$G60,IF((SUM(выдача!$O60:Y60)&lt;=($B60+$D60+$F60+$H60)),$I60,IF((SUM(выдача!$O60:Y60)&lt;=($B60+$D60+$F60+$H60+$J60)),$K60,IF((SUM(выдача!$O60:Y60)&lt;=($B60+$D60+$F60+$H60+$J60+$L60)),$M60,IF((SUM(выдача!$O60:Y60)&lt;=($B60+$D60+$F60+$H60+$J60+$L60+$N60)),$O60,IF((SUM(выдача!$O60:Y60)&lt;=($B60+$D60+$F60+$H60+$J60+$L60+$N60+$P60)),$Q60,IF((SUM(выдача!$O60:Y60)&lt;=($B60+$D60+$F60+$H60+$J60+$L60+$N60+$P60+$R60)),$S60,IF((SUM(выдача!$O60:Y60)&lt;=($B60+$D60+$F60+$H60+$J60+$L60+$N60+$P60+$R60+$T60)),$U60,IF((SUM(выдача!$O60:Y60)&lt;=($B60+$D60+$F60+$H60+$J60+$L60+$N60+$P60+$R60+$T60+$V60)),$W60,IF((SUM(выдача!$O60:Y60)&lt;=($B60+$D60+$F60+$H60+$J60+$L60+$N60+$P60+$R60+$T60+$V60+$X60)),$Y60,IF((SUM(выдача!$O60:Y60)&lt;=($B60+$D60+$F60+$H60+$J60+$L60+$N60+$P60+$R60+$T60+$V60+$X60+$Z60)),$AA60,IF((SUM(выдача!$O60:Y60)&lt;=($B60+$D60+$F60+$H60+$J60+$L60+$N60+$P60+$R60+$T60+$V60+$X60+$Z60+$AB60)),$AC60,0))))))))))))))</f>
        <v>0</v>
      </c>
      <c r="AT60" s="354">
        <f>IF(((SUM(выдача!$O60:Z60)&lt;=$B60)),$C60,IF((SUM(выдача!$O60:Z60)&lt;=($B60+$D60)),$E60,IF((SUM(выдача!$O60:Z60)&lt;=($B60+$D60+$F60)),$G60,IF((SUM(выдача!$O60:Z60)&lt;=($B60+$D60+$F60+$H60)),$I60,IF((SUM(выдача!$O60:Z60)&lt;=($B60+$D60+$F60+$H60+$J60)),$K60,IF((SUM(выдача!$O60:Z60)&lt;=($B60+$D60+$F60+$H60+$J60+$L60)),$M60,IF((SUM(выдача!$O60:Z60)&lt;=($B60+$D60+$F60+$H60+$J60+$L60+$N60)),$O60,IF((SUM(выдача!$O60:Z60)&lt;=($B60+$D60+$F60+$H60+$J60+$L60+$N60+$P60)),$Q60,IF((SUM(выдача!$O60:Z60)&lt;=($B60+$D60+$F60+$H60+$J60+$L60+$N60+$P60+$R60)),$S60,IF((SUM(выдача!$O60:Z60)&lt;=($B60+$D60+$F60+$H60+$J60+$L60+$N60+$P60+$R60+$T60)),$U60,IF((SUM(выдача!$O60:Z60)&lt;=($B60+$D60+$F60+$H60+$J60+$L60+$N60+$P60+$R60+$T60+$V60)),$W60,IF((SUM(выдача!$O60:Z60)&lt;=($B60+$D60+$F60+$H60+$J60+$L60+$N60+$P60+$R60+$T60+$V60+$X60)),$Y60,IF((SUM(выдача!$O60:Z60)&lt;=($B60+$D60+$F60+$H60+$J60+$L60+$N60+$P60+$R60+$T60+$V60+$X60+$Z60)),$AA60,IF((SUM(выдача!$O60:Z60)&lt;=($B60+$D60+$F60+$H60+$J60+$L60+$N60+$P60+$R60+$T60+$V60+$X60+$Z60+$AB60)),$AC60,0))))))))))))))</f>
        <v>0</v>
      </c>
      <c r="AU60" s="354">
        <f>IF(((SUM(выдача!$O60:AA60)&lt;=$B60)),$C60,IF((SUM(выдача!$O60:AA60)&lt;=($B60+$D60)),$E60,IF((SUM(выдача!$O60:AA60)&lt;=($B60+$D60+$F60)),$G60,IF((SUM(выдача!$O60:AA60)&lt;=($B60+$D60+$F60+$H60)),$I60,IF((SUM(выдача!$O60:AA60)&lt;=($B60+$D60+$F60+$H60+$J60)),$K60,IF((SUM(выдача!$O60:AA60)&lt;=($B60+$D60+$F60+$H60+$J60+$L60)),$M60,IF((SUM(выдача!$O60:AA60)&lt;=($B60+$D60+$F60+$H60+$J60+$L60+$N60)),$O60,IF((SUM(выдача!$O60:AA60)&lt;=($B60+$D60+$F60+$H60+$J60+$L60+$N60+$P60)),$Q60,IF((SUM(выдача!$O60:AA60)&lt;=($B60+$D60+$F60+$H60+$J60+$L60+$N60+$P60+$R60)),$S60,IF((SUM(выдача!$O60:AA60)&lt;=($B60+$D60+$F60+$H60+$J60+$L60+$N60+$P60+$R60+$T60)),$U60,IF((SUM(выдача!$O60:AA60)&lt;=($B60+$D60+$F60+$H60+$J60+$L60+$N60+$P60+$R60+$T60+$V60)),$W60,IF((SUM(выдача!$O60:AA60)&lt;=($B60+$D60+$F60+$H60+$J60+$L60+$N60+$P60+$R60+$T60+$V60+$X60)),$Y60,IF((SUM(выдача!$O60:AA60)&lt;=($B60+$D60+$F60+$H60+$J60+$L60+$N60+$P60+$R60+$T60+$V60+$X60+$Z60)),$AA60,IF((SUM(выдача!$O60:AA60)&lt;=($B60+$D60+$F60+$H60+$J60+$L60+$N60+$P60+$R60+$T60+$V60+$X60+$Z60+$AB60)),$AC60,0))))))))))))))</f>
        <v>0</v>
      </c>
      <c r="AV60" s="354">
        <f>IF(((SUM(выдача!$O60:AB60)&lt;=$B60)),$C60,IF((SUM(выдача!$O60:AB60)&lt;=($B60+$D60)),$E60,IF((SUM(выдача!$O60:AB60)&lt;=($B60+$D60+$F60)),$G60,IF((SUM(выдача!$O60:AB60)&lt;=($B60+$D60+$F60+$H60)),$I60,IF((SUM(выдача!$O60:AB60)&lt;=($B60+$D60+$F60+$H60+$J60)),$K60,IF((SUM(выдача!$O60:AB60)&lt;=($B60+$D60+$F60+$H60+$J60+$L60)),$M60,IF((SUM(выдача!$O60:AB60)&lt;=($B60+$D60+$F60+$H60+$J60+$L60+$N60)),$O60,IF((SUM(выдача!$O60:AB60)&lt;=($B60+$D60+$F60+$H60+$J60+$L60+$N60+$P60)),$Q60,IF((SUM(выдача!$O60:AB60)&lt;=($B60+$D60+$F60+$H60+$J60+$L60+$N60+$P60+$R60)),$S60,IF((SUM(выдача!$O60:AB60)&lt;=($B60+$D60+$F60+$H60+$J60+$L60+$N60+$P60+$R60+$T60)),$U60,IF((SUM(выдача!$O60:AB60)&lt;=($B60+$D60+$F60+$H60+$J60+$L60+$N60+$P60+$R60+$T60+$V60)),$W60,IF((SUM(выдача!$O60:AB60)&lt;=($B60+$D60+$F60+$H60+$J60+$L60+$N60+$P60+$R60+$T60+$V60+$X60)),$Y60,IF((SUM(выдача!$O60:AB60)&lt;=($B60+$D60+$F60+$H60+$J60+$L60+$N60+$P60+$R60+$T60+$V60+$X60+$Z60)),$AA60,IF((SUM(выдача!$O60:AB60)&lt;=($B60+$D60+$F60+$H60+$J60+$L60+$N60+$P60+$R60+$T60+$V60+$X60+$Z60+$AB60)),$AC60,0))))))))))))))</f>
        <v>0</v>
      </c>
      <c r="AW60" s="354">
        <f>IF(((SUM(выдача!$O60:AC60)&lt;=$B60)),$C60,IF((SUM(выдача!$O60:AC60)&lt;=($B60+$D60)),$E60,IF((SUM(выдача!$O60:AC60)&lt;=($B60+$D60+$F60)),$G60,IF((SUM(выдача!$O60:AC60)&lt;=($B60+$D60+$F60+$H60)),$I60,IF((SUM(выдача!$O60:AC60)&lt;=($B60+$D60+$F60+$H60+$J60)),$K60,IF((SUM(выдача!$O60:AC60)&lt;=($B60+$D60+$F60+$H60+$J60+$L60)),$M60,IF((SUM(выдача!$O60:AC60)&lt;=($B60+$D60+$F60+$H60+$J60+$L60+$N60)),$O60,IF((SUM(выдача!$O60:AC60)&lt;=($B60+$D60+$F60+$H60+$J60+$L60+$N60+$P60)),$Q60,IF((SUM(выдача!$O60:AC60)&lt;=($B60+$D60+$F60+$H60+$J60+$L60+$N60+$P60+$R60)),$S60,IF((SUM(выдача!$O60:AC60)&lt;=($B60+$D60+$F60+$H60+$J60+$L60+$N60+$P60+$R60+$T60)),$U60,IF((SUM(выдача!$O60:AC60)&lt;=($B60+$D60+$F60+$H60+$J60+$L60+$N60+$P60+$R60+$T60+$V60)),$W60,IF((SUM(выдача!$O60:AC60)&lt;=($B60+$D60+$F60+$H60+$J60+$L60+$N60+$P60+$R60+$T60+$V60+$X60)),$Y60,IF((SUM(выдача!$O60:AC60)&lt;=($B60+$D60+$F60+$H60+$J60+$L60+$N60+$P60+$R60+$T60+$V60+$X60+$Z60)),$AA60,IF((SUM(выдача!$O60:AC60)&lt;=($B60+$D60+$F60+$H60+$J60+$L60+$N60+$P60+$R60+$T60+$V60+$X60+$Z60+$AB60)),$AC60,0))))))))))))))</f>
        <v>0</v>
      </c>
      <c r="AX60" s="354">
        <f>IF(((SUM(выдача!$O60:AD60)&lt;=$B60)),$C60,IF((SUM(выдача!$O60:AD60)&lt;=($B60+$D60)),$E60,IF((SUM(выдача!$O60:AD60)&lt;=($B60+$D60+$F60)),$G60,IF((SUM(выдача!$O60:AD60)&lt;=($B60+$D60+$F60+$H60)),$I60,IF((SUM(выдача!$O60:AD60)&lt;=($B60+$D60+$F60+$H60+$J60)),$K60,IF((SUM(выдача!$O60:AD60)&lt;=($B60+$D60+$F60+$H60+$J60+$L60)),$M60,IF((SUM(выдача!$O60:AD60)&lt;=($B60+$D60+$F60+$H60+$J60+$L60+$N60)),$O60,IF((SUM(выдача!$O60:AD60)&lt;=($B60+$D60+$F60+$H60+$J60+$L60+$N60+$P60)),$Q60,IF((SUM(выдача!$O60:AD60)&lt;=($B60+$D60+$F60+$H60+$J60+$L60+$N60+$P60+$R60)),$S60,IF((SUM(выдача!$O60:AD60)&lt;=($B60+$D60+$F60+$H60+$J60+$L60+$N60+$P60+$R60+$T60)),$U60,IF((SUM(выдача!$O60:AD60)&lt;=($B60+$D60+$F60+$H60+$J60+$L60+$N60+$P60+$R60+$T60+$V60)),$W60,IF((SUM(выдача!$O60:AD60)&lt;=($B60+$D60+$F60+$H60+$J60+$L60+$N60+$P60+$R60+$T60+$V60+$X60)),$Y60,IF((SUM(выдача!$O60:AD60)&lt;=($B60+$D60+$F60+$H60+$J60+$L60+$N60+$P60+$R60+$T60+$V60+$X60+$Z60)),$AA60,IF((SUM(выдача!$O60:AD60)&lt;=($B60+$D60+$F60+$H60+$J60+$L60+$N60+$P60+$R60+$T60+$V60+$X60+$Z60+$AB60)),$AC60,0))))))))))))))</f>
        <v>0</v>
      </c>
      <c r="AY60" s="354">
        <f>IF(((SUM(выдача!$O60:AE60)&lt;=$B60)),$C60,IF((SUM(выдача!$O60:AE60)&lt;=($B60+$D60)),$E60,IF((SUM(выдача!$O60:AE60)&lt;=($B60+$D60+$F60)),$G60,IF((SUM(выдача!$O60:AE60)&lt;=($B60+$D60+$F60+$H60)),$I60,IF((SUM(выдача!$O60:AE60)&lt;=($B60+$D60+$F60+$H60+$J60)),$K60,IF((SUM(выдача!$O60:AE60)&lt;=($B60+$D60+$F60+$H60+$J60+$L60)),$M60,IF((SUM(выдача!$O60:AE60)&lt;=($B60+$D60+$F60+$H60+$J60+$L60+$N60)),$O60,IF((SUM(выдача!$O60:AE60)&lt;=($B60+$D60+$F60+$H60+$J60+$L60+$N60+$P60)),$Q60,IF((SUM(выдача!$O60:AE60)&lt;=($B60+$D60+$F60+$H60+$J60+$L60+$N60+$P60+$R60)),$S60,IF((SUM(выдача!$O60:AE60)&lt;=($B60+$D60+$F60+$H60+$J60+$L60+$N60+$P60+$R60+$T60)),$U60,IF((SUM(выдача!$O60:AE60)&lt;=($B60+$D60+$F60+$H60+$J60+$L60+$N60+$P60+$R60+$T60+$V60)),$W60,IF((SUM(выдача!$O60:AE60)&lt;=($B60+$D60+$F60+$H60+$J60+$L60+$N60+$P60+$R60+$T60+$V60+$X60)),$Y60,IF((SUM(выдача!$O60:AE60)&lt;=($B60+$D60+$F60+$H60+$J60+$L60+$N60+$P60+$R60+$T60+$V60+$X60+$Z60)),$AA60,IF((SUM(выдача!$O60:AE60)&lt;=($B60+$D60+$F60+$H60+$J60+$L60+$N60+$P60+$R60+$T60+$V60+$X60+$Z60+$AB60)),$AC60,0))))))))))))))</f>
        <v>0</v>
      </c>
      <c r="AZ60" s="354">
        <f>IF(((SUM(выдача!$O60:AF60)&lt;=$B60)),$C60,IF((SUM(выдача!$O60:AF60)&lt;=($B60+$D60)),$E60,IF((SUM(выдача!$O60:AF60)&lt;=($B60+$D60+$F60)),$G60,IF((SUM(выдача!$O60:AF60)&lt;=($B60+$D60+$F60+$H60)),$I60,IF((SUM(выдача!$O60:AF60)&lt;=($B60+$D60+$F60+$H60+$J60)),$K60,IF((SUM(выдача!$O60:AF60)&lt;=($B60+$D60+$F60+$H60+$J60+$L60)),$M60,IF((SUM(выдача!$O60:AF60)&lt;=($B60+$D60+$F60+$H60+$J60+$L60+$N60)),$O60,IF((SUM(выдача!$O60:AF60)&lt;=($B60+$D60+$F60+$H60+$J60+$L60+$N60+$P60)),$Q60,IF((SUM(выдача!$O60:AF60)&lt;=($B60+$D60+$F60+$H60+$J60+$L60+$N60+$P60+$R60)),$S60,IF((SUM(выдача!$O60:AF60)&lt;=($B60+$D60+$F60+$H60+$J60+$L60+$N60+$P60+$R60+$T60)),$U60,IF((SUM(выдача!$O60:AF60)&lt;=($B60+$D60+$F60+$H60+$J60+$L60+$N60+$P60+$R60+$T60+$V60)),$W60,IF((SUM(выдача!$O60:AF60)&lt;=($B60+$D60+$F60+$H60+$J60+$L60+$N60+$P60+$R60+$T60+$V60+$X60)),$Y60,IF((SUM(выдача!$O60:AF60)&lt;=($B60+$D60+$F60+$H60+$J60+$L60+$N60+$P60+$R60+$T60+$V60+$X60+$Z60)),$AA60,IF((SUM(выдача!$O60:AF60)&lt;=($B60+$D60+$F60+$H60+$J60+$L60+$N60+$P60+$R60+$T60+$V60+$X60+$Z60+$AB60)),$AC60,0))))))))))))))</f>
        <v>0</v>
      </c>
      <c r="BA60" s="354">
        <f>IF(((SUM(выдача!$O60:AG60)&lt;=$B60)),$C60,IF((SUM(выдача!$O60:AG60)&lt;=($B60+$D60)),$E60,IF((SUM(выдача!$O60:AG60)&lt;=($B60+$D60+$F60)),$G60,IF((SUM(выдача!$O60:AG60)&lt;=($B60+$D60+$F60+$H60)),$I60,IF((SUM(выдача!$O60:AG60)&lt;=($B60+$D60+$F60+$H60+$J60)),$K60,IF((SUM(выдача!$O60:AG60)&lt;=($B60+$D60+$F60+$H60+$J60+$L60)),$M60,IF((SUM(выдача!$O60:AG60)&lt;=($B60+$D60+$F60+$H60+$J60+$L60+$N60)),$O60,IF((SUM(выдача!$O60:AG60)&lt;=($B60+$D60+$F60+$H60+$J60+$L60+$N60+$P60)),$Q60,IF((SUM(выдача!$O60:AG60)&lt;=($B60+$D60+$F60+$H60+$J60+$L60+$N60+$P60+$R60)),$S60,IF((SUM(выдача!$O60:AG60)&lt;=($B60+$D60+$F60+$H60+$J60+$L60+$N60+$P60+$R60+$T60)),$U60,IF((SUM(выдача!$O60:AG60)&lt;=($B60+$D60+$F60+$H60+$J60+$L60+$N60+$P60+$R60+$T60+$V60)),$W60,IF((SUM(выдача!$O60:AG60)&lt;=($B60+$D60+$F60+$H60+$J60+$L60+$N60+$P60+$R60+$T60+$V60+$X60)),$Y60,IF((SUM(выдача!$O60:AG60)&lt;=($B60+$D60+$F60+$H60+$J60+$L60+$N60+$P60+$R60+$T60+$V60+$X60+$Z60)),$AA60,IF((SUM(выдача!$O60:AG60)&lt;=($B60+$D60+$F60+$H60+$J60+$L60+$N60+$P60+$R60+$T60+$V60+$X60+$Z60+$AB60)),$AC60,0))))))))))))))</f>
        <v>0</v>
      </c>
      <c r="BB60" s="354">
        <f>IF(((SUM(выдача!$O60:AH60)&lt;=$B60)),$C60,IF((SUM(выдача!$O60:AH60)&lt;=($B60+$D60)),$E60,IF((SUM(выдача!$O60:AH60)&lt;=($B60+$D60+$F60)),$G60,IF((SUM(выдача!$O60:AH60)&lt;=($B60+$D60+$F60+$H60)),$I60,IF((SUM(выдача!$O60:AH60)&lt;=($B60+$D60+$F60+$H60+$J60)),$K60,IF((SUM(выдача!$O60:AH60)&lt;=($B60+$D60+$F60+$H60+$J60+$L60)),$M60,IF((SUM(выдача!$O60:AH60)&lt;=($B60+$D60+$F60+$H60+$J60+$L60+$N60)),$O60,IF((SUM(выдача!$O60:AH60)&lt;=($B60+$D60+$F60+$H60+$J60+$L60+$N60+$P60)),$Q60,IF((SUM(выдача!$O60:AH60)&lt;=($B60+$D60+$F60+$H60+$J60+$L60+$N60+$P60+$R60)),$S60,IF((SUM(выдача!$O60:AH60)&lt;=($B60+$D60+$F60+$H60+$J60+$L60+$N60+$P60+$R60+$T60)),$U60,IF((SUM(выдача!$O60:AH60)&lt;=($B60+$D60+$F60+$H60+$J60+$L60+$N60+$P60+$R60+$T60+$V60)),$W60,IF((SUM(выдача!$O60:AH60)&lt;=($B60+$D60+$F60+$H60+$J60+$L60+$N60+$P60+$R60+$T60+$V60+$X60)),$Y60,IF((SUM(выдача!$O60:AH60)&lt;=($B60+$D60+$F60+$H60+$J60+$L60+$N60+$P60+$R60+$T60+$V60+$X60+$Z60)),$AA60,IF((SUM(выдача!$O60:AH60)&lt;=($B60+$D60+$F60+$H60+$J60+$L60+$N60+$P60+$R60+$T60+$V60+$X60+$Z60+$AB60)),$AC60,0))))))))))))))</f>
        <v>0</v>
      </c>
      <c r="BC60" s="354">
        <f>IF(((SUM(выдача!$O60:AI60)&lt;=$B60)),$C60,IF((SUM(выдача!$O60:AI60)&lt;=($B60+$D60)),$E60,IF((SUM(выдача!$O60:AI60)&lt;=($B60+$D60+$F60)),$G60,IF((SUM(выдача!$O60:AI60)&lt;=($B60+$D60+$F60+$H60)),$I60,IF((SUM(выдача!$O60:AI60)&lt;=($B60+$D60+$F60+$H60+$J60)),$K60,IF((SUM(выдача!$O60:AI60)&lt;=($B60+$D60+$F60+$H60+$J60+$L60)),$M60,IF((SUM(выдача!$O60:AI60)&lt;=($B60+$D60+$F60+$H60+$J60+$L60+$N60)),$O60,IF((SUM(выдача!$O60:AI60)&lt;=($B60+$D60+$F60+$H60+$J60+$L60+$N60+$P60)),$Q60,IF((SUM(выдача!$O60:AI60)&lt;=($B60+$D60+$F60+$H60+$J60+$L60+$N60+$P60+$R60)),$S60,IF((SUM(выдача!$O60:AI60)&lt;=($B60+$D60+$F60+$H60+$J60+$L60+$N60+$P60+$R60+$T60)),$U60,IF((SUM(выдача!$O60:AI60)&lt;=($B60+$D60+$F60+$H60+$J60+$L60+$N60+$P60+$R60+$T60+$V60)),$W60,IF((SUM(выдача!$O60:AI60)&lt;=($B60+$D60+$F60+$H60+$J60+$L60+$N60+$P60+$R60+$T60+$V60+$X60)),$Y60,IF((SUM(выдача!$O60:AI60)&lt;=($B60+$D60+$F60+$H60+$J60+$L60+$N60+$P60+$R60+$T60+$V60+$X60+$Z60)),$AA60,IF((SUM(выдача!$O60:AI60)&lt;=($B60+$D60+$F60+$H60+$J60+$L60+$N60+$P60+$R60+$T60+$V60+$X60+$Z60+$AB60)),$AC60,0))))))))))))))</f>
        <v>0</v>
      </c>
      <c r="BD60" s="357"/>
      <c r="BE60" s="359"/>
    </row>
    <row r="61" spans="1:57" ht="15.75">
      <c r="A61" s="151"/>
      <c r="B61" s="276"/>
      <c r="C61" s="277"/>
      <c r="D61" s="276"/>
      <c r="E61" s="280"/>
      <c r="F61" s="276"/>
      <c r="G61" s="280"/>
      <c r="H61" s="276"/>
      <c r="I61" s="278"/>
      <c r="J61" s="279"/>
      <c r="K61" s="278"/>
      <c r="L61" s="279"/>
      <c r="M61" s="280"/>
      <c r="N61" s="279"/>
      <c r="O61" s="280"/>
      <c r="P61" s="279"/>
      <c r="Q61" s="280"/>
      <c r="R61" s="279"/>
      <c r="S61" s="280"/>
      <c r="T61" s="279"/>
      <c r="U61" s="280"/>
      <c r="V61" s="279"/>
      <c r="W61" s="280"/>
      <c r="X61" s="279"/>
      <c r="Y61" s="280"/>
      <c r="Z61" s="279"/>
      <c r="AA61" s="280"/>
      <c r="AB61" s="279"/>
      <c r="AC61" s="280"/>
      <c r="AD61" s="351">
        <f t="shared" si="2"/>
        <v>0</v>
      </c>
      <c r="AE61" s="351">
        <f>AD61-(SUM(Всего!D61:'Всего'!X61))</f>
        <v>0</v>
      </c>
      <c r="AF61" s="352">
        <f t="shared" si="3"/>
        <v>0</v>
      </c>
      <c r="AG61" s="353">
        <f t="shared" si="0"/>
        <v>0</v>
      </c>
      <c r="AH61" s="353">
        <f>выдача!B61</f>
        <v>0</v>
      </c>
      <c r="AI61" s="354">
        <f>IF(((SUM(выдача!$O61:O61)&lt;=$B61)),$C61,IF((SUM(выдача!$O61:O61)&lt;=($B61+$D61)),$E61,IF((SUM(выдача!$O61:O61)&lt;=($B61+$D61+$F61)),$G61,IF((SUM(выдача!$O61:O61)&lt;=($B61+$D61+$F61+$H61)),$I61,IF((SUM(выдача!$O61:O61)&lt;=($B61+$D61+$F61+$H61+$J61)),$K61,IF((SUM(выдача!$O61:O61)&lt;=($B61+$D61+$F61+$H61+$J61+$L61)),$M61,IF((SUM(выдача!$O61:O61)&lt;=($B61+$D61+$F61+$H61+$J61+$L61+$N61)),$O61,IF((SUM(выдача!$O61:O61)&lt;=($B61+$D61+$F61+$H61+$J61+$L61+$N61+$P61)),$Q61,IF((SUM(выдача!$O61:O61)&lt;=($B61+$D61+$F61+$H61+$J61+$L61+$N61+$P61+$R61)),$S61,IF((SUM(выдача!$O61:O61)&lt;=($B61+$D61+$F61+$H61+$J61+$L61+$N61+$P61+$R61+$T61)),$U61,IF((SUM(выдача!$O61:O61)&lt;=($B61+$D61+$F61+$H61+$J61+$L61+$N61+$P61+$R61+$T61+$V61)),$W61,IF((SUM(выдача!$O61:O61)&lt;=($B61+$D61+$F61+$H61+$J61+$L61+$N61+$P61+$R61+$T61+$V61+$X61)),$Y61,IF((SUM(выдача!$O61:O61)&lt;=($B61+$D61+$F61+$H61+$J61+$L61+$N61+$P61+$R61+$T61+$V61+$X61+$Z61)),$AA61,IF((SUM(выдача!$O61:O61)&lt;=($B61+$D61+$F61+$H61+$J61+$L61+$N61+$P61+$R61+$T61+$V61+$X61+$Z61+$AB61)),$AC61,0))))))))))))))</f>
        <v>0</v>
      </c>
      <c r="AJ61" s="354">
        <f>IF(((SUM(выдача!$O61:P61)&lt;=$B61)),$C61,IF((SUM(выдача!$O61:P61)&lt;=($B61+$D61)),$E61,IF((SUM(выдача!$O61:P61)&lt;=($B61+$D61+$F61)),$G61,IF((SUM(выдача!$O61:P61)&lt;=($B61+$D61+$F61+$H61)),$I61,IF((SUM(выдача!$O61:P61)&lt;=($B61+$D61+$F61+$H61+$J61)),$K61,IF((SUM(выдача!$O61:P61)&lt;=($B61+$D61+$F61+$H61+$J61+$L61)),$M61,IF((SUM(выдача!$O61:P61)&lt;=($B61+$D61+$F61+$H61+$J61+$L61+$N61)),$O61,IF((SUM(выдача!$O61:P61)&lt;=($B61+$D61+$F61+$H61+$J61+$L61+$N61+$P61)),$Q61,IF((SUM(выдача!$O61:P61)&lt;=($B61+$D61+$F61+$H61+$J61+$L61+$N61+$P61+$R61)),$S61,IF((SUM(выдача!$O61:P61)&lt;=($B61+$D61+$F61+$H61+$J61+$L61+$N61+$P61+$R61+$T61)),$U61,IF((SUM(выдача!$O61:P61)&lt;=($B61+$D61+$F61+$H61+$J61+$L61+$N61+$P61+$R61+$T61+$V61)),$W61,IF((SUM(выдача!$O61:P61)&lt;=($B61+$D61+$F61+$H61+$J61+$L61+$N61+$P61+$R61+$T61+$V61+$X61)),$Y61,IF((SUM(выдача!$O61:P61)&lt;=($B61+$D61+$F61+$H61+$J61+$L61+$N61+$P61+$R61+$T61+$V61+$X61+$Z61)),$AA61,IF((SUM(выдача!$O61:P61)&lt;=($B61+$D61+$F61+$H61+$J61+$L61+$N61+$P61+$R61+$T61+$V61+$X61+$Z61+$AB61)),$AC61,0))))))))))))))</f>
        <v>0</v>
      </c>
      <c r="AK61" s="354">
        <f>IF(((SUM(выдача!$O61:Q61)&lt;=$B61)),$C61,IF((SUM(выдача!$O61:Q61)&lt;=($B61+$D61)),$E61,IF((SUM(выдача!$O61:Q61)&lt;=($B61+$D61+$F61)),$G61,IF((SUM(выдача!$O61:Q61)&lt;=($B61+$D61+$F61+$H61)),$I61,IF((SUM(выдача!$O61:Q61)&lt;=($B61+$D61+$F61+$H61+$J61)),$K61,IF((SUM(выдача!$O61:Q61)&lt;=($B61+$D61+$F61+$H61+$J61+$L61)),$M61,IF((SUM(выдача!$O61:Q61)&lt;=($B61+$D61+$F61+$H61+$J61+$L61+$N61)),$O61,IF((SUM(выдача!$O61:Q61)&lt;=($B61+$D61+$F61+$H61+$J61+$L61+$N61+$P61)),$Q61,IF((SUM(выдача!$O61:Q61)&lt;=($B61+$D61+$F61+$H61+$J61+$L61+$N61+$P61+$R61)),$S61,IF((SUM(выдача!$O61:Q61)&lt;=($B61+$D61+$F61+$H61+$J61+$L61+$N61+$P61+$R61+$T61)),$U61,IF((SUM(выдача!$O61:Q61)&lt;=($B61+$D61+$F61+$H61+$J61+$L61+$N61+$P61+$R61+$T61+$V61)),$W61,IF((SUM(выдача!$O61:Q61)&lt;=($B61+$D61+$F61+$H61+$J61+$L61+$N61+$P61+$R61+$T61+$V61+$X61)),$Y61,IF((SUM(выдача!$O61:Q61)&lt;=($B61+$D61+$F61+$H61+$J61+$L61+$N61+$P61+$R61+$T61+$V61+$X61+$Z61)),$AA61,IF((SUM(выдача!$O61:Q61)&lt;=($B61+$D61+$F61+$H61+$J61+$L61+$N61+$P61+$R61+$T61+$V61+$X61+$Z61+$AB61)),$AC61,0))))))))))))))</f>
        <v>0</v>
      </c>
      <c r="AL61" s="354">
        <f>IF(((SUM(выдача!$O61:R61)&lt;=$B61)),$C61,IF((SUM(выдача!$O61:R61)&lt;=($B61+$D61)),$E61,IF((SUM(выдача!$O61:R61)&lt;=($B61+$D61+$F61)),$G61,IF((SUM(выдача!$O61:R61)&lt;=($B61+$D61+$F61+$H61)),$I61,IF((SUM(выдача!$O61:R61)&lt;=($B61+$D61+$F61+$H61+$J61)),$K61,IF((SUM(выдача!$O61:R61)&lt;=($B61+$D61+$F61+$H61+$J61+$L61)),$M61,IF((SUM(выдача!$O61:R61)&lt;=($B61+$D61+$F61+$H61+$J61+$L61+$N61)),$O61,IF((SUM(выдача!$O61:R61)&lt;=($B61+$D61+$F61+$H61+$J61+$L61+$N61+$P61)),$Q61,IF((SUM(выдача!$O61:R61)&lt;=($B61+$D61+$F61+$H61+$J61+$L61+$N61+$P61+$R61)),$S61,IF((SUM(выдача!$O61:R61)&lt;=($B61+$D61+$F61+$H61+$J61+$L61+$N61+$P61+$R61+$T61)),$U61,IF((SUM(выдача!$O61:R61)&lt;=($B61+$D61+$F61+$H61+$J61+$L61+$N61+$P61+$R61+$T61+$V61)),$W61,IF((SUM(выдача!$O61:R61)&lt;=($B61+$D61+$F61+$H61+$J61+$L61+$N61+$P61+$R61+$T61+$V61+$X61)),$Y61,IF((SUM(выдача!$O61:R61)&lt;=($B61+$D61+$F61+$H61+$J61+$L61+$N61+$P61+$R61+$T61+$V61+$X61+$Z61)),$AA61,IF((SUM(выдача!$O61:R61)&lt;=($B61+$D61+$F61+$H61+$J61+$L61+$N61+$P61+$R61+$T61+$V61+$X61+$Z61+$AB61)),$AC61,0))))))))))))))</f>
        <v>0</v>
      </c>
      <c r="AM61" s="354">
        <f>IF(((SUM(выдача!$O61:S61)&lt;=$B61)),$C61,IF((SUM(выдача!$O61:S61)&lt;=($B61+$D61)),$E61,IF((SUM(выдача!$O61:S61)&lt;=($B61+$D61+$F61)),$G61,IF((SUM(выдача!$O61:S61)&lt;=($B61+$D61+$F61+$H61)),$I61,IF((SUM(выдача!$O61:S61)&lt;=($B61+$D61+$F61+$H61+$J61)),$K61,IF((SUM(выдача!$O61:S61)&lt;=($B61+$D61+$F61+$H61+$J61+$L61)),$M61,IF((SUM(выдача!$O61:S61)&lt;=($B61+$D61+$F61+$H61+$J61+$L61+$N61)),$O61,IF((SUM(выдача!$O61:S61)&lt;=($B61+$D61+$F61+$H61+$J61+$L61+$N61+$P61)),$Q61,IF((SUM(выдача!$O61:S61)&lt;=($B61+$D61+$F61+$H61+$J61+$L61+$N61+$P61+$R61)),$S61,IF((SUM(выдача!$O61:S61)&lt;=($B61+$D61+$F61+$H61+$J61+$L61+$N61+$P61+$R61+$T61)),$U61,IF((SUM(выдача!$O61:S61)&lt;=($B61+$D61+$F61+$H61+$J61+$L61+$N61+$P61+$R61+$T61+$V61)),$W61,IF((SUM(выдача!$O61:S61)&lt;=($B61+$D61+$F61+$H61+$J61+$L61+$N61+$P61+$R61+$T61+$V61+$X61)),$Y61,IF((SUM(выдача!$O61:S61)&lt;=($B61+$D61+$F61+$H61+$J61+$L61+$N61+$P61+$R61+$T61+$V61+$X61+$Z61)),$AA61,IF((SUM(выдача!$O61:S61)&lt;=($B61+$D61+$F61+$H61+$J61+$L61+$N61+$P61+$R61+$T61+$V61+$X61+$Z61+$AB61)),$AC61,0))))))))))))))</f>
        <v>0</v>
      </c>
      <c r="AN61" s="354">
        <f>IF(((SUM(выдача!$O61:T61)&lt;=$B61)),$C61,IF((SUM(выдача!$O61:T61)&lt;=($B61+$D61)),$E61,IF((SUM(выдача!$O61:T61)&lt;=($B61+$D61+$F61)),$G61,IF((SUM(выдача!$O61:T61)&lt;=($B61+$D61+$F61+$H61)),$I61,IF((SUM(выдача!$O61:T61)&lt;=($B61+$D61+$F61+$H61+$J61)),$K61,IF((SUM(выдача!$O61:T61)&lt;=($B61+$D61+$F61+$H61+$J61+$L61)),$M61,IF((SUM(выдача!$O61:T61)&lt;=($B61+$D61+$F61+$H61+$J61+$L61+$N61)),$O61,IF((SUM(выдача!$O61:T61)&lt;=($B61+$D61+$F61+$H61+$J61+$L61+$N61+$P61)),$Q61,IF((SUM(выдача!$O61:T61)&lt;=($B61+$D61+$F61+$H61+$J61+$L61+$N61+$P61+$R61)),$S61,IF((SUM(выдача!$O61:T61)&lt;=($B61+$D61+$F61+$H61+$J61+$L61+$N61+$P61+$R61+$T61)),$U61,IF((SUM(выдача!$O61:T61)&lt;=($B61+$D61+$F61+$H61+$J61+$L61+$N61+$P61+$R61+$T61+$V61)),$W61,IF((SUM(выдача!$O61:T61)&lt;=($B61+$D61+$F61+$H61+$J61+$L61+$N61+$P61+$R61+$T61+$V61+$X61)),$Y61,IF((SUM(выдача!$O61:T61)&lt;=($B61+$D61+$F61+$H61+$J61+$L61+$N61+$P61+$R61+$T61+$V61+$X61+$Z61)),$AA61,IF((SUM(выдача!$O61:T61)&lt;=($B61+$D61+$F61+$H61+$J61+$L61+$N61+$P61+$R61+$T61+$V61+$X61+$Z61+$AB61)),$AC61,0))))))))))))))</f>
        <v>0</v>
      </c>
      <c r="AO61" s="354">
        <f>IF(((SUM(выдача!$O61:U61)&lt;=$B61)),$C61,IF((SUM(выдача!$O61:U61)&lt;=($B61+$D61)),$E61,IF((SUM(выдача!$O61:U61)&lt;=($B61+$D61+$F61)),$G61,IF((SUM(выдача!$O61:U61)&lt;=($B61+$D61+$F61+$H61)),$I61,IF((SUM(выдача!$O61:U61)&lt;=($B61+$D61+$F61+$H61+$J61)),$K61,IF((SUM(выдача!$O61:U61)&lt;=($B61+$D61+$F61+$H61+$J61+$L61)),$M61,IF((SUM(выдача!$O61:U61)&lt;=($B61+$D61+$F61+$H61+$J61+$L61+$N61)),$O61,IF((SUM(выдача!$O61:U61)&lt;=($B61+$D61+$F61+$H61+$J61+$L61+$N61+$P61)),$Q61,IF((SUM(выдача!$O61:U61)&lt;=($B61+$D61+$F61+$H61+$J61+$L61+$N61+$P61+$R61)),$S61,IF((SUM(выдача!$O61:U61)&lt;=($B61+$D61+$F61+$H61+$J61+$L61+$N61+$P61+$R61+$T61)),$U61,IF((SUM(выдача!$O61:U61)&lt;=($B61+$D61+$F61+$H61+$J61+$L61+$N61+$P61+$R61+$T61+$V61)),$W61,IF((SUM(выдача!$O61:U61)&lt;=($B61+$D61+$F61+$H61+$J61+$L61+$N61+$P61+$R61+$T61+$V61+$X61)),$Y61,IF((SUM(выдача!$O61:U61)&lt;=($B61+$D61+$F61+$H61+$J61+$L61+$N61+$P61+$R61+$T61+$V61+$X61+$Z61)),$AA61,IF((SUM(выдача!$O61:U61)&lt;=($B61+$D61+$F61+$H61+$J61+$L61+$N61+$P61+$R61+$T61+$V61+$X61+$Z61+$AB61)),$AC61,0))))))))))))))</f>
        <v>0</v>
      </c>
      <c r="AP61" s="354">
        <f>IF(((SUM(выдача!$O61:V61)&lt;=$B61)),$C61,IF((SUM(выдача!$O61:V61)&lt;=($B61+$D61)),$E61,IF((SUM(выдача!$O61:V61)&lt;=($B61+$D61+$F61)),$G61,IF((SUM(выдача!$O61:V61)&lt;=($B61+$D61+$F61+$H61)),$I61,IF((SUM(выдача!$O61:V61)&lt;=($B61+$D61+$F61+$H61+$J61)),$K61,IF((SUM(выдача!$O61:V61)&lt;=($B61+$D61+$F61+$H61+$J61+$L61)),$M61,IF((SUM(выдача!$O61:V61)&lt;=($B61+$D61+$F61+$H61+$J61+$L61+$N61)),$O61,IF((SUM(выдача!$O61:V61)&lt;=($B61+$D61+$F61+$H61+$J61+$L61+$N61+$P61)),$Q61,IF((SUM(выдача!$O61:V61)&lt;=($B61+$D61+$F61+$H61+$J61+$L61+$N61+$P61+$R61)),$S61,IF((SUM(выдача!$O61:V61)&lt;=($B61+$D61+$F61+$H61+$J61+$L61+$N61+$P61+$R61+$T61)),$U61,IF((SUM(выдача!$O61:V61)&lt;=($B61+$D61+$F61+$H61+$J61+$L61+$N61+$P61+$R61+$T61+$V61)),$W61,IF((SUM(выдача!$O61:V61)&lt;=($B61+$D61+$F61+$H61+$J61+$L61+$N61+$P61+$R61+$T61+$V61+$X61)),$Y61,IF((SUM(выдача!$O61:V61)&lt;=($B61+$D61+$F61+$H61+$J61+$L61+$N61+$P61+$R61+$T61+$V61+$X61+$Z61)),$AA61,IF((SUM(выдача!$O61:V61)&lt;=($B61+$D61+$F61+$H61+$J61+$L61+$N61+$P61+$R61+$T61+$V61+$X61+$Z61+$AB61)),$AC61,0))))))))))))))</f>
        <v>0</v>
      </c>
      <c r="AQ61" s="354">
        <f>IF(((SUM(выдача!$O61:W61)&lt;=$B61)),$C61,IF((SUM(выдача!$O61:W61)&lt;=($B61+$D61)),$E61,IF((SUM(выдача!$O61:W61)&lt;=($B61+$D61+$F61)),$G61,IF((SUM(выдача!$O61:W61)&lt;=($B61+$D61+$F61+$H61)),$I61,IF((SUM(выдача!$O61:W61)&lt;=($B61+$D61+$F61+$H61+$J61)),$K61,IF((SUM(выдача!$O61:W61)&lt;=($B61+$D61+$F61+$H61+$J61+$L61)),$M61,IF((SUM(выдача!$O61:W61)&lt;=($B61+$D61+$F61+$H61+$J61+$L61+$N61)),$O61,IF((SUM(выдача!$O61:W61)&lt;=($B61+$D61+$F61+$H61+$J61+$L61+$N61+$P61)),$Q61,IF((SUM(выдача!$O61:W61)&lt;=($B61+$D61+$F61+$H61+$J61+$L61+$N61+$P61+$R61)),$S61,IF((SUM(выдача!$O61:W61)&lt;=($B61+$D61+$F61+$H61+$J61+$L61+$N61+$P61+$R61+$T61)),$U61,IF((SUM(выдача!$O61:W61)&lt;=($B61+$D61+$F61+$H61+$J61+$L61+$N61+$P61+$R61+$T61+$V61)),$W61,IF((SUM(выдача!$O61:W61)&lt;=($B61+$D61+$F61+$H61+$J61+$L61+$N61+$P61+$R61+$T61+$V61+$X61)),$Y61,IF((SUM(выдача!$O61:W61)&lt;=($B61+$D61+$F61+$H61+$J61+$L61+$N61+$P61+$R61+$T61+$V61+$X61+$Z61)),$AA61,IF((SUM(выдача!$O61:W61)&lt;=($B61+$D61+$F61+$H61+$J61+$L61+$N61+$P61+$R61+$T61+$V61+$X61+$Z61+$AB61)),$AC61,0))))))))))))))</f>
        <v>0</v>
      </c>
      <c r="AR61" s="354">
        <f>IF(((SUM(выдача!$O61:X61)&lt;=$B61)),$C61,IF((SUM(выдача!$O61:X61)&lt;=($B61+$D61)),$E61,IF((SUM(выдача!$O61:X61)&lt;=($B61+$D61+$F61)),$G61,IF((SUM(выдача!$O61:X61)&lt;=($B61+$D61+$F61+$H61)),$I61,IF((SUM(выдача!$O61:X61)&lt;=($B61+$D61+$F61+$H61+$J61)),$K61,IF((SUM(выдача!$O61:X61)&lt;=($B61+$D61+$F61+$H61+$J61+$L61)),$M61,IF((SUM(выдача!$O61:X61)&lt;=($B61+$D61+$F61+$H61+$J61+$L61+$N61)),$O61,IF((SUM(выдача!$O61:X61)&lt;=($B61+$D61+$F61+$H61+$J61+$L61+$N61+$P61)),$Q61,IF((SUM(выдача!$O61:X61)&lt;=($B61+$D61+$F61+$H61+$J61+$L61+$N61+$P61+$R61)),$S61,IF((SUM(выдача!$O61:X61)&lt;=($B61+$D61+$F61+$H61+$J61+$L61+$N61+$P61+$R61+$T61)),$U61,IF((SUM(выдача!$O61:X61)&lt;=($B61+$D61+$F61+$H61+$J61+$L61+$N61+$P61+$R61+$T61+$V61)),$W61,IF((SUM(выдача!$O61:X61)&lt;=($B61+$D61+$F61+$H61+$J61+$L61+$N61+$P61+$R61+$T61+$V61+$X61)),$Y61,IF((SUM(выдача!$O61:X61)&lt;=($B61+$D61+$F61+$H61+$J61+$L61+$N61+$P61+$R61+$T61+$V61+$X61+$Z61)),$AA61,IF((SUM(выдача!$O61:X61)&lt;=($B61+$D61+$F61+$H61+$J61+$L61+$N61+$P61+$R61+$T61+$V61+$X61+$Z61+$AB61)),$AC61,0))))))))))))))</f>
        <v>0</v>
      </c>
      <c r="AS61" s="354">
        <f>IF(((SUM(выдача!$O61:Y61)&lt;=$B61)),$C61,IF((SUM(выдача!$O61:Y61)&lt;=($B61+$D61)),$E61,IF((SUM(выдача!$O61:Y61)&lt;=($B61+$D61+$F61)),$G61,IF((SUM(выдача!$O61:Y61)&lt;=($B61+$D61+$F61+$H61)),$I61,IF((SUM(выдача!$O61:Y61)&lt;=($B61+$D61+$F61+$H61+$J61)),$K61,IF((SUM(выдача!$O61:Y61)&lt;=($B61+$D61+$F61+$H61+$J61+$L61)),$M61,IF((SUM(выдача!$O61:Y61)&lt;=($B61+$D61+$F61+$H61+$J61+$L61+$N61)),$O61,IF((SUM(выдача!$O61:Y61)&lt;=($B61+$D61+$F61+$H61+$J61+$L61+$N61+$P61)),$Q61,IF((SUM(выдача!$O61:Y61)&lt;=($B61+$D61+$F61+$H61+$J61+$L61+$N61+$P61+$R61)),$S61,IF((SUM(выдача!$O61:Y61)&lt;=($B61+$D61+$F61+$H61+$J61+$L61+$N61+$P61+$R61+$T61)),$U61,IF((SUM(выдача!$O61:Y61)&lt;=($B61+$D61+$F61+$H61+$J61+$L61+$N61+$P61+$R61+$T61+$V61)),$W61,IF((SUM(выдача!$O61:Y61)&lt;=($B61+$D61+$F61+$H61+$J61+$L61+$N61+$P61+$R61+$T61+$V61+$X61)),$Y61,IF((SUM(выдача!$O61:Y61)&lt;=($B61+$D61+$F61+$H61+$J61+$L61+$N61+$P61+$R61+$T61+$V61+$X61+$Z61)),$AA61,IF((SUM(выдача!$O61:Y61)&lt;=($B61+$D61+$F61+$H61+$J61+$L61+$N61+$P61+$R61+$T61+$V61+$X61+$Z61+$AB61)),$AC61,0))))))))))))))</f>
        <v>0</v>
      </c>
      <c r="AT61" s="354">
        <f>IF(((SUM(выдача!$O61:Z61)&lt;=$B61)),$C61,IF((SUM(выдача!$O61:Z61)&lt;=($B61+$D61)),$E61,IF((SUM(выдача!$O61:Z61)&lt;=($B61+$D61+$F61)),$G61,IF((SUM(выдача!$O61:Z61)&lt;=($B61+$D61+$F61+$H61)),$I61,IF((SUM(выдача!$O61:Z61)&lt;=($B61+$D61+$F61+$H61+$J61)),$K61,IF((SUM(выдача!$O61:Z61)&lt;=($B61+$D61+$F61+$H61+$J61+$L61)),$M61,IF((SUM(выдача!$O61:Z61)&lt;=($B61+$D61+$F61+$H61+$J61+$L61+$N61)),$O61,IF((SUM(выдача!$O61:Z61)&lt;=($B61+$D61+$F61+$H61+$J61+$L61+$N61+$P61)),$Q61,IF((SUM(выдача!$O61:Z61)&lt;=($B61+$D61+$F61+$H61+$J61+$L61+$N61+$P61+$R61)),$S61,IF((SUM(выдача!$O61:Z61)&lt;=($B61+$D61+$F61+$H61+$J61+$L61+$N61+$P61+$R61+$T61)),$U61,IF((SUM(выдача!$O61:Z61)&lt;=($B61+$D61+$F61+$H61+$J61+$L61+$N61+$P61+$R61+$T61+$V61)),$W61,IF((SUM(выдача!$O61:Z61)&lt;=($B61+$D61+$F61+$H61+$J61+$L61+$N61+$P61+$R61+$T61+$V61+$X61)),$Y61,IF((SUM(выдача!$O61:Z61)&lt;=($B61+$D61+$F61+$H61+$J61+$L61+$N61+$P61+$R61+$T61+$V61+$X61+$Z61)),$AA61,IF((SUM(выдача!$O61:Z61)&lt;=($B61+$D61+$F61+$H61+$J61+$L61+$N61+$P61+$R61+$T61+$V61+$X61+$Z61+$AB61)),$AC61,0))))))))))))))</f>
        <v>0</v>
      </c>
      <c r="AU61" s="354">
        <f>IF(((SUM(выдача!$O61:AA61)&lt;=$B61)),$C61,IF((SUM(выдача!$O61:AA61)&lt;=($B61+$D61)),$E61,IF((SUM(выдача!$O61:AA61)&lt;=($B61+$D61+$F61)),$G61,IF((SUM(выдача!$O61:AA61)&lt;=($B61+$D61+$F61+$H61)),$I61,IF((SUM(выдача!$O61:AA61)&lt;=($B61+$D61+$F61+$H61+$J61)),$K61,IF((SUM(выдача!$O61:AA61)&lt;=($B61+$D61+$F61+$H61+$J61+$L61)),$M61,IF((SUM(выдача!$O61:AA61)&lt;=($B61+$D61+$F61+$H61+$J61+$L61+$N61)),$O61,IF((SUM(выдача!$O61:AA61)&lt;=($B61+$D61+$F61+$H61+$J61+$L61+$N61+$P61)),$Q61,IF((SUM(выдача!$O61:AA61)&lt;=($B61+$D61+$F61+$H61+$J61+$L61+$N61+$P61+$R61)),$S61,IF((SUM(выдача!$O61:AA61)&lt;=($B61+$D61+$F61+$H61+$J61+$L61+$N61+$P61+$R61+$T61)),$U61,IF((SUM(выдача!$O61:AA61)&lt;=($B61+$D61+$F61+$H61+$J61+$L61+$N61+$P61+$R61+$T61+$V61)),$W61,IF((SUM(выдача!$O61:AA61)&lt;=($B61+$D61+$F61+$H61+$J61+$L61+$N61+$P61+$R61+$T61+$V61+$X61)),$Y61,IF((SUM(выдача!$O61:AA61)&lt;=($B61+$D61+$F61+$H61+$J61+$L61+$N61+$P61+$R61+$T61+$V61+$X61+$Z61)),$AA61,IF((SUM(выдача!$O61:AA61)&lt;=($B61+$D61+$F61+$H61+$J61+$L61+$N61+$P61+$R61+$T61+$V61+$X61+$Z61+$AB61)),$AC61,0))))))))))))))</f>
        <v>0</v>
      </c>
      <c r="AV61" s="354">
        <f>IF(((SUM(выдача!$O61:AB61)&lt;=$B61)),$C61,IF((SUM(выдача!$O61:AB61)&lt;=($B61+$D61)),$E61,IF((SUM(выдача!$O61:AB61)&lt;=($B61+$D61+$F61)),$G61,IF((SUM(выдача!$O61:AB61)&lt;=($B61+$D61+$F61+$H61)),$I61,IF((SUM(выдача!$O61:AB61)&lt;=($B61+$D61+$F61+$H61+$J61)),$K61,IF((SUM(выдача!$O61:AB61)&lt;=($B61+$D61+$F61+$H61+$J61+$L61)),$M61,IF((SUM(выдача!$O61:AB61)&lt;=($B61+$D61+$F61+$H61+$J61+$L61+$N61)),$O61,IF((SUM(выдача!$O61:AB61)&lt;=($B61+$D61+$F61+$H61+$J61+$L61+$N61+$P61)),$Q61,IF((SUM(выдача!$O61:AB61)&lt;=($B61+$D61+$F61+$H61+$J61+$L61+$N61+$P61+$R61)),$S61,IF((SUM(выдача!$O61:AB61)&lt;=($B61+$D61+$F61+$H61+$J61+$L61+$N61+$P61+$R61+$T61)),$U61,IF((SUM(выдача!$O61:AB61)&lt;=($B61+$D61+$F61+$H61+$J61+$L61+$N61+$P61+$R61+$T61+$V61)),$W61,IF((SUM(выдача!$O61:AB61)&lt;=($B61+$D61+$F61+$H61+$J61+$L61+$N61+$P61+$R61+$T61+$V61+$X61)),$Y61,IF((SUM(выдача!$O61:AB61)&lt;=($B61+$D61+$F61+$H61+$J61+$L61+$N61+$P61+$R61+$T61+$V61+$X61+$Z61)),$AA61,IF((SUM(выдача!$O61:AB61)&lt;=($B61+$D61+$F61+$H61+$J61+$L61+$N61+$P61+$R61+$T61+$V61+$X61+$Z61+$AB61)),$AC61,0))))))))))))))</f>
        <v>0</v>
      </c>
      <c r="AW61" s="354">
        <f>IF(((SUM(выдача!$O61:AC61)&lt;=$B61)),$C61,IF((SUM(выдача!$O61:AC61)&lt;=($B61+$D61)),$E61,IF((SUM(выдача!$O61:AC61)&lt;=($B61+$D61+$F61)),$G61,IF((SUM(выдача!$O61:AC61)&lt;=($B61+$D61+$F61+$H61)),$I61,IF((SUM(выдача!$O61:AC61)&lt;=($B61+$D61+$F61+$H61+$J61)),$K61,IF((SUM(выдача!$O61:AC61)&lt;=($B61+$D61+$F61+$H61+$J61+$L61)),$M61,IF((SUM(выдача!$O61:AC61)&lt;=($B61+$D61+$F61+$H61+$J61+$L61+$N61)),$O61,IF((SUM(выдача!$O61:AC61)&lt;=($B61+$D61+$F61+$H61+$J61+$L61+$N61+$P61)),$Q61,IF((SUM(выдача!$O61:AC61)&lt;=($B61+$D61+$F61+$H61+$J61+$L61+$N61+$P61+$R61)),$S61,IF((SUM(выдача!$O61:AC61)&lt;=($B61+$D61+$F61+$H61+$J61+$L61+$N61+$P61+$R61+$T61)),$U61,IF((SUM(выдача!$O61:AC61)&lt;=($B61+$D61+$F61+$H61+$J61+$L61+$N61+$P61+$R61+$T61+$V61)),$W61,IF((SUM(выдача!$O61:AC61)&lt;=($B61+$D61+$F61+$H61+$J61+$L61+$N61+$P61+$R61+$T61+$V61+$X61)),$Y61,IF((SUM(выдача!$O61:AC61)&lt;=($B61+$D61+$F61+$H61+$J61+$L61+$N61+$P61+$R61+$T61+$V61+$X61+$Z61)),$AA61,IF((SUM(выдача!$O61:AC61)&lt;=($B61+$D61+$F61+$H61+$J61+$L61+$N61+$P61+$R61+$T61+$V61+$X61+$Z61+$AB61)),$AC61,0))))))))))))))</f>
        <v>0</v>
      </c>
      <c r="AX61" s="354">
        <f>IF(((SUM(выдача!$O61:AD61)&lt;=$B61)),$C61,IF((SUM(выдача!$O61:AD61)&lt;=($B61+$D61)),$E61,IF((SUM(выдача!$O61:AD61)&lt;=($B61+$D61+$F61)),$G61,IF((SUM(выдача!$O61:AD61)&lt;=($B61+$D61+$F61+$H61)),$I61,IF((SUM(выдача!$O61:AD61)&lt;=($B61+$D61+$F61+$H61+$J61)),$K61,IF((SUM(выдача!$O61:AD61)&lt;=($B61+$D61+$F61+$H61+$J61+$L61)),$M61,IF((SUM(выдача!$O61:AD61)&lt;=($B61+$D61+$F61+$H61+$J61+$L61+$N61)),$O61,IF((SUM(выдача!$O61:AD61)&lt;=($B61+$D61+$F61+$H61+$J61+$L61+$N61+$P61)),$Q61,IF((SUM(выдача!$O61:AD61)&lt;=($B61+$D61+$F61+$H61+$J61+$L61+$N61+$P61+$R61)),$S61,IF((SUM(выдача!$O61:AD61)&lt;=($B61+$D61+$F61+$H61+$J61+$L61+$N61+$P61+$R61+$T61)),$U61,IF((SUM(выдача!$O61:AD61)&lt;=($B61+$D61+$F61+$H61+$J61+$L61+$N61+$P61+$R61+$T61+$V61)),$W61,IF((SUM(выдача!$O61:AD61)&lt;=($B61+$D61+$F61+$H61+$J61+$L61+$N61+$P61+$R61+$T61+$V61+$X61)),$Y61,IF((SUM(выдача!$O61:AD61)&lt;=($B61+$D61+$F61+$H61+$J61+$L61+$N61+$P61+$R61+$T61+$V61+$X61+$Z61)),$AA61,IF((SUM(выдача!$O61:AD61)&lt;=($B61+$D61+$F61+$H61+$J61+$L61+$N61+$P61+$R61+$T61+$V61+$X61+$Z61+$AB61)),$AC61,0))))))))))))))</f>
        <v>0</v>
      </c>
      <c r="AY61" s="354">
        <f>IF(((SUM(выдача!$O61:AE61)&lt;=$B61)),$C61,IF((SUM(выдача!$O61:AE61)&lt;=($B61+$D61)),$E61,IF((SUM(выдача!$O61:AE61)&lt;=($B61+$D61+$F61)),$G61,IF((SUM(выдача!$O61:AE61)&lt;=($B61+$D61+$F61+$H61)),$I61,IF((SUM(выдача!$O61:AE61)&lt;=($B61+$D61+$F61+$H61+$J61)),$K61,IF((SUM(выдача!$O61:AE61)&lt;=($B61+$D61+$F61+$H61+$J61+$L61)),$M61,IF((SUM(выдача!$O61:AE61)&lt;=($B61+$D61+$F61+$H61+$J61+$L61+$N61)),$O61,IF((SUM(выдача!$O61:AE61)&lt;=($B61+$D61+$F61+$H61+$J61+$L61+$N61+$P61)),$Q61,IF((SUM(выдача!$O61:AE61)&lt;=($B61+$D61+$F61+$H61+$J61+$L61+$N61+$P61+$R61)),$S61,IF((SUM(выдача!$O61:AE61)&lt;=($B61+$D61+$F61+$H61+$J61+$L61+$N61+$P61+$R61+$T61)),$U61,IF((SUM(выдача!$O61:AE61)&lt;=($B61+$D61+$F61+$H61+$J61+$L61+$N61+$P61+$R61+$T61+$V61)),$W61,IF((SUM(выдача!$O61:AE61)&lt;=($B61+$D61+$F61+$H61+$J61+$L61+$N61+$P61+$R61+$T61+$V61+$X61)),$Y61,IF((SUM(выдача!$O61:AE61)&lt;=($B61+$D61+$F61+$H61+$J61+$L61+$N61+$P61+$R61+$T61+$V61+$X61+$Z61)),$AA61,IF((SUM(выдача!$O61:AE61)&lt;=($B61+$D61+$F61+$H61+$J61+$L61+$N61+$P61+$R61+$T61+$V61+$X61+$Z61+$AB61)),$AC61,0))))))))))))))</f>
        <v>0</v>
      </c>
      <c r="AZ61" s="354">
        <f>IF(((SUM(выдача!$O61:AF61)&lt;=$B61)),$C61,IF((SUM(выдача!$O61:AF61)&lt;=($B61+$D61)),$E61,IF((SUM(выдача!$O61:AF61)&lt;=($B61+$D61+$F61)),$G61,IF((SUM(выдача!$O61:AF61)&lt;=($B61+$D61+$F61+$H61)),$I61,IF((SUM(выдача!$O61:AF61)&lt;=($B61+$D61+$F61+$H61+$J61)),$K61,IF((SUM(выдача!$O61:AF61)&lt;=($B61+$D61+$F61+$H61+$J61+$L61)),$M61,IF((SUM(выдача!$O61:AF61)&lt;=($B61+$D61+$F61+$H61+$J61+$L61+$N61)),$O61,IF((SUM(выдача!$O61:AF61)&lt;=($B61+$D61+$F61+$H61+$J61+$L61+$N61+$P61)),$Q61,IF((SUM(выдача!$O61:AF61)&lt;=($B61+$D61+$F61+$H61+$J61+$L61+$N61+$P61+$R61)),$S61,IF((SUM(выдача!$O61:AF61)&lt;=($B61+$D61+$F61+$H61+$J61+$L61+$N61+$P61+$R61+$T61)),$U61,IF((SUM(выдача!$O61:AF61)&lt;=($B61+$D61+$F61+$H61+$J61+$L61+$N61+$P61+$R61+$T61+$V61)),$W61,IF((SUM(выдача!$O61:AF61)&lt;=($B61+$D61+$F61+$H61+$J61+$L61+$N61+$P61+$R61+$T61+$V61+$X61)),$Y61,IF((SUM(выдача!$O61:AF61)&lt;=($B61+$D61+$F61+$H61+$J61+$L61+$N61+$P61+$R61+$T61+$V61+$X61+$Z61)),$AA61,IF((SUM(выдача!$O61:AF61)&lt;=($B61+$D61+$F61+$H61+$J61+$L61+$N61+$P61+$R61+$T61+$V61+$X61+$Z61+$AB61)),$AC61,0))))))))))))))</f>
        <v>0</v>
      </c>
      <c r="BA61" s="354">
        <f>IF(((SUM(выдача!$O61:AG61)&lt;=$B61)),$C61,IF((SUM(выдача!$O61:AG61)&lt;=($B61+$D61)),$E61,IF((SUM(выдача!$O61:AG61)&lt;=($B61+$D61+$F61)),$G61,IF((SUM(выдача!$O61:AG61)&lt;=($B61+$D61+$F61+$H61)),$I61,IF((SUM(выдача!$O61:AG61)&lt;=($B61+$D61+$F61+$H61+$J61)),$K61,IF((SUM(выдача!$O61:AG61)&lt;=($B61+$D61+$F61+$H61+$J61+$L61)),$M61,IF((SUM(выдача!$O61:AG61)&lt;=($B61+$D61+$F61+$H61+$J61+$L61+$N61)),$O61,IF((SUM(выдача!$O61:AG61)&lt;=($B61+$D61+$F61+$H61+$J61+$L61+$N61+$P61)),$Q61,IF((SUM(выдача!$O61:AG61)&lt;=($B61+$D61+$F61+$H61+$J61+$L61+$N61+$P61+$R61)),$S61,IF((SUM(выдача!$O61:AG61)&lt;=($B61+$D61+$F61+$H61+$J61+$L61+$N61+$P61+$R61+$T61)),$U61,IF((SUM(выдача!$O61:AG61)&lt;=($B61+$D61+$F61+$H61+$J61+$L61+$N61+$P61+$R61+$T61+$V61)),$W61,IF((SUM(выдача!$O61:AG61)&lt;=($B61+$D61+$F61+$H61+$J61+$L61+$N61+$P61+$R61+$T61+$V61+$X61)),$Y61,IF((SUM(выдача!$O61:AG61)&lt;=($B61+$D61+$F61+$H61+$J61+$L61+$N61+$P61+$R61+$T61+$V61+$X61+$Z61)),$AA61,IF((SUM(выдача!$O61:AG61)&lt;=($B61+$D61+$F61+$H61+$J61+$L61+$N61+$P61+$R61+$T61+$V61+$X61+$Z61+$AB61)),$AC61,0))))))))))))))</f>
        <v>0</v>
      </c>
      <c r="BB61" s="354">
        <f>IF(((SUM(выдача!$O61:AH61)&lt;=$B61)),$C61,IF((SUM(выдача!$O61:AH61)&lt;=($B61+$D61)),$E61,IF((SUM(выдача!$O61:AH61)&lt;=($B61+$D61+$F61)),$G61,IF((SUM(выдача!$O61:AH61)&lt;=($B61+$D61+$F61+$H61)),$I61,IF((SUM(выдача!$O61:AH61)&lt;=($B61+$D61+$F61+$H61+$J61)),$K61,IF((SUM(выдача!$O61:AH61)&lt;=($B61+$D61+$F61+$H61+$J61+$L61)),$M61,IF((SUM(выдача!$O61:AH61)&lt;=($B61+$D61+$F61+$H61+$J61+$L61+$N61)),$O61,IF((SUM(выдача!$O61:AH61)&lt;=($B61+$D61+$F61+$H61+$J61+$L61+$N61+$P61)),$Q61,IF((SUM(выдача!$O61:AH61)&lt;=($B61+$D61+$F61+$H61+$J61+$L61+$N61+$P61+$R61)),$S61,IF((SUM(выдача!$O61:AH61)&lt;=($B61+$D61+$F61+$H61+$J61+$L61+$N61+$P61+$R61+$T61)),$U61,IF((SUM(выдача!$O61:AH61)&lt;=($B61+$D61+$F61+$H61+$J61+$L61+$N61+$P61+$R61+$T61+$V61)),$W61,IF((SUM(выдача!$O61:AH61)&lt;=($B61+$D61+$F61+$H61+$J61+$L61+$N61+$P61+$R61+$T61+$V61+$X61)),$Y61,IF((SUM(выдача!$O61:AH61)&lt;=($B61+$D61+$F61+$H61+$J61+$L61+$N61+$P61+$R61+$T61+$V61+$X61+$Z61)),$AA61,IF((SUM(выдача!$O61:AH61)&lt;=($B61+$D61+$F61+$H61+$J61+$L61+$N61+$P61+$R61+$T61+$V61+$X61+$Z61+$AB61)),$AC61,0))))))))))))))</f>
        <v>0</v>
      </c>
      <c r="BC61" s="354">
        <f>IF(((SUM(выдача!$O61:AI61)&lt;=$B61)),$C61,IF((SUM(выдача!$O61:AI61)&lt;=($B61+$D61)),$E61,IF((SUM(выдача!$O61:AI61)&lt;=($B61+$D61+$F61)),$G61,IF((SUM(выдача!$O61:AI61)&lt;=($B61+$D61+$F61+$H61)),$I61,IF((SUM(выдача!$O61:AI61)&lt;=($B61+$D61+$F61+$H61+$J61)),$K61,IF((SUM(выдача!$O61:AI61)&lt;=($B61+$D61+$F61+$H61+$J61+$L61)),$M61,IF((SUM(выдача!$O61:AI61)&lt;=($B61+$D61+$F61+$H61+$J61+$L61+$N61)),$O61,IF((SUM(выдача!$O61:AI61)&lt;=($B61+$D61+$F61+$H61+$J61+$L61+$N61+$P61)),$Q61,IF((SUM(выдача!$O61:AI61)&lt;=($B61+$D61+$F61+$H61+$J61+$L61+$N61+$P61+$R61)),$S61,IF((SUM(выдача!$O61:AI61)&lt;=($B61+$D61+$F61+$H61+$J61+$L61+$N61+$P61+$R61+$T61)),$U61,IF((SUM(выдача!$O61:AI61)&lt;=($B61+$D61+$F61+$H61+$J61+$L61+$N61+$P61+$R61+$T61+$V61)),$W61,IF((SUM(выдача!$O61:AI61)&lt;=($B61+$D61+$F61+$H61+$J61+$L61+$N61+$P61+$R61+$T61+$V61+$X61)),$Y61,IF((SUM(выдача!$O61:AI61)&lt;=($B61+$D61+$F61+$H61+$J61+$L61+$N61+$P61+$R61+$T61+$V61+$X61+$Z61)),$AA61,IF((SUM(выдача!$O61:AI61)&lt;=($B61+$D61+$F61+$H61+$J61+$L61+$N61+$P61+$R61+$T61+$V61+$X61+$Z61+$AB61)),$AC61,0))))))))))))))</f>
        <v>0</v>
      </c>
      <c r="BD61" s="357"/>
      <c r="BE61" s="359"/>
    </row>
    <row r="62" spans="1:57" ht="15.75">
      <c r="A62" s="151"/>
      <c r="B62" s="276"/>
      <c r="C62" s="277"/>
      <c r="D62" s="276"/>
      <c r="E62" s="280"/>
      <c r="F62" s="276"/>
      <c r="G62" s="280"/>
      <c r="H62" s="276"/>
      <c r="I62" s="278"/>
      <c r="J62" s="279"/>
      <c r="K62" s="278"/>
      <c r="L62" s="279"/>
      <c r="M62" s="280"/>
      <c r="N62" s="279"/>
      <c r="O62" s="280"/>
      <c r="P62" s="279"/>
      <c r="Q62" s="280"/>
      <c r="R62" s="279"/>
      <c r="S62" s="280"/>
      <c r="T62" s="279"/>
      <c r="U62" s="280"/>
      <c r="V62" s="279"/>
      <c r="W62" s="280"/>
      <c r="X62" s="279"/>
      <c r="Y62" s="280"/>
      <c r="Z62" s="279"/>
      <c r="AA62" s="280"/>
      <c r="AB62" s="279"/>
      <c r="AC62" s="280"/>
      <c r="AD62" s="351">
        <f t="shared" si="2"/>
        <v>0</v>
      </c>
      <c r="AE62" s="351">
        <f>AD62-(SUM(Всего!D62:'Всего'!X62))</f>
        <v>0</v>
      </c>
      <c r="AF62" s="352">
        <f t="shared" si="3"/>
        <v>0</v>
      </c>
      <c r="AG62" s="353">
        <f t="shared" si="0"/>
        <v>0</v>
      </c>
      <c r="AH62" s="353">
        <f>выдача!B62</f>
        <v>0</v>
      </c>
      <c r="AI62" s="354">
        <f>IF(((SUM(выдача!$O62:O62)&lt;=$B62)),$C62,IF((SUM(выдача!$O62:O62)&lt;=($B62+$D62)),$E62,IF((SUM(выдача!$O62:O62)&lt;=($B62+$D62+$F62)),$G62,IF((SUM(выдача!$O62:O62)&lt;=($B62+$D62+$F62+$H62)),$I62,IF((SUM(выдача!$O62:O62)&lt;=($B62+$D62+$F62+$H62+$J62)),$K62,IF((SUM(выдача!$O62:O62)&lt;=($B62+$D62+$F62+$H62+$J62+$L62)),$M62,IF((SUM(выдача!$O62:O62)&lt;=($B62+$D62+$F62+$H62+$J62+$L62+$N62)),$O62,IF((SUM(выдача!$O62:O62)&lt;=($B62+$D62+$F62+$H62+$J62+$L62+$N62+$P62)),$Q62,IF((SUM(выдача!$O62:O62)&lt;=($B62+$D62+$F62+$H62+$J62+$L62+$N62+$P62+$R62)),$S62,IF((SUM(выдача!$O62:O62)&lt;=($B62+$D62+$F62+$H62+$J62+$L62+$N62+$P62+$R62+$T62)),$U62,IF((SUM(выдача!$O62:O62)&lt;=($B62+$D62+$F62+$H62+$J62+$L62+$N62+$P62+$R62+$T62+$V62)),$W62,IF((SUM(выдача!$O62:O62)&lt;=($B62+$D62+$F62+$H62+$J62+$L62+$N62+$P62+$R62+$T62+$V62+$X62)),$Y62,IF((SUM(выдача!$O62:O62)&lt;=($B62+$D62+$F62+$H62+$J62+$L62+$N62+$P62+$R62+$T62+$V62+$X62+$Z62)),$AA62,IF((SUM(выдача!$O62:O62)&lt;=($B62+$D62+$F62+$H62+$J62+$L62+$N62+$P62+$R62+$T62+$V62+$X62+$Z62+$AB62)),$AC62,0))))))))))))))</f>
        <v>0</v>
      </c>
      <c r="AJ62" s="354">
        <f>IF(((SUM(выдача!$O62:P62)&lt;=$B62)),$C62,IF((SUM(выдача!$O62:P62)&lt;=($B62+$D62)),$E62,IF((SUM(выдача!$O62:P62)&lt;=($B62+$D62+$F62)),$G62,IF((SUM(выдача!$O62:P62)&lt;=($B62+$D62+$F62+$H62)),$I62,IF((SUM(выдача!$O62:P62)&lt;=($B62+$D62+$F62+$H62+$J62)),$K62,IF((SUM(выдача!$O62:P62)&lt;=($B62+$D62+$F62+$H62+$J62+$L62)),$M62,IF((SUM(выдача!$O62:P62)&lt;=($B62+$D62+$F62+$H62+$J62+$L62+$N62)),$O62,IF((SUM(выдача!$O62:P62)&lt;=($B62+$D62+$F62+$H62+$J62+$L62+$N62+$P62)),$Q62,IF((SUM(выдача!$O62:P62)&lt;=($B62+$D62+$F62+$H62+$J62+$L62+$N62+$P62+$R62)),$S62,IF((SUM(выдача!$O62:P62)&lt;=($B62+$D62+$F62+$H62+$J62+$L62+$N62+$P62+$R62+$T62)),$U62,IF((SUM(выдача!$O62:P62)&lt;=($B62+$D62+$F62+$H62+$J62+$L62+$N62+$P62+$R62+$T62+$V62)),$W62,IF((SUM(выдача!$O62:P62)&lt;=($B62+$D62+$F62+$H62+$J62+$L62+$N62+$P62+$R62+$T62+$V62+$X62)),$Y62,IF((SUM(выдача!$O62:P62)&lt;=($B62+$D62+$F62+$H62+$J62+$L62+$N62+$P62+$R62+$T62+$V62+$X62+$Z62)),$AA62,IF((SUM(выдача!$O62:P62)&lt;=($B62+$D62+$F62+$H62+$J62+$L62+$N62+$P62+$R62+$T62+$V62+$X62+$Z62+$AB62)),$AC62,0))))))))))))))</f>
        <v>0</v>
      </c>
      <c r="AK62" s="354">
        <f>IF(((SUM(выдача!$O62:Q62)&lt;=$B62)),$C62,IF((SUM(выдача!$O62:Q62)&lt;=($B62+$D62)),$E62,IF((SUM(выдача!$O62:Q62)&lt;=($B62+$D62+$F62)),$G62,IF((SUM(выдача!$O62:Q62)&lt;=($B62+$D62+$F62+$H62)),$I62,IF((SUM(выдача!$O62:Q62)&lt;=($B62+$D62+$F62+$H62+$J62)),$K62,IF((SUM(выдача!$O62:Q62)&lt;=($B62+$D62+$F62+$H62+$J62+$L62)),$M62,IF((SUM(выдача!$O62:Q62)&lt;=($B62+$D62+$F62+$H62+$J62+$L62+$N62)),$O62,IF((SUM(выдача!$O62:Q62)&lt;=($B62+$D62+$F62+$H62+$J62+$L62+$N62+$P62)),$Q62,IF((SUM(выдача!$O62:Q62)&lt;=($B62+$D62+$F62+$H62+$J62+$L62+$N62+$P62+$R62)),$S62,IF((SUM(выдача!$O62:Q62)&lt;=($B62+$D62+$F62+$H62+$J62+$L62+$N62+$P62+$R62+$T62)),$U62,IF((SUM(выдача!$O62:Q62)&lt;=($B62+$D62+$F62+$H62+$J62+$L62+$N62+$P62+$R62+$T62+$V62)),$W62,IF((SUM(выдача!$O62:Q62)&lt;=($B62+$D62+$F62+$H62+$J62+$L62+$N62+$P62+$R62+$T62+$V62+$X62)),$Y62,IF((SUM(выдача!$O62:Q62)&lt;=($B62+$D62+$F62+$H62+$J62+$L62+$N62+$P62+$R62+$T62+$V62+$X62+$Z62)),$AA62,IF((SUM(выдача!$O62:Q62)&lt;=($B62+$D62+$F62+$H62+$J62+$L62+$N62+$P62+$R62+$T62+$V62+$X62+$Z62+$AB62)),$AC62,0))))))))))))))</f>
        <v>0</v>
      </c>
      <c r="AL62" s="354">
        <f>IF(((SUM(выдача!$O62:R62)&lt;=$B62)),$C62,IF((SUM(выдача!$O62:R62)&lt;=($B62+$D62)),$E62,IF((SUM(выдача!$O62:R62)&lt;=($B62+$D62+$F62)),$G62,IF((SUM(выдача!$O62:R62)&lt;=($B62+$D62+$F62+$H62)),$I62,IF((SUM(выдача!$O62:R62)&lt;=($B62+$D62+$F62+$H62+$J62)),$K62,IF((SUM(выдача!$O62:R62)&lt;=($B62+$D62+$F62+$H62+$J62+$L62)),$M62,IF((SUM(выдача!$O62:R62)&lt;=($B62+$D62+$F62+$H62+$J62+$L62+$N62)),$O62,IF((SUM(выдача!$O62:R62)&lt;=($B62+$D62+$F62+$H62+$J62+$L62+$N62+$P62)),$Q62,IF((SUM(выдача!$O62:R62)&lt;=($B62+$D62+$F62+$H62+$J62+$L62+$N62+$P62+$R62)),$S62,IF((SUM(выдача!$O62:R62)&lt;=($B62+$D62+$F62+$H62+$J62+$L62+$N62+$P62+$R62+$T62)),$U62,IF((SUM(выдача!$O62:R62)&lt;=($B62+$D62+$F62+$H62+$J62+$L62+$N62+$P62+$R62+$T62+$V62)),$W62,IF((SUM(выдача!$O62:R62)&lt;=($B62+$D62+$F62+$H62+$J62+$L62+$N62+$P62+$R62+$T62+$V62+$X62)),$Y62,IF((SUM(выдача!$O62:R62)&lt;=($B62+$D62+$F62+$H62+$J62+$L62+$N62+$P62+$R62+$T62+$V62+$X62+$Z62)),$AA62,IF((SUM(выдача!$O62:R62)&lt;=($B62+$D62+$F62+$H62+$J62+$L62+$N62+$P62+$R62+$T62+$V62+$X62+$Z62+$AB62)),$AC62,0))))))))))))))</f>
        <v>0</v>
      </c>
      <c r="AM62" s="354">
        <f>IF(((SUM(выдача!$O62:S62)&lt;=$B62)),$C62,IF((SUM(выдача!$O62:S62)&lt;=($B62+$D62)),$E62,IF((SUM(выдача!$O62:S62)&lt;=($B62+$D62+$F62)),$G62,IF((SUM(выдача!$O62:S62)&lt;=($B62+$D62+$F62+$H62)),$I62,IF((SUM(выдача!$O62:S62)&lt;=($B62+$D62+$F62+$H62+$J62)),$K62,IF((SUM(выдача!$O62:S62)&lt;=($B62+$D62+$F62+$H62+$J62+$L62)),$M62,IF((SUM(выдача!$O62:S62)&lt;=($B62+$D62+$F62+$H62+$J62+$L62+$N62)),$O62,IF((SUM(выдача!$O62:S62)&lt;=($B62+$D62+$F62+$H62+$J62+$L62+$N62+$P62)),$Q62,IF((SUM(выдача!$O62:S62)&lt;=($B62+$D62+$F62+$H62+$J62+$L62+$N62+$P62+$R62)),$S62,IF((SUM(выдача!$O62:S62)&lt;=($B62+$D62+$F62+$H62+$J62+$L62+$N62+$P62+$R62+$T62)),$U62,IF((SUM(выдача!$O62:S62)&lt;=($B62+$D62+$F62+$H62+$J62+$L62+$N62+$P62+$R62+$T62+$V62)),$W62,IF((SUM(выдача!$O62:S62)&lt;=($B62+$D62+$F62+$H62+$J62+$L62+$N62+$P62+$R62+$T62+$V62+$X62)),$Y62,IF((SUM(выдача!$O62:S62)&lt;=($B62+$D62+$F62+$H62+$J62+$L62+$N62+$P62+$R62+$T62+$V62+$X62+$Z62)),$AA62,IF((SUM(выдача!$O62:S62)&lt;=($B62+$D62+$F62+$H62+$J62+$L62+$N62+$P62+$R62+$T62+$V62+$X62+$Z62+$AB62)),$AC62,0))))))))))))))</f>
        <v>0</v>
      </c>
      <c r="AN62" s="354">
        <f>IF(((SUM(выдача!$O62:T62)&lt;=$B62)),$C62,IF((SUM(выдача!$O62:T62)&lt;=($B62+$D62)),$E62,IF((SUM(выдача!$O62:T62)&lt;=($B62+$D62+$F62)),$G62,IF((SUM(выдача!$O62:T62)&lt;=($B62+$D62+$F62+$H62)),$I62,IF((SUM(выдача!$O62:T62)&lt;=($B62+$D62+$F62+$H62+$J62)),$K62,IF((SUM(выдача!$O62:T62)&lt;=($B62+$D62+$F62+$H62+$J62+$L62)),$M62,IF((SUM(выдача!$O62:T62)&lt;=($B62+$D62+$F62+$H62+$J62+$L62+$N62)),$O62,IF((SUM(выдача!$O62:T62)&lt;=($B62+$D62+$F62+$H62+$J62+$L62+$N62+$P62)),$Q62,IF((SUM(выдача!$O62:T62)&lt;=($B62+$D62+$F62+$H62+$J62+$L62+$N62+$P62+$R62)),$S62,IF((SUM(выдача!$O62:T62)&lt;=($B62+$D62+$F62+$H62+$J62+$L62+$N62+$P62+$R62+$T62)),$U62,IF((SUM(выдача!$O62:T62)&lt;=($B62+$D62+$F62+$H62+$J62+$L62+$N62+$P62+$R62+$T62+$V62)),$W62,IF((SUM(выдача!$O62:T62)&lt;=($B62+$D62+$F62+$H62+$J62+$L62+$N62+$P62+$R62+$T62+$V62+$X62)),$Y62,IF((SUM(выдача!$O62:T62)&lt;=($B62+$D62+$F62+$H62+$J62+$L62+$N62+$P62+$R62+$T62+$V62+$X62+$Z62)),$AA62,IF((SUM(выдача!$O62:T62)&lt;=($B62+$D62+$F62+$H62+$J62+$L62+$N62+$P62+$R62+$T62+$V62+$X62+$Z62+$AB62)),$AC62,0))))))))))))))</f>
        <v>0</v>
      </c>
      <c r="AO62" s="354">
        <f>IF(((SUM(выдача!$O62:U62)&lt;=$B62)),$C62,IF((SUM(выдача!$O62:U62)&lt;=($B62+$D62)),$E62,IF((SUM(выдача!$O62:U62)&lt;=($B62+$D62+$F62)),$G62,IF((SUM(выдача!$O62:U62)&lt;=($B62+$D62+$F62+$H62)),$I62,IF((SUM(выдача!$O62:U62)&lt;=($B62+$D62+$F62+$H62+$J62)),$K62,IF((SUM(выдача!$O62:U62)&lt;=($B62+$D62+$F62+$H62+$J62+$L62)),$M62,IF((SUM(выдача!$O62:U62)&lt;=($B62+$D62+$F62+$H62+$J62+$L62+$N62)),$O62,IF((SUM(выдача!$O62:U62)&lt;=($B62+$D62+$F62+$H62+$J62+$L62+$N62+$P62)),$Q62,IF((SUM(выдача!$O62:U62)&lt;=($B62+$D62+$F62+$H62+$J62+$L62+$N62+$P62+$R62)),$S62,IF((SUM(выдача!$O62:U62)&lt;=($B62+$D62+$F62+$H62+$J62+$L62+$N62+$P62+$R62+$T62)),$U62,IF((SUM(выдача!$O62:U62)&lt;=($B62+$D62+$F62+$H62+$J62+$L62+$N62+$P62+$R62+$T62+$V62)),$W62,IF((SUM(выдача!$O62:U62)&lt;=($B62+$D62+$F62+$H62+$J62+$L62+$N62+$P62+$R62+$T62+$V62+$X62)),$Y62,IF((SUM(выдача!$O62:U62)&lt;=($B62+$D62+$F62+$H62+$J62+$L62+$N62+$P62+$R62+$T62+$V62+$X62+$Z62)),$AA62,IF((SUM(выдача!$O62:U62)&lt;=($B62+$D62+$F62+$H62+$J62+$L62+$N62+$P62+$R62+$T62+$V62+$X62+$Z62+$AB62)),$AC62,0))))))))))))))</f>
        <v>0</v>
      </c>
      <c r="AP62" s="354">
        <f>IF(((SUM(выдача!$O62:V62)&lt;=$B62)),$C62,IF((SUM(выдача!$O62:V62)&lt;=($B62+$D62)),$E62,IF((SUM(выдача!$O62:V62)&lt;=($B62+$D62+$F62)),$G62,IF((SUM(выдача!$O62:V62)&lt;=($B62+$D62+$F62+$H62)),$I62,IF((SUM(выдача!$O62:V62)&lt;=($B62+$D62+$F62+$H62+$J62)),$K62,IF((SUM(выдача!$O62:V62)&lt;=($B62+$D62+$F62+$H62+$J62+$L62)),$M62,IF((SUM(выдача!$O62:V62)&lt;=($B62+$D62+$F62+$H62+$J62+$L62+$N62)),$O62,IF((SUM(выдача!$O62:V62)&lt;=($B62+$D62+$F62+$H62+$J62+$L62+$N62+$P62)),$Q62,IF((SUM(выдача!$O62:V62)&lt;=($B62+$D62+$F62+$H62+$J62+$L62+$N62+$P62+$R62)),$S62,IF((SUM(выдача!$O62:V62)&lt;=($B62+$D62+$F62+$H62+$J62+$L62+$N62+$P62+$R62+$T62)),$U62,IF((SUM(выдача!$O62:V62)&lt;=($B62+$D62+$F62+$H62+$J62+$L62+$N62+$P62+$R62+$T62+$V62)),$W62,IF((SUM(выдача!$O62:V62)&lt;=($B62+$D62+$F62+$H62+$J62+$L62+$N62+$P62+$R62+$T62+$V62+$X62)),$Y62,IF((SUM(выдача!$O62:V62)&lt;=($B62+$D62+$F62+$H62+$J62+$L62+$N62+$P62+$R62+$T62+$V62+$X62+$Z62)),$AA62,IF((SUM(выдача!$O62:V62)&lt;=($B62+$D62+$F62+$H62+$J62+$L62+$N62+$P62+$R62+$T62+$V62+$X62+$Z62+$AB62)),$AC62,0))))))))))))))</f>
        <v>0</v>
      </c>
      <c r="AQ62" s="354">
        <f>IF(((SUM(выдача!$O62:W62)&lt;=$B62)),$C62,IF((SUM(выдача!$O62:W62)&lt;=($B62+$D62)),$E62,IF((SUM(выдача!$O62:W62)&lt;=($B62+$D62+$F62)),$G62,IF((SUM(выдача!$O62:W62)&lt;=($B62+$D62+$F62+$H62)),$I62,IF((SUM(выдача!$O62:W62)&lt;=($B62+$D62+$F62+$H62+$J62)),$K62,IF((SUM(выдача!$O62:W62)&lt;=($B62+$D62+$F62+$H62+$J62+$L62)),$M62,IF((SUM(выдача!$O62:W62)&lt;=($B62+$D62+$F62+$H62+$J62+$L62+$N62)),$O62,IF((SUM(выдача!$O62:W62)&lt;=($B62+$D62+$F62+$H62+$J62+$L62+$N62+$P62)),$Q62,IF((SUM(выдача!$O62:W62)&lt;=($B62+$D62+$F62+$H62+$J62+$L62+$N62+$P62+$R62)),$S62,IF((SUM(выдача!$O62:W62)&lt;=($B62+$D62+$F62+$H62+$J62+$L62+$N62+$P62+$R62+$T62)),$U62,IF((SUM(выдача!$O62:W62)&lt;=($B62+$D62+$F62+$H62+$J62+$L62+$N62+$P62+$R62+$T62+$V62)),$W62,IF((SUM(выдача!$O62:W62)&lt;=($B62+$D62+$F62+$H62+$J62+$L62+$N62+$P62+$R62+$T62+$V62+$X62)),$Y62,IF((SUM(выдача!$O62:W62)&lt;=($B62+$D62+$F62+$H62+$J62+$L62+$N62+$P62+$R62+$T62+$V62+$X62+$Z62)),$AA62,IF((SUM(выдача!$O62:W62)&lt;=($B62+$D62+$F62+$H62+$J62+$L62+$N62+$P62+$R62+$T62+$V62+$X62+$Z62+$AB62)),$AC62,0))))))))))))))</f>
        <v>0</v>
      </c>
      <c r="AR62" s="354">
        <f>IF(((SUM(выдача!$O62:X62)&lt;=$B62)),$C62,IF((SUM(выдача!$O62:X62)&lt;=($B62+$D62)),$E62,IF((SUM(выдача!$O62:X62)&lt;=($B62+$D62+$F62)),$G62,IF((SUM(выдача!$O62:X62)&lt;=($B62+$D62+$F62+$H62)),$I62,IF((SUM(выдача!$O62:X62)&lt;=($B62+$D62+$F62+$H62+$J62)),$K62,IF((SUM(выдача!$O62:X62)&lt;=($B62+$D62+$F62+$H62+$J62+$L62)),$M62,IF((SUM(выдача!$O62:X62)&lt;=($B62+$D62+$F62+$H62+$J62+$L62+$N62)),$O62,IF((SUM(выдача!$O62:X62)&lt;=($B62+$D62+$F62+$H62+$J62+$L62+$N62+$P62)),$Q62,IF((SUM(выдача!$O62:X62)&lt;=($B62+$D62+$F62+$H62+$J62+$L62+$N62+$P62+$R62)),$S62,IF((SUM(выдача!$O62:X62)&lt;=($B62+$D62+$F62+$H62+$J62+$L62+$N62+$P62+$R62+$T62)),$U62,IF((SUM(выдача!$O62:X62)&lt;=($B62+$D62+$F62+$H62+$J62+$L62+$N62+$P62+$R62+$T62+$V62)),$W62,IF((SUM(выдача!$O62:X62)&lt;=($B62+$D62+$F62+$H62+$J62+$L62+$N62+$P62+$R62+$T62+$V62+$X62)),$Y62,IF((SUM(выдача!$O62:X62)&lt;=($B62+$D62+$F62+$H62+$J62+$L62+$N62+$P62+$R62+$T62+$V62+$X62+$Z62)),$AA62,IF((SUM(выдача!$O62:X62)&lt;=($B62+$D62+$F62+$H62+$J62+$L62+$N62+$P62+$R62+$T62+$V62+$X62+$Z62+$AB62)),$AC62,0))))))))))))))</f>
        <v>0</v>
      </c>
      <c r="AS62" s="354">
        <f>IF(((SUM(выдача!$O62:Y62)&lt;=$B62)),$C62,IF((SUM(выдача!$O62:Y62)&lt;=($B62+$D62)),$E62,IF((SUM(выдача!$O62:Y62)&lt;=($B62+$D62+$F62)),$G62,IF((SUM(выдача!$O62:Y62)&lt;=($B62+$D62+$F62+$H62)),$I62,IF((SUM(выдача!$O62:Y62)&lt;=($B62+$D62+$F62+$H62+$J62)),$K62,IF((SUM(выдача!$O62:Y62)&lt;=($B62+$D62+$F62+$H62+$J62+$L62)),$M62,IF((SUM(выдача!$O62:Y62)&lt;=($B62+$D62+$F62+$H62+$J62+$L62+$N62)),$O62,IF((SUM(выдача!$O62:Y62)&lt;=($B62+$D62+$F62+$H62+$J62+$L62+$N62+$P62)),$Q62,IF((SUM(выдача!$O62:Y62)&lt;=($B62+$D62+$F62+$H62+$J62+$L62+$N62+$P62+$R62)),$S62,IF((SUM(выдача!$O62:Y62)&lt;=($B62+$D62+$F62+$H62+$J62+$L62+$N62+$P62+$R62+$T62)),$U62,IF((SUM(выдача!$O62:Y62)&lt;=($B62+$D62+$F62+$H62+$J62+$L62+$N62+$P62+$R62+$T62+$V62)),$W62,IF((SUM(выдача!$O62:Y62)&lt;=($B62+$D62+$F62+$H62+$J62+$L62+$N62+$P62+$R62+$T62+$V62+$X62)),$Y62,IF((SUM(выдача!$O62:Y62)&lt;=($B62+$D62+$F62+$H62+$J62+$L62+$N62+$P62+$R62+$T62+$V62+$X62+$Z62)),$AA62,IF((SUM(выдача!$O62:Y62)&lt;=($B62+$D62+$F62+$H62+$J62+$L62+$N62+$P62+$R62+$T62+$V62+$X62+$Z62+$AB62)),$AC62,0))))))))))))))</f>
        <v>0</v>
      </c>
      <c r="AT62" s="354">
        <f>IF(((SUM(выдача!$O62:Z62)&lt;=$B62)),$C62,IF((SUM(выдача!$O62:Z62)&lt;=($B62+$D62)),$E62,IF((SUM(выдача!$O62:Z62)&lt;=($B62+$D62+$F62)),$G62,IF((SUM(выдача!$O62:Z62)&lt;=($B62+$D62+$F62+$H62)),$I62,IF((SUM(выдача!$O62:Z62)&lt;=($B62+$D62+$F62+$H62+$J62)),$K62,IF((SUM(выдача!$O62:Z62)&lt;=($B62+$D62+$F62+$H62+$J62+$L62)),$M62,IF((SUM(выдача!$O62:Z62)&lt;=($B62+$D62+$F62+$H62+$J62+$L62+$N62)),$O62,IF((SUM(выдача!$O62:Z62)&lt;=($B62+$D62+$F62+$H62+$J62+$L62+$N62+$P62)),$Q62,IF((SUM(выдача!$O62:Z62)&lt;=($B62+$D62+$F62+$H62+$J62+$L62+$N62+$P62+$R62)),$S62,IF((SUM(выдача!$O62:Z62)&lt;=($B62+$D62+$F62+$H62+$J62+$L62+$N62+$P62+$R62+$T62)),$U62,IF((SUM(выдача!$O62:Z62)&lt;=($B62+$D62+$F62+$H62+$J62+$L62+$N62+$P62+$R62+$T62+$V62)),$W62,IF((SUM(выдача!$O62:Z62)&lt;=($B62+$D62+$F62+$H62+$J62+$L62+$N62+$P62+$R62+$T62+$V62+$X62)),$Y62,IF((SUM(выдача!$O62:Z62)&lt;=($B62+$D62+$F62+$H62+$J62+$L62+$N62+$P62+$R62+$T62+$V62+$X62+$Z62)),$AA62,IF((SUM(выдача!$O62:Z62)&lt;=($B62+$D62+$F62+$H62+$J62+$L62+$N62+$P62+$R62+$T62+$V62+$X62+$Z62+$AB62)),$AC62,0))))))))))))))</f>
        <v>0</v>
      </c>
      <c r="AU62" s="354">
        <f>IF(((SUM(выдача!$O62:AA62)&lt;=$B62)),$C62,IF((SUM(выдача!$O62:AA62)&lt;=($B62+$D62)),$E62,IF((SUM(выдача!$O62:AA62)&lt;=($B62+$D62+$F62)),$G62,IF((SUM(выдача!$O62:AA62)&lt;=($B62+$D62+$F62+$H62)),$I62,IF((SUM(выдача!$O62:AA62)&lt;=($B62+$D62+$F62+$H62+$J62)),$K62,IF((SUM(выдача!$O62:AA62)&lt;=($B62+$D62+$F62+$H62+$J62+$L62)),$M62,IF((SUM(выдача!$O62:AA62)&lt;=($B62+$D62+$F62+$H62+$J62+$L62+$N62)),$O62,IF((SUM(выдача!$O62:AA62)&lt;=($B62+$D62+$F62+$H62+$J62+$L62+$N62+$P62)),$Q62,IF((SUM(выдача!$O62:AA62)&lt;=($B62+$D62+$F62+$H62+$J62+$L62+$N62+$P62+$R62)),$S62,IF((SUM(выдача!$O62:AA62)&lt;=($B62+$D62+$F62+$H62+$J62+$L62+$N62+$P62+$R62+$T62)),$U62,IF((SUM(выдача!$O62:AA62)&lt;=($B62+$D62+$F62+$H62+$J62+$L62+$N62+$P62+$R62+$T62+$V62)),$W62,IF((SUM(выдача!$O62:AA62)&lt;=($B62+$D62+$F62+$H62+$J62+$L62+$N62+$P62+$R62+$T62+$V62+$X62)),$Y62,IF((SUM(выдача!$O62:AA62)&lt;=($B62+$D62+$F62+$H62+$J62+$L62+$N62+$P62+$R62+$T62+$V62+$X62+$Z62)),$AA62,IF((SUM(выдача!$O62:AA62)&lt;=($B62+$D62+$F62+$H62+$J62+$L62+$N62+$P62+$R62+$T62+$V62+$X62+$Z62+$AB62)),$AC62,0))))))))))))))</f>
        <v>0</v>
      </c>
      <c r="AV62" s="354">
        <f>IF(((SUM(выдача!$O62:AB62)&lt;=$B62)),$C62,IF((SUM(выдача!$O62:AB62)&lt;=($B62+$D62)),$E62,IF((SUM(выдача!$O62:AB62)&lt;=($B62+$D62+$F62)),$G62,IF((SUM(выдача!$O62:AB62)&lt;=($B62+$D62+$F62+$H62)),$I62,IF((SUM(выдача!$O62:AB62)&lt;=($B62+$D62+$F62+$H62+$J62)),$K62,IF((SUM(выдача!$O62:AB62)&lt;=($B62+$D62+$F62+$H62+$J62+$L62)),$M62,IF((SUM(выдача!$O62:AB62)&lt;=($B62+$D62+$F62+$H62+$J62+$L62+$N62)),$O62,IF((SUM(выдача!$O62:AB62)&lt;=($B62+$D62+$F62+$H62+$J62+$L62+$N62+$P62)),$Q62,IF((SUM(выдача!$O62:AB62)&lt;=($B62+$D62+$F62+$H62+$J62+$L62+$N62+$P62+$R62)),$S62,IF((SUM(выдача!$O62:AB62)&lt;=($B62+$D62+$F62+$H62+$J62+$L62+$N62+$P62+$R62+$T62)),$U62,IF((SUM(выдача!$O62:AB62)&lt;=($B62+$D62+$F62+$H62+$J62+$L62+$N62+$P62+$R62+$T62+$V62)),$W62,IF((SUM(выдача!$O62:AB62)&lt;=($B62+$D62+$F62+$H62+$J62+$L62+$N62+$P62+$R62+$T62+$V62+$X62)),$Y62,IF((SUM(выдача!$O62:AB62)&lt;=($B62+$D62+$F62+$H62+$J62+$L62+$N62+$P62+$R62+$T62+$V62+$X62+$Z62)),$AA62,IF((SUM(выдача!$O62:AB62)&lt;=($B62+$D62+$F62+$H62+$J62+$L62+$N62+$P62+$R62+$T62+$V62+$X62+$Z62+$AB62)),$AC62,0))))))))))))))</f>
        <v>0</v>
      </c>
      <c r="AW62" s="354">
        <f>IF(((SUM(выдача!$O62:AC62)&lt;=$B62)),$C62,IF((SUM(выдача!$O62:AC62)&lt;=($B62+$D62)),$E62,IF((SUM(выдача!$O62:AC62)&lt;=($B62+$D62+$F62)),$G62,IF((SUM(выдача!$O62:AC62)&lt;=($B62+$D62+$F62+$H62)),$I62,IF((SUM(выдача!$O62:AC62)&lt;=($B62+$D62+$F62+$H62+$J62)),$K62,IF((SUM(выдача!$O62:AC62)&lt;=($B62+$D62+$F62+$H62+$J62+$L62)),$M62,IF((SUM(выдача!$O62:AC62)&lt;=($B62+$D62+$F62+$H62+$J62+$L62+$N62)),$O62,IF((SUM(выдача!$O62:AC62)&lt;=($B62+$D62+$F62+$H62+$J62+$L62+$N62+$P62)),$Q62,IF((SUM(выдача!$O62:AC62)&lt;=($B62+$D62+$F62+$H62+$J62+$L62+$N62+$P62+$R62)),$S62,IF((SUM(выдача!$O62:AC62)&lt;=($B62+$D62+$F62+$H62+$J62+$L62+$N62+$P62+$R62+$T62)),$U62,IF((SUM(выдача!$O62:AC62)&lt;=($B62+$D62+$F62+$H62+$J62+$L62+$N62+$P62+$R62+$T62+$V62)),$W62,IF((SUM(выдача!$O62:AC62)&lt;=($B62+$D62+$F62+$H62+$J62+$L62+$N62+$P62+$R62+$T62+$V62+$X62)),$Y62,IF((SUM(выдача!$O62:AC62)&lt;=($B62+$D62+$F62+$H62+$J62+$L62+$N62+$P62+$R62+$T62+$V62+$X62+$Z62)),$AA62,IF((SUM(выдача!$O62:AC62)&lt;=($B62+$D62+$F62+$H62+$J62+$L62+$N62+$P62+$R62+$T62+$V62+$X62+$Z62+$AB62)),$AC62,0))))))))))))))</f>
        <v>0</v>
      </c>
      <c r="AX62" s="354">
        <f>IF(((SUM(выдача!$O62:AD62)&lt;=$B62)),$C62,IF((SUM(выдача!$O62:AD62)&lt;=($B62+$D62)),$E62,IF((SUM(выдача!$O62:AD62)&lt;=($B62+$D62+$F62)),$G62,IF((SUM(выдача!$O62:AD62)&lt;=($B62+$D62+$F62+$H62)),$I62,IF((SUM(выдача!$O62:AD62)&lt;=($B62+$D62+$F62+$H62+$J62)),$K62,IF((SUM(выдача!$O62:AD62)&lt;=($B62+$D62+$F62+$H62+$J62+$L62)),$M62,IF((SUM(выдача!$O62:AD62)&lt;=($B62+$D62+$F62+$H62+$J62+$L62+$N62)),$O62,IF((SUM(выдача!$O62:AD62)&lt;=($B62+$D62+$F62+$H62+$J62+$L62+$N62+$P62)),$Q62,IF((SUM(выдача!$O62:AD62)&lt;=($B62+$D62+$F62+$H62+$J62+$L62+$N62+$P62+$R62)),$S62,IF((SUM(выдача!$O62:AD62)&lt;=($B62+$D62+$F62+$H62+$J62+$L62+$N62+$P62+$R62+$T62)),$U62,IF((SUM(выдача!$O62:AD62)&lt;=($B62+$D62+$F62+$H62+$J62+$L62+$N62+$P62+$R62+$T62+$V62)),$W62,IF((SUM(выдача!$O62:AD62)&lt;=($B62+$D62+$F62+$H62+$J62+$L62+$N62+$P62+$R62+$T62+$V62+$X62)),$Y62,IF((SUM(выдача!$O62:AD62)&lt;=($B62+$D62+$F62+$H62+$J62+$L62+$N62+$P62+$R62+$T62+$V62+$X62+$Z62)),$AA62,IF((SUM(выдача!$O62:AD62)&lt;=($B62+$D62+$F62+$H62+$J62+$L62+$N62+$P62+$R62+$T62+$V62+$X62+$Z62+$AB62)),$AC62,0))))))))))))))</f>
        <v>0</v>
      </c>
      <c r="AY62" s="354">
        <f>IF(((SUM(выдача!$O62:AE62)&lt;=$B62)),$C62,IF((SUM(выдача!$O62:AE62)&lt;=($B62+$D62)),$E62,IF((SUM(выдача!$O62:AE62)&lt;=($B62+$D62+$F62)),$G62,IF((SUM(выдача!$O62:AE62)&lt;=($B62+$D62+$F62+$H62)),$I62,IF((SUM(выдача!$O62:AE62)&lt;=($B62+$D62+$F62+$H62+$J62)),$K62,IF((SUM(выдача!$O62:AE62)&lt;=($B62+$D62+$F62+$H62+$J62+$L62)),$M62,IF((SUM(выдача!$O62:AE62)&lt;=($B62+$D62+$F62+$H62+$J62+$L62+$N62)),$O62,IF((SUM(выдача!$O62:AE62)&lt;=($B62+$D62+$F62+$H62+$J62+$L62+$N62+$P62)),$Q62,IF((SUM(выдача!$O62:AE62)&lt;=($B62+$D62+$F62+$H62+$J62+$L62+$N62+$P62+$R62)),$S62,IF((SUM(выдача!$O62:AE62)&lt;=($B62+$D62+$F62+$H62+$J62+$L62+$N62+$P62+$R62+$T62)),$U62,IF((SUM(выдача!$O62:AE62)&lt;=($B62+$D62+$F62+$H62+$J62+$L62+$N62+$P62+$R62+$T62+$V62)),$W62,IF((SUM(выдача!$O62:AE62)&lt;=($B62+$D62+$F62+$H62+$J62+$L62+$N62+$P62+$R62+$T62+$V62+$X62)),$Y62,IF((SUM(выдача!$O62:AE62)&lt;=($B62+$D62+$F62+$H62+$J62+$L62+$N62+$P62+$R62+$T62+$V62+$X62+$Z62)),$AA62,IF((SUM(выдача!$O62:AE62)&lt;=($B62+$D62+$F62+$H62+$J62+$L62+$N62+$P62+$R62+$T62+$V62+$X62+$Z62+$AB62)),$AC62,0))))))))))))))</f>
        <v>0</v>
      </c>
      <c r="AZ62" s="354">
        <f>IF(((SUM(выдача!$O62:AF62)&lt;=$B62)),$C62,IF((SUM(выдача!$O62:AF62)&lt;=($B62+$D62)),$E62,IF((SUM(выдача!$O62:AF62)&lt;=($B62+$D62+$F62)),$G62,IF((SUM(выдача!$O62:AF62)&lt;=($B62+$D62+$F62+$H62)),$I62,IF((SUM(выдача!$O62:AF62)&lt;=($B62+$D62+$F62+$H62+$J62)),$K62,IF((SUM(выдача!$O62:AF62)&lt;=($B62+$D62+$F62+$H62+$J62+$L62)),$M62,IF((SUM(выдача!$O62:AF62)&lt;=($B62+$D62+$F62+$H62+$J62+$L62+$N62)),$O62,IF((SUM(выдача!$O62:AF62)&lt;=($B62+$D62+$F62+$H62+$J62+$L62+$N62+$P62)),$Q62,IF((SUM(выдача!$O62:AF62)&lt;=($B62+$D62+$F62+$H62+$J62+$L62+$N62+$P62+$R62)),$S62,IF((SUM(выдача!$O62:AF62)&lt;=($B62+$D62+$F62+$H62+$J62+$L62+$N62+$P62+$R62+$T62)),$U62,IF((SUM(выдача!$O62:AF62)&lt;=($B62+$D62+$F62+$H62+$J62+$L62+$N62+$P62+$R62+$T62+$V62)),$W62,IF((SUM(выдача!$O62:AF62)&lt;=($B62+$D62+$F62+$H62+$J62+$L62+$N62+$P62+$R62+$T62+$V62+$X62)),$Y62,IF((SUM(выдача!$O62:AF62)&lt;=($B62+$D62+$F62+$H62+$J62+$L62+$N62+$P62+$R62+$T62+$V62+$X62+$Z62)),$AA62,IF((SUM(выдача!$O62:AF62)&lt;=($B62+$D62+$F62+$H62+$J62+$L62+$N62+$P62+$R62+$T62+$V62+$X62+$Z62+$AB62)),$AC62,0))))))))))))))</f>
        <v>0</v>
      </c>
      <c r="BA62" s="354">
        <f>IF(((SUM(выдача!$O62:AG62)&lt;=$B62)),$C62,IF((SUM(выдача!$O62:AG62)&lt;=($B62+$D62)),$E62,IF((SUM(выдача!$O62:AG62)&lt;=($B62+$D62+$F62)),$G62,IF((SUM(выдача!$O62:AG62)&lt;=($B62+$D62+$F62+$H62)),$I62,IF((SUM(выдача!$O62:AG62)&lt;=($B62+$D62+$F62+$H62+$J62)),$K62,IF((SUM(выдача!$O62:AG62)&lt;=($B62+$D62+$F62+$H62+$J62+$L62)),$M62,IF((SUM(выдача!$O62:AG62)&lt;=($B62+$D62+$F62+$H62+$J62+$L62+$N62)),$O62,IF((SUM(выдача!$O62:AG62)&lt;=($B62+$D62+$F62+$H62+$J62+$L62+$N62+$P62)),$Q62,IF((SUM(выдача!$O62:AG62)&lt;=($B62+$D62+$F62+$H62+$J62+$L62+$N62+$P62+$R62)),$S62,IF((SUM(выдача!$O62:AG62)&lt;=($B62+$D62+$F62+$H62+$J62+$L62+$N62+$P62+$R62+$T62)),$U62,IF((SUM(выдача!$O62:AG62)&lt;=($B62+$D62+$F62+$H62+$J62+$L62+$N62+$P62+$R62+$T62+$V62)),$W62,IF((SUM(выдача!$O62:AG62)&lt;=($B62+$D62+$F62+$H62+$J62+$L62+$N62+$P62+$R62+$T62+$V62+$X62)),$Y62,IF((SUM(выдача!$O62:AG62)&lt;=($B62+$D62+$F62+$H62+$J62+$L62+$N62+$P62+$R62+$T62+$V62+$X62+$Z62)),$AA62,IF((SUM(выдача!$O62:AG62)&lt;=($B62+$D62+$F62+$H62+$J62+$L62+$N62+$P62+$R62+$T62+$V62+$X62+$Z62+$AB62)),$AC62,0))))))))))))))</f>
        <v>0</v>
      </c>
      <c r="BB62" s="354">
        <f>IF(((SUM(выдача!$O62:AH62)&lt;=$B62)),$C62,IF((SUM(выдача!$O62:AH62)&lt;=($B62+$D62)),$E62,IF((SUM(выдача!$O62:AH62)&lt;=($B62+$D62+$F62)),$G62,IF((SUM(выдача!$O62:AH62)&lt;=($B62+$D62+$F62+$H62)),$I62,IF((SUM(выдача!$O62:AH62)&lt;=($B62+$D62+$F62+$H62+$J62)),$K62,IF((SUM(выдача!$O62:AH62)&lt;=($B62+$D62+$F62+$H62+$J62+$L62)),$M62,IF((SUM(выдача!$O62:AH62)&lt;=($B62+$D62+$F62+$H62+$J62+$L62+$N62)),$O62,IF((SUM(выдача!$O62:AH62)&lt;=($B62+$D62+$F62+$H62+$J62+$L62+$N62+$P62)),$Q62,IF((SUM(выдача!$O62:AH62)&lt;=($B62+$D62+$F62+$H62+$J62+$L62+$N62+$P62+$R62)),$S62,IF((SUM(выдача!$O62:AH62)&lt;=($B62+$D62+$F62+$H62+$J62+$L62+$N62+$P62+$R62+$T62)),$U62,IF((SUM(выдача!$O62:AH62)&lt;=($B62+$D62+$F62+$H62+$J62+$L62+$N62+$P62+$R62+$T62+$V62)),$W62,IF((SUM(выдача!$O62:AH62)&lt;=($B62+$D62+$F62+$H62+$J62+$L62+$N62+$P62+$R62+$T62+$V62+$X62)),$Y62,IF((SUM(выдача!$O62:AH62)&lt;=($B62+$D62+$F62+$H62+$J62+$L62+$N62+$P62+$R62+$T62+$V62+$X62+$Z62)),$AA62,IF((SUM(выдача!$O62:AH62)&lt;=($B62+$D62+$F62+$H62+$J62+$L62+$N62+$P62+$R62+$T62+$V62+$X62+$Z62+$AB62)),$AC62,0))))))))))))))</f>
        <v>0</v>
      </c>
      <c r="BC62" s="354">
        <f>IF(((SUM(выдача!$O62:AI62)&lt;=$B62)),$C62,IF((SUM(выдача!$O62:AI62)&lt;=($B62+$D62)),$E62,IF((SUM(выдача!$O62:AI62)&lt;=($B62+$D62+$F62)),$G62,IF((SUM(выдача!$O62:AI62)&lt;=($B62+$D62+$F62+$H62)),$I62,IF((SUM(выдача!$O62:AI62)&lt;=($B62+$D62+$F62+$H62+$J62)),$K62,IF((SUM(выдача!$O62:AI62)&lt;=($B62+$D62+$F62+$H62+$J62+$L62)),$M62,IF((SUM(выдача!$O62:AI62)&lt;=($B62+$D62+$F62+$H62+$J62+$L62+$N62)),$O62,IF((SUM(выдача!$O62:AI62)&lt;=($B62+$D62+$F62+$H62+$J62+$L62+$N62+$P62)),$Q62,IF((SUM(выдача!$O62:AI62)&lt;=($B62+$D62+$F62+$H62+$J62+$L62+$N62+$P62+$R62)),$S62,IF((SUM(выдача!$O62:AI62)&lt;=($B62+$D62+$F62+$H62+$J62+$L62+$N62+$P62+$R62+$T62)),$U62,IF((SUM(выдача!$O62:AI62)&lt;=($B62+$D62+$F62+$H62+$J62+$L62+$N62+$P62+$R62+$T62+$V62)),$W62,IF((SUM(выдача!$O62:AI62)&lt;=($B62+$D62+$F62+$H62+$J62+$L62+$N62+$P62+$R62+$T62+$V62+$X62)),$Y62,IF((SUM(выдача!$O62:AI62)&lt;=($B62+$D62+$F62+$H62+$J62+$L62+$N62+$P62+$R62+$T62+$V62+$X62+$Z62)),$AA62,IF((SUM(выдача!$O62:AI62)&lt;=($B62+$D62+$F62+$H62+$J62+$L62+$N62+$P62+$R62+$T62+$V62+$X62+$Z62+$AB62)),$AC62,0))))))))))))))</f>
        <v>0</v>
      </c>
      <c r="BD62" s="357" t="s">
        <v>165</v>
      </c>
      <c r="BE62" s="358">
        <f>осн.данные!A16-'Что купили'!BE59</f>
        <v>-8.5999999995692633E-2</v>
      </c>
    </row>
    <row r="63" spans="1:57" ht="15.75">
      <c r="A63" s="151"/>
      <c r="B63" s="276"/>
      <c r="C63" s="277"/>
      <c r="D63" s="276"/>
      <c r="E63" s="277"/>
      <c r="F63" s="276"/>
      <c r="G63" s="280"/>
      <c r="H63" s="276"/>
      <c r="I63" s="278"/>
      <c r="J63" s="279"/>
      <c r="K63" s="278"/>
      <c r="L63" s="279"/>
      <c r="M63" s="280"/>
      <c r="N63" s="279"/>
      <c r="O63" s="280"/>
      <c r="P63" s="279"/>
      <c r="Q63" s="280"/>
      <c r="R63" s="279"/>
      <c r="S63" s="280"/>
      <c r="T63" s="279"/>
      <c r="U63" s="280"/>
      <c r="V63" s="279"/>
      <c r="W63" s="280"/>
      <c r="X63" s="279"/>
      <c r="Y63" s="280"/>
      <c r="Z63" s="279"/>
      <c r="AA63" s="280"/>
      <c r="AB63" s="279"/>
      <c r="AC63" s="280"/>
      <c r="AD63" s="351">
        <f>B63*C63+D63*E63+F63*G63+H63*I63+J63*K63+L63*M63+N63*O63+P63*Q63+R63*S63+T63*U63+V63*W63+X63*Y63+Z63*AA63+AB63*AC63</f>
        <v>0</v>
      </c>
      <c r="AE63" s="351">
        <f>AD63-(SUM(Всего!D63:'Всего'!X63))</f>
        <v>0</v>
      </c>
      <c r="AF63" s="352">
        <f>B63+D63+F63+H63+J63+L63+N63+P63+R63+T63+V63+X63+Z63+AB63</f>
        <v>0</v>
      </c>
      <c r="AG63" s="353">
        <f t="shared" si="0"/>
        <v>0</v>
      </c>
      <c r="AH63" s="353">
        <f>выдача!B63</f>
        <v>0</v>
      </c>
      <c r="AI63" s="354">
        <f>IF(((SUM(выдача!$O63:O63)&lt;=$B63)),$C63,IF((SUM(выдача!$O63:O63)&lt;=($B63+$D63)),$E63,IF((SUM(выдача!$O63:O63)&lt;=($B63+$D63+$F63)),$G63,IF((SUM(выдача!$O63:O63)&lt;=($B63+$D63+$F63+$H63)),$I63,IF((SUM(выдача!$O63:O63)&lt;=($B63+$D63+$F63+$H63+$J63)),$K63,IF((SUM(выдача!$O63:O63)&lt;=($B63+$D63+$F63+$H63+$J63+$L63)),$M63,IF((SUM(выдача!$O63:O63)&lt;=($B63+$D63+$F63+$H63+$J63+$L63+$N63)),$O63,IF((SUM(выдача!$O63:O63)&lt;=($B63+$D63+$F63+$H63+$J63+$L63+$N63+$P63)),$Q63,IF((SUM(выдача!$O63:O63)&lt;=($B63+$D63+$F63+$H63+$J63+$L63+$N63+$P63+$R63)),$S63,IF((SUM(выдача!$O63:O63)&lt;=($B63+$D63+$F63+$H63+$J63+$L63+$N63+$P63+$R63+$T63)),$U63,IF((SUM(выдача!$O63:O63)&lt;=($B63+$D63+$F63+$H63+$J63+$L63+$N63+$P63+$R63+$T63+$V63)),$W63,IF((SUM(выдача!$O63:O63)&lt;=($B63+$D63+$F63+$H63+$J63+$L63+$N63+$P63+$R63+$T63+$V63+$X63)),$Y63,IF((SUM(выдача!$O63:O63)&lt;=($B63+$D63+$F63+$H63+$J63+$L63+$N63+$P63+$R63+$T63+$V63+$X63+$Z63)),$AA63,IF((SUM(выдача!$O63:O63)&lt;=($B63+$D63+$F63+$H63+$J63+$L63+$N63+$P63+$R63+$T63+$V63+$X63+$Z63+$AB63)),$AC63,0))))))))))))))</f>
        <v>0</v>
      </c>
      <c r="AJ63" s="354">
        <f>IF(((SUM(выдача!$O63:P63)&lt;=$B63)),$C63,IF((SUM(выдача!$O63:P63)&lt;=($B63+$D63)),$E63,IF((SUM(выдача!$O63:P63)&lt;=($B63+$D63+$F63)),$G63,IF((SUM(выдача!$O63:P63)&lt;=($B63+$D63+$F63+$H63)),$I63,IF((SUM(выдача!$O63:P63)&lt;=($B63+$D63+$F63+$H63+$J63)),$K63,IF((SUM(выдача!$O63:P63)&lt;=($B63+$D63+$F63+$H63+$J63+$L63)),$M63,IF((SUM(выдача!$O63:P63)&lt;=($B63+$D63+$F63+$H63+$J63+$L63+$N63)),$O63,IF((SUM(выдача!$O63:P63)&lt;=($B63+$D63+$F63+$H63+$J63+$L63+$N63+$P63)),$Q63,IF((SUM(выдача!$O63:P63)&lt;=($B63+$D63+$F63+$H63+$J63+$L63+$N63+$P63+$R63)),$S63,IF((SUM(выдача!$O63:P63)&lt;=($B63+$D63+$F63+$H63+$J63+$L63+$N63+$P63+$R63+$T63)),$U63,IF((SUM(выдача!$O63:P63)&lt;=($B63+$D63+$F63+$H63+$J63+$L63+$N63+$P63+$R63+$T63+$V63)),$W63,IF((SUM(выдача!$O63:P63)&lt;=($B63+$D63+$F63+$H63+$J63+$L63+$N63+$P63+$R63+$T63+$V63+$X63)),$Y63,IF((SUM(выдача!$O63:P63)&lt;=($B63+$D63+$F63+$H63+$J63+$L63+$N63+$P63+$R63+$T63+$V63+$X63+$Z63)),$AA63,IF((SUM(выдача!$O63:P63)&lt;=($B63+$D63+$F63+$H63+$J63+$L63+$N63+$P63+$R63+$T63+$V63+$X63+$Z63+$AB63)),$AC63,0))))))))))))))</f>
        <v>0</v>
      </c>
      <c r="AK63" s="354">
        <f>IF(((SUM(выдача!$O63:Q63)&lt;=$B63)),$C63,IF((SUM(выдача!$O63:Q63)&lt;=($B63+$D63)),$E63,IF((SUM(выдача!$O63:Q63)&lt;=($B63+$D63+$F63)),$G63,IF((SUM(выдача!$O63:Q63)&lt;=($B63+$D63+$F63+$H63)),$I63,IF((SUM(выдача!$O63:Q63)&lt;=($B63+$D63+$F63+$H63+$J63)),$K63,IF((SUM(выдача!$O63:Q63)&lt;=($B63+$D63+$F63+$H63+$J63+$L63)),$M63,IF((SUM(выдача!$O63:Q63)&lt;=($B63+$D63+$F63+$H63+$J63+$L63+$N63)),$O63,IF((SUM(выдача!$O63:Q63)&lt;=($B63+$D63+$F63+$H63+$J63+$L63+$N63+$P63)),$Q63,IF((SUM(выдача!$O63:Q63)&lt;=($B63+$D63+$F63+$H63+$J63+$L63+$N63+$P63+$R63)),$S63,IF((SUM(выдача!$O63:Q63)&lt;=($B63+$D63+$F63+$H63+$J63+$L63+$N63+$P63+$R63+$T63)),$U63,IF((SUM(выдача!$O63:Q63)&lt;=($B63+$D63+$F63+$H63+$J63+$L63+$N63+$P63+$R63+$T63+$V63)),$W63,IF((SUM(выдача!$O63:Q63)&lt;=($B63+$D63+$F63+$H63+$J63+$L63+$N63+$P63+$R63+$T63+$V63+$X63)),$Y63,IF((SUM(выдача!$O63:Q63)&lt;=($B63+$D63+$F63+$H63+$J63+$L63+$N63+$P63+$R63+$T63+$V63+$X63+$Z63)),$AA63,IF((SUM(выдача!$O63:Q63)&lt;=($B63+$D63+$F63+$H63+$J63+$L63+$N63+$P63+$R63+$T63+$V63+$X63+$Z63+$AB63)),$AC63,0))))))))))))))</f>
        <v>0</v>
      </c>
      <c r="AL63" s="354">
        <f>IF(((SUM(выдача!$O63:R63)&lt;=$B63)),$C63,IF((SUM(выдача!$O63:R63)&lt;=($B63+$D63)),$E63,IF((SUM(выдача!$O63:R63)&lt;=($B63+$D63+$F63)),$G63,IF((SUM(выдача!$O63:R63)&lt;=($B63+$D63+$F63+$H63)),$I63,IF((SUM(выдача!$O63:R63)&lt;=($B63+$D63+$F63+$H63+$J63)),$K63,IF((SUM(выдача!$O63:R63)&lt;=($B63+$D63+$F63+$H63+$J63+$L63)),$M63,IF((SUM(выдача!$O63:R63)&lt;=($B63+$D63+$F63+$H63+$J63+$L63+$N63)),$O63,IF((SUM(выдача!$O63:R63)&lt;=($B63+$D63+$F63+$H63+$J63+$L63+$N63+$P63)),$Q63,IF((SUM(выдача!$O63:R63)&lt;=($B63+$D63+$F63+$H63+$J63+$L63+$N63+$P63+$R63)),$S63,IF((SUM(выдача!$O63:R63)&lt;=($B63+$D63+$F63+$H63+$J63+$L63+$N63+$P63+$R63+$T63)),$U63,IF((SUM(выдача!$O63:R63)&lt;=($B63+$D63+$F63+$H63+$J63+$L63+$N63+$P63+$R63+$T63+$V63)),$W63,IF((SUM(выдача!$O63:R63)&lt;=($B63+$D63+$F63+$H63+$J63+$L63+$N63+$P63+$R63+$T63+$V63+$X63)),$Y63,IF((SUM(выдача!$O63:R63)&lt;=($B63+$D63+$F63+$H63+$J63+$L63+$N63+$P63+$R63+$T63+$V63+$X63+$Z63)),$AA63,IF((SUM(выдача!$O63:R63)&lt;=($B63+$D63+$F63+$H63+$J63+$L63+$N63+$P63+$R63+$T63+$V63+$X63+$Z63+$AB63)),$AC63,0))))))))))))))</f>
        <v>0</v>
      </c>
      <c r="AM63" s="354">
        <f>IF(((SUM(выдача!$O63:S63)&lt;=$B63)),$C63,IF((SUM(выдача!$O63:S63)&lt;=($B63+$D63)),$E63,IF((SUM(выдача!$O63:S63)&lt;=($B63+$D63+$F63)),$G63,IF((SUM(выдача!$O63:S63)&lt;=($B63+$D63+$F63+$H63)),$I63,IF((SUM(выдача!$O63:S63)&lt;=($B63+$D63+$F63+$H63+$J63)),$K63,IF((SUM(выдача!$O63:S63)&lt;=($B63+$D63+$F63+$H63+$J63+$L63)),$M63,IF((SUM(выдача!$O63:S63)&lt;=($B63+$D63+$F63+$H63+$J63+$L63+$N63)),$O63,IF((SUM(выдача!$O63:S63)&lt;=($B63+$D63+$F63+$H63+$J63+$L63+$N63+$P63)),$Q63,IF((SUM(выдача!$O63:S63)&lt;=($B63+$D63+$F63+$H63+$J63+$L63+$N63+$P63+$R63)),$S63,IF((SUM(выдача!$O63:S63)&lt;=($B63+$D63+$F63+$H63+$J63+$L63+$N63+$P63+$R63+$T63)),$U63,IF((SUM(выдача!$O63:S63)&lt;=($B63+$D63+$F63+$H63+$J63+$L63+$N63+$P63+$R63+$T63+$V63)),$W63,IF((SUM(выдача!$O63:S63)&lt;=($B63+$D63+$F63+$H63+$J63+$L63+$N63+$P63+$R63+$T63+$V63+$X63)),$Y63,IF((SUM(выдача!$O63:S63)&lt;=($B63+$D63+$F63+$H63+$J63+$L63+$N63+$P63+$R63+$T63+$V63+$X63+$Z63)),$AA63,IF((SUM(выдача!$O63:S63)&lt;=($B63+$D63+$F63+$H63+$J63+$L63+$N63+$P63+$R63+$T63+$V63+$X63+$Z63+$AB63)),$AC63,0))))))))))))))</f>
        <v>0</v>
      </c>
      <c r="AN63" s="354">
        <f>IF(((SUM(выдача!$O63:T63)&lt;=$B63)),$C63,IF((SUM(выдача!$O63:T63)&lt;=($B63+$D63)),$E63,IF((SUM(выдача!$O63:T63)&lt;=($B63+$D63+$F63)),$G63,IF((SUM(выдача!$O63:T63)&lt;=($B63+$D63+$F63+$H63)),$I63,IF((SUM(выдача!$O63:T63)&lt;=($B63+$D63+$F63+$H63+$J63)),$K63,IF((SUM(выдача!$O63:T63)&lt;=($B63+$D63+$F63+$H63+$J63+$L63)),$M63,IF((SUM(выдача!$O63:T63)&lt;=($B63+$D63+$F63+$H63+$J63+$L63+$N63)),$O63,IF((SUM(выдача!$O63:T63)&lt;=($B63+$D63+$F63+$H63+$J63+$L63+$N63+$P63)),$Q63,IF((SUM(выдача!$O63:T63)&lt;=($B63+$D63+$F63+$H63+$J63+$L63+$N63+$P63+$R63)),$S63,IF((SUM(выдача!$O63:T63)&lt;=($B63+$D63+$F63+$H63+$J63+$L63+$N63+$P63+$R63+$T63)),$U63,IF((SUM(выдача!$O63:T63)&lt;=($B63+$D63+$F63+$H63+$J63+$L63+$N63+$P63+$R63+$T63+$V63)),$W63,IF((SUM(выдача!$O63:T63)&lt;=($B63+$D63+$F63+$H63+$J63+$L63+$N63+$P63+$R63+$T63+$V63+$X63)),$Y63,IF((SUM(выдача!$O63:T63)&lt;=($B63+$D63+$F63+$H63+$J63+$L63+$N63+$P63+$R63+$T63+$V63+$X63+$Z63)),$AA63,IF((SUM(выдача!$O63:T63)&lt;=($B63+$D63+$F63+$H63+$J63+$L63+$N63+$P63+$R63+$T63+$V63+$X63+$Z63+$AB63)),$AC63,0))))))))))))))</f>
        <v>0</v>
      </c>
      <c r="AO63" s="354">
        <f>IF(((SUM(выдача!$O63:U63)&lt;=$B63)),$C63,IF((SUM(выдача!$O63:U63)&lt;=($B63+$D63)),$E63,IF((SUM(выдача!$O63:U63)&lt;=($B63+$D63+$F63)),$G63,IF((SUM(выдача!$O63:U63)&lt;=($B63+$D63+$F63+$H63)),$I63,IF((SUM(выдача!$O63:U63)&lt;=($B63+$D63+$F63+$H63+$J63)),$K63,IF((SUM(выдача!$O63:U63)&lt;=($B63+$D63+$F63+$H63+$J63+$L63)),$M63,IF((SUM(выдача!$O63:U63)&lt;=($B63+$D63+$F63+$H63+$J63+$L63+$N63)),$O63,IF((SUM(выдача!$O63:U63)&lt;=($B63+$D63+$F63+$H63+$J63+$L63+$N63+$P63)),$Q63,IF((SUM(выдача!$O63:U63)&lt;=($B63+$D63+$F63+$H63+$J63+$L63+$N63+$P63+$R63)),$S63,IF((SUM(выдача!$O63:U63)&lt;=($B63+$D63+$F63+$H63+$J63+$L63+$N63+$P63+$R63+$T63)),$U63,IF((SUM(выдача!$O63:U63)&lt;=($B63+$D63+$F63+$H63+$J63+$L63+$N63+$P63+$R63+$T63+$V63)),$W63,IF((SUM(выдача!$O63:U63)&lt;=($B63+$D63+$F63+$H63+$J63+$L63+$N63+$P63+$R63+$T63+$V63+$X63)),$Y63,IF((SUM(выдача!$O63:U63)&lt;=($B63+$D63+$F63+$H63+$J63+$L63+$N63+$P63+$R63+$T63+$V63+$X63+$Z63)),$AA63,IF((SUM(выдача!$O63:U63)&lt;=($B63+$D63+$F63+$H63+$J63+$L63+$N63+$P63+$R63+$T63+$V63+$X63+$Z63+$AB63)),$AC63,0))))))))))))))</f>
        <v>0</v>
      </c>
      <c r="AP63" s="354">
        <f>IF(((SUM(выдача!$O63:V63)&lt;=$B63)),$C63,IF((SUM(выдача!$O63:V63)&lt;=($B63+$D63)),$E63,IF((SUM(выдача!$O63:V63)&lt;=($B63+$D63+$F63)),$G63,IF((SUM(выдача!$O63:V63)&lt;=($B63+$D63+$F63+$H63)),$I63,IF((SUM(выдача!$O63:V63)&lt;=($B63+$D63+$F63+$H63+$J63)),$K63,IF((SUM(выдача!$O63:V63)&lt;=($B63+$D63+$F63+$H63+$J63+$L63)),$M63,IF((SUM(выдача!$O63:V63)&lt;=($B63+$D63+$F63+$H63+$J63+$L63+$N63)),$O63,IF((SUM(выдача!$O63:V63)&lt;=($B63+$D63+$F63+$H63+$J63+$L63+$N63+$P63)),$Q63,IF((SUM(выдача!$O63:V63)&lt;=($B63+$D63+$F63+$H63+$J63+$L63+$N63+$P63+$R63)),$S63,IF((SUM(выдача!$O63:V63)&lt;=($B63+$D63+$F63+$H63+$J63+$L63+$N63+$P63+$R63+$T63)),$U63,IF((SUM(выдача!$O63:V63)&lt;=($B63+$D63+$F63+$H63+$J63+$L63+$N63+$P63+$R63+$T63+$V63)),$W63,IF((SUM(выдача!$O63:V63)&lt;=($B63+$D63+$F63+$H63+$J63+$L63+$N63+$P63+$R63+$T63+$V63+$X63)),$Y63,IF((SUM(выдача!$O63:V63)&lt;=($B63+$D63+$F63+$H63+$J63+$L63+$N63+$P63+$R63+$T63+$V63+$X63+$Z63)),$AA63,IF((SUM(выдача!$O63:V63)&lt;=($B63+$D63+$F63+$H63+$J63+$L63+$N63+$P63+$R63+$T63+$V63+$X63+$Z63+$AB63)),$AC63,0))))))))))))))</f>
        <v>0</v>
      </c>
      <c r="AQ63" s="354">
        <f>IF(((SUM(выдача!$O63:W63)&lt;=$B63)),$C63,IF((SUM(выдача!$O63:W63)&lt;=($B63+$D63)),$E63,IF((SUM(выдача!$O63:W63)&lt;=($B63+$D63+$F63)),$G63,IF((SUM(выдача!$O63:W63)&lt;=($B63+$D63+$F63+$H63)),$I63,IF((SUM(выдача!$O63:W63)&lt;=($B63+$D63+$F63+$H63+$J63)),$K63,IF((SUM(выдача!$O63:W63)&lt;=($B63+$D63+$F63+$H63+$J63+$L63)),$M63,IF((SUM(выдача!$O63:W63)&lt;=($B63+$D63+$F63+$H63+$J63+$L63+$N63)),$O63,IF((SUM(выдача!$O63:W63)&lt;=($B63+$D63+$F63+$H63+$J63+$L63+$N63+$P63)),$Q63,IF((SUM(выдача!$O63:W63)&lt;=($B63+$D63+$F63+$H63+$J63+$L63+$N63+$P63+$R63)),$S63,IF((SUM(выдача!$O63:W63)&lt;=($B63+$D63+$F63+$H63+$J63+$L63+$N63+$P63+$R63+$T63)),$U63,IF((SUM(выдача!$O63:W63)&lt;=($B63+$D63+$F63+$H63+$J63+$L63+$N63+$P63+$R63+$T63+$V63)),$W63,IF((SUM(выдача!$O63:W63)&lt;=($B63+$D63+$F63+$H63+$J63+$L63+$N63+$P63+$R63+$T63+$V63+$X63)),$Y63,IF((SUM(выдача!$O63:W63)&lt;=($B63+$D63+$F63+$H63+$J63+$L63+$N63+$P63+$R63+$T63+$V63+$X63+$Z63)),$AA63,IF((SUM(выдача!$O63:W63)&lt;=($B63+$D63+$F63+$H63+$J63+$L63+$N63+$P63+$R63+$T63+$V63+$X63+$Z63+$AB63)),$AC63,0))))))))))))))</f>
        <v>0</v>
      </c>
      <c r="AR63" s="354">
        <f>IF(((SUM(выдача!$O63:X63)&lt;=$B63)),$C63,IF((SUM(выдача!$O63:X63)&lt;=($B63+$D63)),$E63,IF((SUM(выдача!$O63:X63)&lt;=($B63+$D63+$F63)),$G63,IF((SUM(выдача!$O63:X63)&lt;=($B63+$D63+$F63+$H63)),$I63,IF((SUM(выдача!$O63:X63)&lt;=($B63+$D63+$F63+$H63+$J63)),$K63,IF((SUM(выдача!$O63:X63)&lt;=($B63+$D63+$F63+$H63+$J63+$L63)),$M63,IF((SUM(выдача!$O63:X63)&lt;=($B63+$D63+$F63+$H63+$J63+$L63+$N63)),$O63,IF((SUM(выдача!$O63:X63)&lt;=($B63+$D63+$F63+$H63+$J63+$L63+$N63+$P63)),$Q63,IF((SUM(выдача!$O63:X63)&lt;=($B63+$D63+$F63+$H63+$J63+$L63+$N63+$P63+$R63)),$S63,IF((SUM(выдача!$O63:X63)&lt;=($B63+$D63+$F63+$H63+$J63+$L63+$N63+$P63+$R63+$T63)),$U63,IF((SUM(выдача!$O63:X63)&lt;=($B63+$D63+$F63+$H63+$J63+$L63+$N63+$P63+$R63+$T63+$V63)),$W63,IF((SUM(выдача!$O63:X63)&lt;=($B63+$D63+$F63+$H63+$J63+$L63+$N63+$P63+$R63+$T63+$V63+$X63)),$Y63,IF((SUM(выдача!$O63:X63)&lt;=($B63+$D63+$F63+$H63+$J63+$L63+$N63+$P63+$R63+$T63+$V63+$X63+$Z63)),$AA63,IF((SUM(выдача!$O63:X63)&lt;=($B63+$D63+$F63+$H63+$J63+$L63+$N63+$P63+$R63+$T63+$V63+$X63+$Z63+$AB63)),$AC63,0))))))))))))))</f>
        <v>0</v>
      </c>
      <c r="AS63" s="354">
        <f>IF(((SUM(выдача!$O63:Y63)&lt;=$B63)),$C63,IF((SUM(выдача!$O63:Y63)&lt;=($B63+$D63)),$E63,IF((SUM(выдача!$O63:Y63)&lt;=($B63+$D63+$F63)),$G63,IF((SUM(выдача!$O63:Y63)&lt;=($B63+$D63+$F63+$H63)),$I63,IF((SUM(выдача!$O63:Y63)&lt;=($B63+$D63+$F63+$H63+$J63)),$K63,IF((SUM(выдача!$O63:Y63)&lt;=($B63+$D63+$F63+$H63+$J63+$L63)),$M63,IF((SUM(выдача!$O63:Y63)&lt;=($B63+$D63+$F63+$H63+$J63+$L63+$N63)),$O63,IF((SUM(выдача!$O63:Y63)&lt;=($B63+$D63+$F63+$H63+$J63+$L63+$N63+$P63)),$Q63,IF((SUM(выдача!$O63:Y63)&lt;=($B63+$D63+$F63+$H63+$J63+$L63+$N63+$P63+$R63)),$S63,IF((SUM(выдача!$O63:Y63)&lt;=($B63+$D63+$F63+$H63+$J63+$L63+$N63+$P63+$R63+$T63)),$U63,IF((SUM(выдача!$O63:Y63)&lt;=($B63+$D63+$F63+$H63+$J63+$L63+$N63+$P63+$R63+$T63+$V63)),$W63,IF((SUM(выдача!$O63:Y63)&lt;=($B63+$D63+$F63+$H63+$J63+$L63+$N63+$P63+$R63+$T63+$V63+$X63)),$Y63,IF((SUM(выдача!$O63:Y63)&lt;=($B63+$D63+$F63+$H63+$J63+$L63+$N63+$P63+$R63+$T63+$V63+$X63+$Z63)),$AA63,IF((SUM(выдача!$O63:Y63)&lt;=($B63+$D63+$F63+$H63+$J63+$L63+$N63+$P63+$R63+$T63+$V63+$X63+$Z63+$AB63)),$AC63,0))))))))))))))</f>
        <v>0</v>
      </c>
      <c r="AT63" s="354">
        <f>IF(((SUM(выдача!$O63:Z63)&lt;=$B63)),$C63,IF((SUM(выдача!$O63:Z63)&lt;=($B63+$D63)),$E63,IF((SUM(выдача!$O63:Z63)&lt;=($B63+$D63+$F63)),$G63,IF((SUM(выдача!$O63:Z63)&lt;=($B63+$D63+$F63+$H63)),$I63,IF((SUM(выдача!$O63:Z63)&lt;=($B63+$D63+$F63+$H63+$J63)),$K63,IF((SUM(выдача!$O63:Z63)&lt;=($B63+$D63+$F63+$H63+$J63+$L63)),$M63,IF((SUM(выдача!$O63:Z63)&lt;=($B63+$D63+$F63+$H63+$J63+$L63+$N63)),$O63,IF((SUM(выдача!$O63:Z63)&lt;=($B63+$D63+$F63+$H63+$J63+$L63+$N63+$P63)),$Q63,IF((SUM(выдача!$O63:Z63)&lt;=($B63+$D63+$F63+$H63+$J63+$L63+$N63+$P63+$R63)),$S63,IF((SUM(выдача!$O63:Z63)&lt;=($B63+$D63+$F63+$H63+$J63+$L63+$N63+$P63+$R63+$T63)),$U63,IF((SUM(выдача!$O63:Z63)&lt;=($B63+$D63+$F63+$H63+$J63+$L63+$N63+$P63+$R63+$T63+$V63)),$W63,IF((SUM(выдача!$O63:Z63)&lt;=($B63+$D63+$F63+$H63+$J63+$L63+$N63+$P63+$R63+$T63+$V63+$X63)),$Y63,IF((SUM(выдача!$O63:Z63)&lt;=($B63+$D63+$F63+$H63+$J63+$L63+$N63+$P63+$R63+$T63+$V63+$X63+$Z63)),$AA63,IF((SUM(выдача!$O63:Z63)&lt;=($B63+$D63+$F63+$H63+$J63+$L63+$N63+$P63+$R63+$T63+$V63+$X63+$Z63+$AB63)),$AC63,0))))))))))))))</f>
        <v>0</v>
      </c>
      <c r="AU63" s="354">
        <f>IF(((SUM(выдача!$O63:AA63)&lt;=$B63)),$C63,IF((SUM(выдача!$O63:AA63)&lt;=($B63+$D63)),$E63,IF((SUM(выдача!$O63:AA63)&lt;=($B63+$D63+$F63)),$G63,IF((SUM(выдача!$O63:AA63)&lt;=($B63+$D63+$F63+$H63)),$I63,IF((SUM(выдача!$O63:AA63)&lt;=($B63+$D63+$F63+$H63+$J63)),$K63,IF((SUM(выдача!$O63:AA63)&lt;=($B63+$D63+$F63+$H63+$J63+$L63)),$M63,IF((SUM(выдача!$O63:AA63)&lt;=($B63+$D63+$F63+$H63+$J63+$L63+$N63)),$O63,IF((SUM(выдача!$O63:AA63)&lt;=($B63+$D63+$F63+$H63+$J63+$L63+$N63+$P63)),$Q63,IF((SUM(выдача!$O63:AA63)&lt;=($B63+$D63+$F63+$H63+$J63+$L63+$N63+$P63+$R63)),$S63,IF((SUM(выдача!$O63:AA63)&lt;=($B63+$D63+$F63+$H63+$J63+$L63+$N63+$P63+$R63+$T63)),$U63,IF((SUM(выдача!$O63:AA63)&lt;=($B63+$D63+$F63+$H63+$J63+$L63+$N63+$P63+$R63+$T63+$V63)),$W63,IF((SUM(выдача!$O63:AA63)&lt;=($B63+$D63+$F63+$H63+$J63+$L63+$N63+$P63+$R63+$T63+$V63+$X63)),$Y63,IF((SUM(выдача!$O63:AA63)&lt;=($B63+$D63+$F63+$H63+$J63+$L63+$N63+$P63+$R63+$T63+$V63+$X63+$Z63)),$AA63,IF((SUM(выдача!$O63:AA63)&lt;=($B63+$D63+$F63+$H63+$J63+$L63+$N63+$P63+$R63+$T63+$V63+$X63+$Z63+$AB63)),$AC63,0))))))))))))))</f>
        <v>0</v>
      </c>
      <c r="AV63" s="354">
        <f>IF(((SUM(выдача!$O63:AB63)&lt;=$B63)),$C63,IF((SUM(выдача!$O63:AB63)&lt;=($B63+$D63)),$E63,IF((SUM(выдача!$O63:AB63)&lt;=($B63+$D63+$F63)),$G63,IF((SUM(выдача!$O63:AB63)&lt;=($B63+$D63+$F63+$H63)),$I63,IF((SUM(выдача!$O63:AB63)&lt;=($B63+$D63+$F63+$H63+$J63)),$K63,IF((SUM(выдача!$O63:AB63)&lt;=($B63+$D63+$F63+$H63+$J63+$L63)),$M63,IF((SUM(выдача!$O63:AB63)&lt;=($B63+$D63+$F63+$H63+$J63+$L63+$N63)),$O63,IF((SUM(выдача!$O63:AB63)&lt;=($B63+$D63+$F63+$H63+$J63+$L63+$N63+$P63)),$Q63,IF((SUM(выдача!$O63:AB63)&lt;=($B63+$D63+$F63+$H63+$J63+$L63+$N63+$P63+$R63)),$S63,IF((SUM(выдача!$O63:AB63)&lt;=($B63+$D63+$F63+$H63+$J63+$L63+$N63+$P63+$R63+$T63)),$U63,IF((SUM(выдача!$O63:AB63)&lt;=($B63+$D63+$F63+$H63+$J63+$L63+$N63+$P63+$R63+$T63+$V63)),$W63,IF((SUM(выдача!$O63:AB63)&lt;=($B63+$D63+$F63+$H63+$J63+$L63+$N63+$P63+$R63+$T63+$V63+$X63)),$Y63,IF((SUM(выдача!$O63:AB63)&lt;=($B63+$D63+$F63+$H63+$J63+$L63+$N63+$P63+$R63+$T63+$V63+$X63+$Z63)),$AA63,IF((SUM(выдача!$O63:AB63)&lt;=($B63+$D63+$F63+$H63+$J63+$L63+$N63+$P63+$R63+$T63+$V63+$X63+$Z63+$AB63)),$AC63,0))))))))))))))</f>
        <v>0</v>
      </c>
      <c r="AW63" s="354">
        <f>IF(((SUM(выдача!$O63:AC63)&lt;=$B63)),$C63,IF((SUM(выдача!$O63:AC63)&lt;=($B63+$D63)),$E63,IF((SUM(выдача!$O63:AC63)&lt;=($B63+$D63+$F63)),$G63,IF((SUM(выдача!$O63:AC63)&lt;=($B63+$D63+$F63+$H63)),$I63,IF((SUM(выдача!$O63:AC63)&lt;=($B63+$D63+$F63+$H63+$J63)),$K63,IF((SUM(выдача!$O63:AC63)&lt;=($B63+$D63+$F63+$H63+$J63+$L63)),$M63,IF((SUM(выдача!$O63:AC63)&lt;=($B63+$D63+$F63+$H63+$J63+$L63+$N63)),$O63,IF((SUM(выдача!$O63:AC63)&lt;=($B63+$D63+$F63+$H63+$J63+$L63+$N63+$P63)),$Q63,IF((SUM(выдача!$O63:AC63)&lt;=($B63+$D63+$F63+$H63+$J63+$L63+$N63+$P63+$R63)),$S63,IF((SUM(выдача!$O63:AC63)&lt;=($B63+$D63+$F63+$H63+$J63+$L63+$N63+$P63+$R63+$T63)),$U63,IF((SUM(выдача!$O63:AC63)&lt;=($B63+$D63+$F63+$H63+$J63+$L63+$N63+$P63+$R63+$T63+$V63)),$W63,IF((SUM(выдача!$O63:AC63)&lt;=($B63+$D63+$F63+$H63+$J63+$L63+$N63+$P63+$R63+$T63+$V63+$X63)),$Y63,IF((SUM(выдача!$O63:AC63)&lt;=($B63+$D63+$F63+$H63+$J63+$L63+$N63+$P63+$R63+$T63+$V63+$X63+$Z63)),$AA63,IF((SUM(выдача!$O63:AC63)&lt;=($B63+$D63+$F63+$H63+$J63+$L63+$N63+$P63+$R63+$T63+$V63+$X63+$Z63+$AB63)),$AC63,0))))))))))))))</f>
        <v>0</v>
      </c>
      <c r="AX63" s="354">
        <f>IF(((SUM(выдача!$O63:AD63)&lt;=$B63)),$C63,IF((SUM(выдача!$O63:AD63)&lt;=($B63+$D63)),$E63,IF((SUM(выдача!$O63:AD63)&lt;=($B63+$D63+$F63)),$G63,IF((SUM(выдача!$O63:AD63)&lt;=($B63+$D63+$F63+$H63)),$I63,IF((SUM(выдача!$O63:AD63)&lt;=($B63+$D63+$F63+$H63+$J63)),$K63,IF((SUM(выдача!$O63:AD63)&lt;=($B63+$D63+$F63+$H63+$J63+$L63)),$M63,IF((SUM(выдача!$O63:AD63)&lt;=($B63+$D63+$F63+$H63+$J63+$L63+$N63)),$O63,IF((SUM(выдача!$O63:AD63)&lt;=($B63+$D63+$F63+$H63+$J63+$L63+$N63+$P63)),$Q63,IF((SUM(выдача!$O63:AD63)&lt;=($B63+$D63+$F63+$H63+$J63+$L63+$N63+$P63+$R63)),$S63,IF((SUM(выдача!$O63:AD63)&lt;=($B63+$D63+$F63+$H63+$J63+$L63+$N63+$P63+$R63+$T63)),$U63,IF((SUM(выдача!$O63:AD63)&lt;=($B63+$D63+$F63+$H63+$J63+$L63+$N63+$P63+$R63+$T63+$V63)),$W63,IF((SUM(выдача!$O63:AD63)&lt;=($B63+$D63+$F63+$H63+$J63+$L63+$N63+$P63+$R63+$T63+$V63+$X63)),$Y63,IF((SUM(выдача!$O63:AD63)&lt;=($B63+$D63+$F63+$H63+$J63+$L63+$N63+$P63+$R63+$T63+$V63+$X63+$Z63)),$AA63,IF((SUM(выдача!$O63:AD63)&lt;=($B63+$D63+$F63+$H63+$J63+$L63+$N63+$P63+$R63+$T63+$V63+$X63+$Z63+$AB63)),$AC63,0))))))))))))))</f>
        <v>0</v>
      </c>
      <c r="AY63" s="354">
        <f>IF(((SUM(выдача!$O63:AE63)&lt;=$B63)),$C63,IF((SUM(выдача!$O63:AE63)&lt;=($B63+$D63)),$E63,IF((SUM(выдача!$O63:AE63)&lt;=($B63+$D63+$F63)),$G63,IF((SUM(выдача!$O63:AE63)&lt;=($B63+$D63+$F63+$H63)),$I63,IF((SUM(выдача!$O63:AE63)&lt;=($B63+$D63+$F63+$H63+$J63)),$K63,IF((SUM(выдача!$O63:AE63)&lt;=($B63+$D63+$F63+$H63+$J63+$L63)),$M63,IF((SUM(выдача!$O63:AE63)&lt;=($B63+$D63+$F63+$H63+$J63+$L63+$N63)),$O63,IF((SUM(выдача!$O63:AE63)&lt;=($B63+$D63+$F63+$H63+$J63+$L63+$N63+$P63)),$Q63,IF((SUM(выдача!$O63:AE63)&lt;=($B63+$D63+$F63+$H63+$J63+$L63+$N63+$P63+$R63)),$S63,IF((SUM(выдача!$O63:AE63)&lt;=($B63+$D63+$F63+$H63+$J63+$L63+$N63+$P63+$R63+$T63)),$U63,IF((SUM(выдача!$O63:AE63)&lt;=($B63+$D63+$F63+$H63+$J63+$L63+$N63+$P63+$R63+$T63+$V63)),$W63,IF((SUM(выдача!$O63:AE63)&lt;=($B63+$D63+$F63+$H63+$J63+$L63+$N63+$P63+$R63+$T63+$V63+$X63)),$Y63,IF((SUM(выдача!$O63:AE63)&lt;=($B63+$D63+$F63+$H63+$J63+$L63+$N63+$P63+$R63+$T63+$V63+$X63+$Z63)),$AA63,IF((SUM(выдача!$O63:AE63)&lt;=($B63+$D63+$F63+$H63+$J63+$L63+$N63+$P63+$R63+$T63+$V63+$X63+$Z63+$AB63)),$AC63,0))))))))))))))</f>
        <v>0</v>
      </c>
      <c r="AZ63" s="354">
        <f>IF(((SUM(выдача!$O63:AF63)&lt;=$B63)),$C63,IF((SUM(выдача!$O63:AF63)&lt;=($B63+$D63)),$E63,IF((SUM(выдача!$O63:AF63)&lt;=($B63+$D63+$F63)),$G63,IF((SUM(выдача!$O63:AF63)&lt;=($B63+$D63+$F63+$H63)),$I63,IF((SUM(выдача!$O63:AF63)&lt;=($B63+$D63+$F63+$H63+$J63)),$K63,IF((SUM(выдача!$O63:AF63)&lt;=($B63+$D63+$F63+$H63+$J63+$L63)),$M63,IF((SUM(выдача!$O63:AF63)&lt;=($B63+$D63+$F63+$H63+$J63+$L63+$N63)),$O63,IF((SUM(выдача!$O63:AF63)&lt;=($B63+$D63+$F63+$H63+$J63+$L63+$N63+$P63)),$Q63,IF((SUM(выдача!$O63:AF63)&lt;=($B63+$D63+$F63+$H63+$J63+$L63+$N63+$P63+$R63)),$S63,IF((SUM(выдача!$O63:AF63)&lt;=($B63+$D63+$F63+$H63+$J63+$L63+$N63+$P63+$R63+$T63)),$U63,IF((SUM(выдача!$O63:AF63)&lt;=($B63+$D63+$F63+$H63+$J63+$L63+$N63+$P63+$R63+$T63+$V63)),$W63,IF((SUM(выдача!$O63:AF63)&lt;=($B63+$D63+$F63+$H63+$J63+$L63+$N63+$P63+$R63+$T63+$V63+$X63)),$Y63,IF((SUM(выдача!$O63:AF63)&lt;=($B63+$D63+$F63+$H63+$J63+$L63+$N63+$P63+$R63+$T63+$V63+$X63+$Z63)),$AA63,IF((SUM(выдача!$O63:AF63)&lt;=($B63+$D63+$F63+$H63+$J63+$L63+$N63+$P63+$R63+$T63+$V63+$X63+$Z63+$AB63)),$AC63,0))))))))))))))</f>
        <v>0</v>
      </c>
      <c r="BA63" s="354">
        <f>IF(((SUM(выдача!$O63:AG63)&lt;=$B63)),$C63,IF((SUM(выдача!$O63:AG63)&lt;=($B63+$D63)),$E63,IF((SUM(выдача!$O63:AG63)&lt;=($B63+$D63+$F63)),$G63,IF((SUM(выдача!$O63:AG63)&lt;=($B63+$D63+$F63+$H63)),$I63,IF((SUM(выдача!$O63:AG63)&lt;=($B63+$D63+$F63+$H63+$J63)),$K63,IF((SUM(выдача!$O63:AG63)&lt;=($B63+$D63+$F63+$H63+$J63+$L63)),$M63,IF((SUM(выдача!$O63:AG63)&lt;=($B63+$D63+$F63+$H63+$J63+$L63+$N63)),$O63,IF((SUM(выдача!$O63:AG63)&lt;=($B63+$D63+$F63+$H63+$J63+$L63+$N63+$P63)),$Q63,IF((SUM(выдача!$O63:AG63)&lt;=($B63+$D63+$F63+$H63+$J63+$L63+$N63+$P63+$R63)),$S63,IF((SUM(выдача!$O63:AG63)&lt;=($B63+$D63+$F63+$H63+$J63+$L63+$N63+$P63+$R63+$T63)),$U63,IF((SUM(выдача!$O63:AG63)&lt;=($B63+$D63+$F63+$H63+$J63+$L63+$N63+$P63+$R63+$T63+$V63)),$W63,IF((SUM(выдача!$O63:AG63)&lt;=($B63+$D63+$F63+$H63+$J63+$L63+$N63+$P63+$R63+$T63+$V63+$X63)),$Y63,IF((SUM(выдача!$O63:AG63)&lt;=($B63+$D63+$F63+$H63+$J63+$L63+$N63+$P63+$R63+$T63+$V63+$X63+$Z63)),$AA63,IF((SUM(выдача!$O63:AG63)&lt;=($B63+$D63+$F63+$H63+$J63+$L63+$N63+$P63+$R63+$T63+$V63+$X63+$Z63+$AB63)),$AC63,0))))))))))))))</f>
        <v>0</v>
      </c>
      <c r="BB63" s="354">
        <f>IF(((SUM(выдача!$O63:AH63)&lt;=$B63)),$C63,IF((SUM(выдача!$O63:AH63)&lt;=($B63+$D63)),$E63,IF((SUM(выдача!$O63:AH63)&lt;=($B63+$D63+$F63)),$G63,IF((SUM(выдача!$O63:AH63)&lt;=($B63+$D63+$F63+$H63)),$I63,IF((SUM(выдача!$O63:AH63)&lt;=($B63+$D63+$F63+$H63+$J63)),$K63,IF((SUM(выдача!$O63:AH63)&lt;=($B63+$D63+$F63+$H63+$J63+$L63)),$M63,IF((SUM(выдача!$O63:AH63)&lt;=($B63+$D63+$F63+$H63+$J63+$L63+$N63)),$O63,IF((SUM(выдача!$O63:AH63)&lt;=($B63+$D63+$F63+$H63+$J63+$L63+$N63+$P63)),$Q63,IF((SUM(выдача!$O63:AH63)&lt;=($B63+$D63+$F63+$H63+$J63+$L63+$N63+$P63+$R63)),$S63,IF((SUM(выдача!$O63:AH63)&lt;=($B63+$D63+$F63+$H63+$J63+$L63+$N63+$P63+$R63+$T63)),$U63,IF((SUM(выдача!$O63:AH63)&lt;=($B63+$D63+$F63+$H63+$J63+$L63+$N63+$P63+$R63+$T63+$V63)),$W63,IF((SUM(выдача!$O63:AH63)&lt;=($B63+$D63+$F63+$H63+$J63+$L63+$N63+$P63+$R63+$T63+$V63+$X63)),$Y63,IF((SUM(выдача!$O63:AH63)&lt;=($B63+$D63+$F63+$H63+$J63+$L63+$N63+$P63+$R63+$T63+$V63+$X63+$Z63)),$AA63,IF((SUM(выдача!$O63:AH63)&lt;=($B63+$D63+$F63+$H63+$J63+$L63+$N63+$P63+$R63+$T63+$V63+$X63+$Z63+$AB63)),$AC63,0))))))))))))))</f>
        <v>0</v>
      </c>
      <c r="BC63" s="354">
        <f>IF(((SUM(выдача!$O63:AI63)&lt;=$B63)),$C63,IF((SUM(выдача!$O63:AI63)&lt;=($B63+$D63)),$E63,IF((SUM(выдача!$O63:AI63)&lt;=($B63+$D63+$F63)),$G63,IF((SUM(выдача!$O63:AI63)&lt;=($B63+$D63+$F63+$H63)),$I63,IF((SUM(выдача!$O63:AI63)&lt;=($B63+$D63+$F63+$H63+$J63)),$K63,IF((SUM(выдача!$O63:AI63)&lt;=($B63+$D63+$F63+$H63+$J63+$L63)),$M63,IF((SUM(выдача!$O63:AI63)&lt;=($B63+$D63+$F63+$H63+$J63+$L63+$N63)),$O63,IF((SUM(выдача!$O63:AI63)&lt;=($B63+$D63+$F63+$H63+$J63+$L63+$N63+$P63)),$Q63,IF((SUM(выдача!$O63:AI63)&lt;=($B63+$D63+$F63+$H63+$J63+$L63+$N63+$P63+$R63)),$S63,IF((SUM(выдача!$O63:AI63)&lt;=($B63+$D63+$F63+$H63+$J63+$L63+$N63+$P63+$R63+$T63)),$U63,IF((SUM(выдача!$O63:AI63)&lt;=($B63+$D63+$F63+$H63+$J63+$L63+$N63+$P63+$R63+$T63+$V63)),$W63,IF((SUM(выдача!$O63:AI63)&lt;=($B63+$D63+$F63+$H63+$J63+$L63+$N63+$P63+$R63+$T63+$V63+$X63)),$Y63,IF((SUM(выдача!$O63:AI63)&lt;=($B63+$D63+$F63+$H63+$J63+$L63+$N63+$P63+$R63+$T63+$V63+$X63+$Z63)),$AA63,IF((SUM(выдача!$O63:AI63)&lt;=($B63+$D63+$F63+$H63+$J63+$L63+$N63+$P63+$R63+$T63+$V63+$X63+$Z63+$AB63)),$AC63,0))))))))))))))</f>
        <v>0</v>
      </c>
      <c r="BD63" s="355"/>
      <c r="BE63" s="310"/>
    </row>
    <row r="64" spans="1:57" ht="15.75">
      <c r="A64" s="151"/>
      <c r="B64" s="276"/>
      <c r="C64" s="277"/>
      <c r="D64" s="276"/>
      <c r="E64" s="277"/>
      <c r="F64" s="276"/>
      <c r="G64" s="280"/>
      <c r="H64" s="276"/>
      <c r="I64" s="278"/>
      <c r="J64" s="279"/>
      <c r="K64" s="278"/>
      <c r="L64" s="279"/>
      <c r="M64" s="280"/>
      <c r="N64" s="279"/>
      <c r="O64" s="280"/>
      <c r="P64" s="279"/>
      <c r="Q64" s="280"/>
      <c r="R64" s="279"/>
      <c r="S64" s="280"/>
      <c r="T64" s="279"/>
      <c r="U64" s="280"/>
      <c r="V64" s="279"/>
      <c r="W64" s="280"/>
      <c r="X64" s="279"/>
      <c r="Y64" s="280"/>
      <c r="Z64" s="279"/>
      <c r="AA64" s="280"/>
      <c r="AB64" s="279"/>
      <c r="AC64" s="280"/>
      <c r="AD64" s="351">
        <f>B64*C64+D64*E64+F64*G64+H64*I64+J64*K64+L64*M64+N64*O64+P64*Q64+R64*S64+T64*U64+V64*W64+X64*Y64+Z64*AA64+AB64*AC64</f>
        <v>0</v>
      </c>
      <c r="AE64" s="351">
        <f>AD64-(SUM(Всего!D64:'Всего'!X64))</f>
        <v>0</v>
      </c>
      <c r="AF64" s="352">
        <f>B64+D64+F64+H64+J64+L64+N64+P64+R64+T64+V64+X64+Z64+AB64</f>
        <v>0</v>
      </c>
      <c r="AG64" s="353">
        <f t="shared" si="0"/>
        <v>0</v>
      </c>
      <c r="AH64" s="353">
        <f>выдача!B64</f>
        <v>0</v>
      </c>
      <c r="AI64" s="354">
        <f>IF(((SUM(выдача!$O64:O64)&lt;=$B64)),$C64,IF((SUM(выдача!$O64:O64)&lt;=($B64+$D64)),$E64,IF((SUM(выдача!$O64:O64)&lt;=($B64+$D64+$F64)),$G64,IF((SUM(выдача!$O64:O64)&lt;=($B64+$D64+$F64+$H64)),$I64,IF((SUM(выдача!$O64:O64)&lt;=($B64+$D64+$F64+$H64+$J64)),$K64,IF((SUM(выдача!$O64:O64)&lt;=($B64+$D64+$F64+$H64+$J64+$L64)),$M64,IF((SUM(выдача!$O64:O64)&lt;=($B64+$D64+$F64+$H64+$J64+$L64+$N64)),$O64,IF((SUM(выдача!$O64:O64)&lt;=($B64+$D64+$F64+$H64+$J64+$L64+$N64+$P64)),$Q64,IF((SUM(выдача!$O64:O64)&lt;=($B64+$D64+$F64+$H64+$J64+$L64+$N64+$P64+$R64)),$S64,IF((SUM(выдача!$O64:O64)&lt;=($B64+$D64+$F64+$H64+$J64+$L64+$N64+$P64+$R64+$T64)),$U64,IF((SUM(выдача!$O64:O64)&lt;=($B64+$D64+$F64+$H64+$J64+$L64+$N64+$P64+$R64+$T64+$V64)),$W64,IF((SUM(выдача!$O64:O64)&lt;=($B64+$D64+$F64+$H64+$J64+$L64+$N64+$P64+$R64+$T64+$V64+$X64)),$Y64,IF((SUM(выдача!$O64:O64)&lt;=($B64+$D64+$F64+$H64+$J64+$L64+$N64+$P64+$R64+$T64+$V64+$X64+$Z64)),$AA64,IF((SUM(выдача!$O64:O64)&lt;=($B64+$D64+$F64+$H64+$J64+$L64+$N64+$P64+$R64+$T64+$V64+$X64+$Z64+$AB64)),$AC64,0))))))))))))))</f>
        <v>0</v>
      </c>
      <c r="AJ64" s="354">
        <f>IF(((SUM(выдача!$O64:P64)&lt;=$B64)),$C64,IF((SUM(выдача!$O64:P64)&lt;=($B64+$D64)),$E64,IF((SUM(выдача!$O64:P64)&lt;=($B64+$D64+$F64)),$G64,IF((SUM(выдача!$O64:P64)&lt;=($B64+$D64+$F64+$H64)),$I64,IF((SUM(выдача!$O64:P64)&lt;=($B64+$D64+$F64+$H64+$J64)),$K64,IF((SUM(выдача!$O64:P64)&lt;=($B64+$D64+$F64+$H64+$J64+$L64)),$M64,IF((SUM(выдача!$O64:P64)&lt;=($B64+$D64+$F64+$H64+$J64+$L64+$N64)),$O64,IF((SUM(выдача!$O64:P64)&lt;=($B64+$D64+$F64+$H64+$J64+$L64+$N64+$P64)),$Q64,IF((SUM(выдача!$O64:P64)&lt;=($B64+$D64+$F64+$H64+$J64+$L64+$N64+$P64+$R64)),$S64,IF((SUM(выдача!$O64:P64)&lt;=($B64+$D64+$F64+$H64+$J64+$L64+$N64+$P64+$R64+$T64)),$U64,IF((SUM(выдача!$O64:P64)&lt;=($B64+$D64+$F64+$H64+$J64+$L64+$N64+$P64+$R64+$T64+$V64)),$W64,IF((SUM(выдача!$O64:P64)&lt;=($B64+$D64+$F64+$H64+$J64+$L64+$N64+$P64+$R64+$T64+$V64+$X64)),$Y64,IF((SUM(выдача!$O64:P64)&lt;=($B64+$D64+$F64+$H64+$J64+$L64+$N64+$P64+$R64+$T64+$V64+$X64+$Z64)),$AA64,IF((SUM(выдача!$O64:P64)&lt;=($B64+$D64+$F64+$H64+$J64+$L64+$N64+$P64+$R64+$T64+$V64+$X64+$Z64+$AB64)),$AC64,0))))))))))))))</f>
        <v>0</v>
      </c>
      <c r="AK64" s="354">
        <f>IF(((SUM(выдача!$O64:Q64)&lt;=$B64)),$C64,IF((SUM(выдача!$O64:Q64)&lt;=($B64+$D64)),$E64,IF((SUM(выдача!$O64:Q64)&lt;=($B64+$D64+$F64)),$G64,IF((SUM(выдача!$O64:Q64)&lt;=($B64+$D64+$F64+$H64)),$I64,IF((SUM(выдача!$O64:Q64)&lt;=($B64+$D64+$F64+$H64+$J64)),$K64,IF((SUM(выдача!$O64:Q64)&lt;=($B64+$D64+$F64+$H64+$J64+$L64)),$M64,IF((SUM(выдача!$O64:Q64)&lt;=($B64+$D64+$F64+$H64+$J64+$L64+$N64)),$O64,IF((SUM(выдача!$O64:Q64)&lt;=($B64+$D64+$F64+$H64+$J64+$L64+$N64+$P64)),$Q64,IF((SUM(выдача!$O64:Q64)&lt;=($B64+$D64+$F64+$H64+$J64+$L64+$N64+$P64+$R64)),$S64,IF((SUM(выдача!$O64:Q64)&lt;=($B64+$D64+$F64+$H64+$J64+$L64+$N64+$P64+$R64+$T64)),$U64,IF((SUM(выдача!$O64:Q64)&lt;=($B64+$D64+$F64+$H64+$J64+$L64+$N64+$P64+$R64+$T64+$V64)),$W64,IF((SUM(выдача!$O64:Q64)&lt;=($B64+$D64+$F64+$H64+$J64+$L64+$N64+$P64+$R64+$T64+$V64+$X64)),$Y64,IF((SUM(выдача!$O64:Q64)&lt;=($B64+$D64+$F64+$H64+$J64+$L64+$N64+$P64+$R64+$T64+$V64+$X64+$Z64)),$AA64,IF((SUM(выдача!$O64:Q64)&lt;=($B64+$D64+$F64+$H64+$J64+$L64+$N64+$P64+$R64+$T64+$V64+$X64+$Z64+$AB64)),$AC64,0))))))))))))))</f>
        <v>0</v>
      </c>
      <c r="AL64" s="354">
        <f>IF(((SUM(выдача!$O64:R64)&lt;=$B64)),$C64,IF((SUM(выдача!$O64:R64)&lt;=($B64+$D64)),$E64,IF((SUM(выдача!$O64:R64)&lt;=($B64+$D64+$F64)),$G64,IF((SUM(выдача!$O64:R64)&lt;=($B64+$D64+$F64+$H64)),$I64,IF((SUM(выдача!$O64:R64)&lt;=($B64+$D64+$F64+$H64+$J64)),$K64,IF((SUM(выдача!$O64:R64)&lt;=($B64+$D64+$F64+$H64+$J64+$L64)),$M64,IF((SUM(выдача!$O64:R64)&lt;=($B64+$D64+$F64+$H64+$J64+$L64+$N64)),$O64,IF((SUM(выдача!$O64:R64)&lt;=($B64+$D64+$F64+$H64+$J64+$L64+$N64+$P64)),$Q64,IF((SUM(выдача!$O64:R64)&lt;=($B64+$D64+$F64+$H64+$J64+$L64+$N64+$P64+$R64)),$S64,IF((SUM(выдача!$O64:R64)&lt;=($B64+$D64+$F64+$H64+$J64+$L64+$N64+$P64+$R64+$T64)),$U64,IF((SUM(выдача!$O64:R64)&lt;=($B64+$D64+$F64+$H64+$J64+$L64+$N64+$P64+$R64+$T64+$V64)),$W64,IF((SUM(выдача!$O64:R64)&lt;=($B64+$D64+$F64+$H64+$J64+$L64+$N64+$P64+$R64+$T64+$V64+$X64)),$Y64,IF((SUM(выдача!$O64:R64)&lt;=($B64+$D64+$F64+$H64+$J64+$L64+$N64+$P64+$R64+$T64+$V64+$X64+$Z64)),$AA64,IF((SUM(выдача!$O64:R64)&lt;=($B64+$D64+$F64+$H64+$J64+$L64+$N64+$P64+$R64+$T64+$V64+$X64+$Z64+$AB64)),$AC64,0))))))))))))))</f>
        <v>0</v>
      </c>
      <c r="AM64" s="354">
        <f>IF(((SUM(выдача!$O64:S64)&lt;=$B64)),$C64,IF((SUM(выдача!$O64:S64)&lt;=($B64+$D64)),$E64,IF((SUM(выдача!$O64:S64)&lt;=($B64+$D64+$F64)),$G64,IF((SUM(выдача!$O64:S64)&lt;=($B64+$D64+$F64+$H64)),$I64,IF((SUM(выдача!$O64:S64)&lt;=($B64+$D64+$F64+$H64+$J64)),$K64,IF((SUM(выдача!$O64:S64)&lt;=($B64+$D64+$F64+$H64+$J64+$L64)),$M64,IF((SUM(выдача!$O64:S64)&lt;=($B64+$D64+$F64+$H64+$J64+$L64+$N64)),$O64,IF((SUM(выдача!$O64:S64)&lt;=($B64+$D64+$F64+$H64+$J64+$L64+$N64+$P64)),$Q64,IF((SUM(выдача!$O64:S64)&lt;=($B64+$D64+$F64+$H64+$J64+$L64+$N64+$P64+$R64)),$S64,IF((SUM(выдача!$O64:S64)&lt;=($B64+$D64+$F64+$H64+$J64+$L64+$N64+$P64+$R64+$T64)),$U64,IF((SUM(выдача!$O64:S64)&lt;=($B64+$D64+$F64+$H64+$J64+$L64+$N64+$P64+$R64+$T64+$V64)),$W64,IF((SUM(выдача!$O64:S64)&lt;=($B64+$D64+$F64+$H64+$J64+$L64+$N64+$P64+$R64+$T64+$V64+$X64)),$Y64,IF((SUM(выдача!$O64:S64)&lt;=($B64+$D64+$F64+$H64+$J64+$L64+$N64+$P64+$R64+$T64+$V64+$X64+$Z64)),$AA64,IF((SUM(выдача!$O64:S64)&lt;=($B64+$D64+$F64+$H64+$J64+$L64+$N64+$P64+$R64+$T64+$V64+$X64+$Z64+$AB64)),$AC64,0))))))))))))))</f>
        <v>0</v>
      </c>
      <c r="AN64" s="354">
        <f>IF(((SUM(выдача!$O64:T64)&lt;=$B64)),$C64,IF((SUM(выдача!$O64:T64)&lt;=($B64+$D64)),$E64,IF((SUM(выдача!$O64:T64)&lt;=($B64+$D64+$F64)),$G64,IF((SUM(выдача!$O64:T64)&lt;=($B64+$D64+$F64+$H64)),$I64,IF((SUM(выдача!$O64:T64)&lt;=($B64+$D64+$F64+$H64+$J64)),$K64,IF((SUM(выдача!$O64:T64)&lt;=($B64+$D64+$F64+$H64+$J64+$L64)),$M64,IF((SUM(выдача!$O64:T64)&lt;=($B64+$D64+$F64+$H64+$J64+$L64+$N64)),$O64,IF((SUM(выдача!$O64:T64)&lt;=($B64+$D64+$F64+$H64+$J64+$L64+$N64+$P64)),$Q64,IF((SUM(выдача!$O64:T64)&lt;=($B64+$D64+$F64+$H64+$J64+$L64+$N64+$P64+$R64)),$S64,IF((SUM(выдача!$O64:T64)&lt;=($B64+$D64+$F64+$H64+$J64+$L64+$N64+$P64+$R64+$T64)),$U64,IF((SUM(выдача!$O64:T64)&lt;=($B64+$D64+$F64+$H64+$J64+$L64+$N64+$P64+$R64+$T64+$V64)),$W64,IF((SUM(выдача!$O64:T64)&lt;=($B64+$D64+$F64+$H64+$J64+$L64+$N64+$P64+$R64+$T64+$V64+$X64)),$Y64,IF((SUM(выдача!$O64:T64)&lt;=($B64+$D64+$F64+$H64+$J64+$L64+$N64+$P64+$R64+$T64+$V64+$X64+$Z64)),$AA64,IF((SUM(выдача!$O64:T64)&lt;=($B64+$D64+$F64+$H64+$J64+$L64+$N64+$P64+$R64+$T64+$V64+$X64+$Z64+$AB64)),$AC64,0))))))))))))))</f>
        <v>0</v>
      </c>
      <c r="AO64" s="354">
        <f>IF(((SUM(выдача!$O64:U64)&lt;=$B64)),$C64,IF((SUM(выдача!$O64:U64)&lt;=($B64+$D64)),$E64,IF((SUM(выдача!$O64:U64)&lt;=($B64+$D64+$F64)),$G64,IF((SUM(выдача!$O64:U64)&lt;=($B64+$D64+$F64+$H64)),$I64,IF((SUM(выдача!$O64:U64)&lt;=($B64+$D64+$F64+$H64+$J64)),$K64,IF((SUM(выдача!$O64:U64)&lt;=($B64+$D64+$F64+$H64+$J64+$L64)),$M64,IF((SUM(выдача!$O64:U64)&lt;=($B64+$D64+$F64+$H64+$J64+$L64+$N64)),$O64,IF((SUM(выдача!$O64:U64)&lt;=($B64+$D64+$F64+$H64+$J64+$L64+$N64+$P64)),$Q64,IF((SUM(выдача!$O64:U64)&lt;=($B64+$D64+$F64+$H64+$J64+$L64+$N64+$P64+$R64)),$S64,IF((SUM(выдача!$O64:U64)&lt;=($B64+$D64+$F64+$H64+$J64+$L64+$N64+$P64+$R64+$T64)),$U64,IF((SUM(выдача!$O64:U64)&lt;=($B64+$D64+$F64+$H64+$J64+$L64+$N64+$P64+$R64+$T64+$V64)),$W64,IF((SUM(выдача!$O64:U64)&lt;=($B64+$D64+$F64+$H64+$J64+$L64+$N64+$P64+$R64+$T64+$V64+$X64)),$Y64,IF((SUM(выдача!$O64:U64)&lt;=($B64+$D64+$F64+$H64+$J64+$L64+$N64+$P64+$R64+$T64+$V64+$X64+$Z64)),$AA64,IF((SUM(выдача!$O64:U64)&lt;=($B64+$D64+$F64+$H64+$J64+$L64+$N64+$P64+$R64+$T64+$V64+$X64+$Z64+$AB64)),$AC64,0))))))))))))))</f>
        <v>0</v>
      </c>
      <c r="AP64" s="354">
        <f>IF(((SUM(выдача!$O64:V64)&lt;=$B64)),$C64,IF((SUM(выдача!$O64:V64)&lt;=($B64+$D64)),$E64,IF((SUM(выдача!$O64:V64)&lt;=($B64+$D64+$F64)),$G64,IF((SUM(выдача!$O64:V64)&lt;=($B64+$D64+$F64+$H64)),$I64,IF((SUM(выдача!$O64:V64)&lt;=($B64+$D64+$F64+$H64+$J64)),$K64,IF((SUM(выдача!$O64:V64)&lt;=($B64+$D64+$F64+$H64+$J64+$L64)),$M64,IF((SUM(выдача!$O64:V64)&lt;=($B64+$D64+$F64+$H64+$J64+$L64+$N64)),$O64,IF((SUM(выдача!$O64:V64)&lt;=($B64+$D64+$F64+$H64+$J64+$L64+$N64+$P64)),$Q64,IF((SUM(выдача!$O64:V64)&lt;=($B64+$D64+$F64+$H64+$J64+$L64+$N64+$P64+$R64)),$S64,IF((SUM(выдача!$O64:V64)&lt;=($B64+$D64+$F64+$H64+$J64+$L64+$N64+$P64+$R64+$T64)),$U64,IF((SUM(выдача!$O64:V64)&lt;=($B64+$D64+$F64+$H64+$J64+$L64+$N64+$P64+$R64+$T64+$V64)),$W64,IF((SUM(выдача!$O64:V64)&lt;=($B64+$D64+$F64+$H64+$J64+$L64+$N64+$P64+$R64+$T64+$V64+$X64)),$Y64,IF((SUM(выдача!$O64:V64)&lt;=($B64+$D64+$F64+$H64+$J64+$L64+$N64+$P64+$R64+$T64+$V64+$X64+$Z64)),$AA64,IF((SUM(выдача!$O64:V64)&lt;=($B64+$D64+$F64+$H64+$J64+$L64+$N64+$P64+$R64+$T64+$V64+$X64+$Z64+$AB64)),$AC64,0))))))))))))))</f>
        <v>0</v>
      </c>
      <c r="AQ64" s="354">
        <f>IF(((SUM(выдача!$O64:W64)&lt;=$B64)),$C64,IF((SUM(выдача!$O64:W64)&lt;=($B64+$D64)),$E64,IF((SUM(выдача!$O64:W64)&lt;=($B64+$D64+$F64)),$G64,IF((SUM(выдача!$O64:W64)&lt;=($B64+$D64+$F64+$H64)),$I64,IF((SUM(выдача!$O64:W64)&lt;=($B64+$D64+$F64+$H64+$J64)),$K64,IF((SUM(выдача!$O64:W64)&lt;=($B64+$D64+$F64+$H64+$J64+$L64)),$M64,IF((SUM(выдача!$O64:W64)&lt;=($B64+$D64+$F64+$H64+$J64+$L64+$N64)),$O64,IF((SUM(выдача!$O64:W64)&lt;=($B64+$D64+$F64+$H64+$J64+$L64+$N64+$P64)),$Q64,IF((SUM(выдача!$O64:W64)&lt;=($B64+$D64+$F64+$H64+$J64+$L64+$N64+$P64+$R64)),$S64,IF((SUM(выдача!$O64:W64)&lt;=($B64+$D64+$F64+$H64+$J64+$L64+$N64+$P64+$R64+$T64)),$U64,IF((SUM(выдача!$O64:W64)&lt;=($B64+$D64+$F64+$H64+$J64+$L64+$N64+$P64+$R64+$T64+$V64)),$W64,IF((SUM(выдача!$O64:W64)&lt;=($B64+$D64+$F64+$H64+$J64+$L64+$N64+$P64+$R64+$T64+$V64+$X64)),$Y64,IF((SUM(выдача!$O64:W64)&lt;=($B64+$D64+$F64+$H64+$J64+$L64+$N64+$P64+$R64+$T64+$V64+$X64+$Z64)),$AA64,IF((SUM(выдача!$O64:W64)&lt;=($B64+$D64+$F64+$H64+$J64+$L64+$N64+$P64+$R64+$T64+$V64+$X64+$Z64+$AB64)),$AC64,0))))))))))))))</f>
        <v>0</v>
      </c>
      <c r="AR64" s="354">
        <f>IF(((SUM(выдача!$O64:X64)&lt;=$B64)),$C64,IF((SUM(выдача!$O64:X64)&lt;=($B64+$D64)),$E64,IF((SUM(выдача!$O64:X64)&lt;=($B64+$D64+$F64)),$G64,IF((SUM(выдача!$O64:X64)&lt;=($B64+$D64+$F64+$H64)),$I64,IF((SUM(выдача!$O64:X64)&lt;=($B64+$D64+$F64+$H64+$J64)),$K64,IF((SUM(выдача!$O64:X64)&lt;=($B64+$D64+$F64+$H64+$J64+$L64)),$M64,IF((SUM(выдача!$O64:X64)&lt;=($B64+$D64+$F64+$H64+$J64+$L64+$N64)),$O64,IF((SUM(выдача!$O64:X64)&lt;=($B64+$D64+$F64+$H64+$J64+$L64+$N64+$P64)),$Q64,IF((SUM(выдача!$O64:X64)&lt;=($B64+$D64+$F64+$H64+$J64+$L64+$N64+$P64+$R64)),$S64,IF((SUM(выдача!$O64:X64)&lt;=($B64+$D64+$F64+$H64+$J64+$L64+$N64+$P64+$R64+$T64)),$U64,IF((SUM(выдача!$O64:X64)&lt;=($B64+$D64+$F64+$H64+$J64+$L64+$N64+$P64+$R64+$T64+$V64)),$W64,IF((SUM(выдача!$O64:X64)&lt;=($B64+$D64+$F64+$H64+$J64+$L64+$N64+$P64+$R64+$T64+$V64+$X64)),$Y64,IF((SUM(выдача!$O64:X64)&lt;=($B64+$D64+$F64+$H64+$J64+$L64+$N64+$P64+$R64+$T64+$V64+$X64+$Z64)),$AA64,IF((SUM(выдача!$O64:X64)&lt;=($B64+$D64+$F64+$H64+$J64+$L64+$N64+$P64+$R64+$T64+$V64+$X64+$Z64+$AB64)),$AC64,0))))))))))))))</f>
        <v>0</v>
      </c>
      <c r="AS64" s="354">
        <f>IF(((SUM(выдача!$O64:Y64)&lt;=$B64)),$C64,IF((SUM(выдача!$O64:Y64)&lt;=($B64+$D64)),$E64,IF((SUM(выдача!$O64:Y64)&lt;=($B64+$D64+$F64)),$G64,IF((SUM(выдача!$O64:Y64)&lt;=($B64+$D64+$F64+$H64)),$I64,IF((SUM(выдача!$O64:Y64)&lt;=($B64+$D64+$F64+$H64+$J64)),$K64,IF((SUM(выдача!$O64:Y64)&lt;=($B64+$D64+$F64+$H64+$J64+$L64)),$M64,IF((SUM(выдача!$O64:Y64)&lt;=($B64+$D64+$F64+$H64+$J64+$L64+$N64)),$O64,IF((SUM(выдача!$O64:Y64)&lt;=($B64+$D64+$F64+$H64+$J64+$L64+$N64+$P64)),$Q64,IF((SUM(выдача!$O64:Y64)&lt;=($B64+$D64+$F64+$H64+$J64+$L64+$N64+$P64+$R64)),$S64,IF((SUM(выдача!$O64:Y64)&lt;=($B64+$D64+$F64+$H64+$J64+$L64+$N64+$P64+$R64+$T64)),$U64,IF((SUM(выдача!$O64:Y64)&lt;=($B64+$D64+$F64+$H64+$J64+$L64+$N64+$P64+$R64+$T64+$V64)),$W64,IF((SUM(выдача!$O64:Y64)&lt;=($B64+$D64+$F64+$H64+$J64+$L64+$N64+$P64+$R64+$T64+$V64+$X64)),$Y64,IF((SUM(выдача!$O64:Y64)&lt;=($B64+$D64+$F64+$H64+$J64+$L64+$N64+$P64+$R64+$T64+$V64+$X64+$Z64)),$AA64,IF((SUM(выдача!$O64:Y64)&lt;=($B64+$D64+$F64+$H64+$J64+$L64+$N64+$P64+$R64+$T64+$V64+$X64+$Z64+$AB64)),$AC64,0))))))))))))))</f>
        <v>0</v>
      </c>
      <c r="AT64" s="354">
        <f>IF(((SUM(выдача!$O64:Z64)&lt;=$B64)),$C64,IF((SUM(выдача!$O64:Z64)&lt;=($B64+$D64)),$E64,IF((SUM(выдача!$O64:Z64)&lt;=($B64+$D64+$F64)),$G64,IF((SUM(выдача!$O64:Z64)&lt;=($B64+$D64+$F64+$H64)),$I64,IF((SUM(выдача!$O64:Z64)&lt;=($B64+$D64+$F64+$H64+$J64)),$K64,IF((SUM(выдача!$O64:Z64)&lt;=($B64+$D64+$F64+$H64+$J64+$L64)),$M64,IF((SUM(выдача!$O64:Z64)&lt;=($B64+$D64+$F64+$H64+$J64+$L64+$N64)),$O64,IF((SUM(выдача!$O64:Z64)&lt;=($B64+$D64+$F64+$H64+$J64+$L64+$N64+$P64)),$Q64,IF((SUM(выдача!$O64:Z64)&lt;=($B64+$D64+$F64+$H64+$J64+$L64+$N64+$P64+$R64)),$S64,IF((SUM(выдача!$O64:Z64)&lt;=($B64+$D64+$F64+$H64+$J64+$L64+$N64+$P64+$R64+$T64)),$U64,IF((SUM(выдача!$O64:Z64)&lt;=($B64+$D64+$F64+$H64+$J64+$L64+$N64+$P64+$R64+$T64+$V64)),$W64,IF((SUM(выдача!$O64:Z64)&lt;=($B64+$D64+$F64+$H64+$J64+$L64+$N64+$P64+$R64+$T64+$V64+$X64)),$Y64,IF((SUM(выдача!$O64:Z64)&lt;=($B64+$D64+$F64+$H64+$J64+$L64+$N64+$P64+$R64+$T64+$V64+$X64+$Z64)),$AA64,IF((SUM(выдача!$O64:Z64)&lt;=($B64+$D64+$F64+$H64+$J64+$L64+$N64+$P64+$R64+$T64+$V64+$X64+$Z64+$AB64)),$AC64,0))))))))))))))</f>
        <v>0</v>
      </c>
      <c r="AU64" s="354">
        <f>IF(((SUM(выдача!$O64:AA64)&lt;=$B64)),$C64,IF((SUM(выдача!$O64:AA64)&lt;=($B64+$D64)),$E64,IF((SUM(выдача!$O64:AA64)&lt;=($B64+$D64+$F64)),$G64,IF((SUM(выдача!$O64:AA64)&lt;=($B64+$D64+$F64+$H64)),$I64,IF((SUM(выдача!$O64:AA64)&lt;=($B64+$D64+$F64+$H64+$J64)),$K64,IF((SUM(выдача!$O64:AA64)&lt;=($B64+$D64+$F64+$H64+$J64+$L64)),$M64,IF((SUM(выдача!$O64:AA64)&lt;=($B64+$D64+$F64+$H64+$J64+$L64+$N64)),$O64,IF((SUM(выдача!$O64:AA64)&lt;=($B64+$D64+$F64+$H64+$J64+$L64+$N64+$P64)),$Q64,IF((SUM(выдача!$O64:AA64)&lt;=($B64+$D64+$F64+$H64+$J64+$L64+$N64+$P64+$R64)),$S64,IF((SUM(выдача!$O64:AA64)&lt;=($B64+$D64+$F64+$H64+$J64+$L64+$N64+$P64+$R64+$T64)),$U64,IF((SUM(выдача!$O64:AA64)&lt;=($B64+$D64+$F64+$H64+$J64+$L64+$N64+$P64+$R64+$T64+$V64)),$W64,IF((SUM(выдача!$O64:AA64)&lt;=($B64+$D64+$F64+$H64+$J64+$L64+$N64+$P64+$R64+$T64+$V64+$X64)),$Y64,IF((SUM(выдача!$O64:AA64)&lt;=($B64+$D64+$F64+$H64+$J64+$L64+$N64+$P64+$R64+$T64+$V64+$X64+$Z64)),$AA64,IF((SUM(выдача!$O64:AA64)&lt;=($B64+$D64+$F64+$H64+$J64+$L64+$N64+$P64+$R64+$T64+$V64+$X64+$Z64+$AB64)),$AC64,0))))))))))))))</f>
        <v>0</v>
      </c>
      <c r="AV64" s="354">
        <f>IF(((SUM(выдача!$O64:AB64)&lt;=$B64)),$C64,IF((SUM(выдача!$O64:AB64)&lt;=($B64+$D64)),$E64,IF((SUM(выдача!$O64:AB64)&lt;=($B64+$D64+$F64)),$G64,IF((SUM(выдача!$O64:AB64)&lt;=($B64+$D64+$F64+$H64)),$I64,IF((SUM(выдача!$O64:AB64)&lt;=($B64+$D64+$F64+$H64+$J64)),$K64,IF((SUM(выдача!$O64:AB64)&lt;=($B64+$D64+$F64+$H64+$J64+$L64)),$M64,IF((SUM(выдача!$O64:AB64)&lt;=($B64+$D64+$F64+$H64+$J64+$L64+$N64)),$O64,IF((SUM(выдача!$O64:AB64)&lt;=($B64+$D64+$F64+$H64+$J64+$L64+$N64+$P64)),$Q64,IF((SUM(выдача!$O64:AB64)&lt;=($B64+$D64+$F64+$H64+$J64+$L64+$N64+$P64+$R64)),$S64,IF((SUM(выдача!$O64:AB64)&lt;=($B64+$D64+$F64+$H64+$J64+$L64+$N64+$P64+$R64+$T64)),$U64,IF((SUM(выдача!$O64:AB64)&lt;=($B64+$D64+$F64+$H64+$J64+$L64+$N64+$P64+$R64+$T64+$V64)),$W64,IF((SUM(выдача!$O64:AB64)&lt;=($B64+$D64+$F64+$H64+$J64+$L64+$N64+$P64+$R64+$T64+$V64+$X64)),$Y64,IF((SUM(выдача!$O64:AB64)&lt;=($B64+$D64+$F64+$H64+$J64+$L64+$N64+$P64+$R64+$T64+$V64+$X64+$Z64)),$AA64,IF((SUM(выдача!$O64:AB64)&lt;=($B64+$D64+$F64+$H64+$J64+$L64+$N64+$P64+$R64+$T64+$V64+$X64+$Z64+$AB64)),$AC64,0))))))))))))))</f>
        <v>0</v>
      </c>
      <c r="AW64" s="354">
        <f>IF(((SUM(выдача!$O64:AC64)&lt;=$B64)),$C64,IF((SUM(выдача!$O64:AC64)&lt;=($B64+$D64)),$E64,IF((SUM(выдача!$O64:AC64)&lt;=($B64+$D64+$F64)),$G64,IF((SUM(выдача!$O64:AC64)&lt;=($B64+$D64+$F64+$H64)),$I64,IF((SUM(выдача!$O64:AC64)&lt;=($B64+$D64+$F64+$H64+$J64)),$K64,IF((SUM(выдача!$O64:AC64)&lt;=($B64+$D64+$F64+$H64+$J64+$L64)),$M64,IF((SUM(выдача!$O64:AC64)&lt;=($B64+$D64+$F64+$H64+$J64+$L64+$N64)),$O64,IF((SUM(выдача!$O64:AC64)&lt;=($B64+$D64+$F64+$H64+$J64+$L64+$N64+$P64)),$Q64,IF((SUM(выдача!$O64:AC64)&lt;=($B64+$D64+$F64+$H64+$J64+$L64+$N64+$P64+$R64)),$S64,IF((SUM(выдача!$O64:AC64)&lt;=($B64+$D64+$F64+$H64+$J64+$L64+$N64+$P64+$R64+$T64)),$U64,IF((SUM(выдача!$O64:AC64)&lt;=($B64+$D64+$F64+$H64+$J64+$L64+$N64+$P64+$R64+$T64+$V64)),$W64,IF((SUM(выдача!$O64:AC64)&lt;=($B64+$D64+$F64+$H64+$J64+$L64+$N64+$P64+$R64+$T64+$V64+$X64)),$Y64,IF((SUM(выдача!$O64:AC64)&lt;=($B64+$D64+$F64+$H64+$J64+$L64+$N64+$P64+$R64+$T64+$V64+$X64+$Z64)),$AA64,IF((SUM(выдача!$O64:AC64)&lt;=($B64+$D64+$F64+$H64+$J64+$L64+$N64+$P64+$R64+$T64+$V64+$X64+$Z64+$AB64)),$AC64,0))))))))))))))</f>
        <v>0</v>
      </c>
      <c r="AX64" s="354">
        <f>IF(((SUM(выдача!$O64:AD64)&lt;=$B64)),$C64,IF((SUM(выдача!$O64:AD64)&lt;=($B64+$D64)),$E64,IF((SUM(выдача!$O64:AD64)&lt;=($B64+$D64+$F64)),$G64,IF((SUM(выдача!$O64:AD64)&lt;=($B64+$D64+$F64+$H64)),$I64,IF((SUM(выдача!$O64:AD64)&lt;=($B64+$D64+$F64+$H64+$J64)),$K64,IF((SUM(выдача!$O64:AD64)&lt;=($B64+$D64+$F64+$H64+$J64+$L64)),$M64,IF((SUM(выдача!$O64:AD64)&lt;=($B64+$D64+$F64+$H64+$J64+$L64+$N64)),$O64,IF((SUM(выдача!$O64:AD64)&lt;=($B64+$D64+$F64+$H64+$J64+$L64+$N64+$P64)),$Q64,IF((SUM(выдача!$O64:AD64)&lt;=($B64+$D64+$F64+$H64+$J64+$L64+$N64+$P64+$R64)),$S64,IF((SUM(выдача!$O64:AD64)&lt;=($B64+$D64+$F64+$H64+$J64+$L64+$N64+$P64+$R64+$T64)),$U64,IF((SUM(выдача!$O64:AD64)&lt;=($B64+$D64+$F64+$H64+$J64+$L64+$N64+$P64+$R64+$T64+$V64)),$W64,IF((SUM(выдача!$O64:AD64)&lt;=($B64+$D64+$F64+$H64+$J64+$L64+$N64+$P64+$R64+$T64+$V64+$X64)),$Y64,IF((SUM(выдача!$O64:AD64)&lt;=($B64+$D64+$F64+$H64+$J64+$L64+$N64+$P64+$R64+$T64+$V64+$X64+$Z64)),$AA64,IF((SUM(выдача!$O64:AD64)&lt;=($B64+$D64+$F64+$H64+$J64+$L64+$N64+$P64+$R64+$T64+$V64+$X64+$Z64+$AB64)),$AC64,0))))))))))))))</f>
        <v>0</v>
      </c>
      <c r="AY64" s="354">
        <f>IF(((SUM(выдача!$O64:AE64)&lt;=$B64)),$C64,IF((SUM(выдача!$O64:AE64)&lt;=($B64+$D64)),$E64,IF((SUM(выдача!$O64:AE64)&lt;=($B64+$D64+$F64)),$G64,IF((SUM(выдача!$O64:AE64)&lt;=($B64+$D64+$F64+$H64)),$I64,IF((SUM(выдача!$O64:AE64)&lt;=($B64+$D64+$F64+$H64+$J64)),$K64,IF((SUM(выдача!$O64:AE64)&lt;=($B64+$D64+$F64+$H64+$J64+$L64)),$M64,IF((SUM(выдача!$O64:AE64)&lt;=($B64+$D64+$F64+$H64+$J64+$L64+$N64)),$O64,IF((SUM(выдача!$O64:AE64)&lt;=($B64+$D64+$F64+$H64+$J64+$L64+$N64+$P64)),$Q64,IF((SUM(выдача!$O64:AE64)&lt;=($B64+$D64+$F64+$H64+$J64+$L64+$N64+$P64+$R64)),$S64,IF((SUM(выдача!$O64:AE64)&lt;=($B64+$D64+$F64+$H64+$J64+$L64+$N64+$P64+$R64+$T64)),$U64,IF((SUM(выдача!$O64:AE64)&lt;=($B64+$D64+$F64+$H64+$J64+$L64+$N64+$P64+$R64+$T64+$V64)),$W64,IF((SUM(выдача!$O64:AE64)&lt;=($B64+$D64+$F64+$H64+$J64+$L64+$N64+$P64+$R64+$T64+$V64+$X64)),$Y64,IF((SUM(выдача!$O64:AE64)&lt;=($B64+$D64+$F64+$H64+$J64+$L64+$N64+$P64+$R64+$T64+$V64+$X64+$Z64)),$AA64,IF((SUM(выдача!$O64:AE64)&lt;=($B64+$D64+$F64+$H64+$J64+$L64+$N64+$P64+$R64+$T64+$V64+$X64+$Z64+$AB64)),$AC64,0))))))))))))))</f>
        <v>0</v>
      </c>
      <c r="AZ64" s="354">
        <f>IF(((SUM(выдача!$O64:AF64)&lt;=$B64)),$C64,IF((SUM(выдача!$O64:AF64)&lt;=($B64+$D64)),$E64,IF((SUM(выдача!$O64:AF64)&lt;=($B64+$D64+$F64)),$G64,IF((SUM(выдача!$O64:AF64)&lt;=($B64+$D64+$F64+$H64)),$I64,IF((SUM(выдача!$O64:AF64)&lt;=($B64+$D64+$F64+$H64+$J64)),$K64,IF((SUM(выдача!$O64:AF64)&lt;=($B64+$D64+$F64+$H64+$J64+$L64)),$M64,IF((SUM(выдача!$O64:AF64)&lt;=($B64+$D64+$F64+$H64+$J64+$L64+$N64)),$O64,IF((SUM(выдача!$O64:AF64)&lt;=($B64+$D64+$F64+$H64+$J64+$L64+$N64+$P64)),$Q64,IF((SUM(выдача!$O64:AF64)&lt;=($B64+$D64+$F64+$H64+$J64+$L64+$N64+$P64+$R64)),$S64,IF((SUM(выдача!$O64:AF64)&lt;=($B64+$D64+$F64+$H64+$J64+$L64+$N64+$P64+$R64+$T64)),$U64,IF((SUM(выдача!$O64:AF64)&lt;=($B64+$D64+$F64+$H64+$J64+$L64+$N64+$P64+$R64+$T64+$V64)),$W64,IF((SUM(выдача!$O64:AF64)&lt;=($B64+$D64+$F64+$H64+$J64+$L64+$N64+$P64+$R64+$T64+$V64+$X64)),$Y64,IF((SUM(выдача!$O64:AF64)&lt;=($B64+$D64+$F64+$H64+$J64+$L64+$N64+$P64+$R64+$T64+$V64+$X64+$Z64)),$AA64,IF((SUM(выдача!$O64:AF64)&lt;=($B64+$D64+$F64+$H64+$J64+$L64+$N64+$P64+$R64+$T64+$V64+$X64+$Z64+$AB64)),$AC64,0))))))))))))))</f>
        <v>0</v>
      </c>
      <c r="BA64" s="354">
        <f>IF(((SUM(выдача!$O64:AG64)&lt;=$B64)),$C64,IF((SUM(выдача!$O64:AG64)&lt;=($B64+$D64)),$E64,IF((SUM(выдача!$O64:AG64)&lt;=($B64+$D64+$F64)),$G64,IF((SUM(выдача!$O64:AG64)&lt;=($B64+$D64+$F64+$H64)),$I64,IF((SUM(выдача!$O64:AG64)&lt;=($B64+$D64+$F64+$H64+$J64)),$K64,IF((SUM(выдача!$O64:AG64)&lt;=($B64+$D64+$F64+$H64+$J64+$L64)),$M64,IF((SUM(выдача!$O64:AG64)&lt;=($B64+$D64+$F64+$H64+$J64+$L64+$N64)),$O64,IF((SUM(выдача!$O64:AG64)&lt;=($B64+$D64+$F64+$H64+$J64+$L64+$N64+$P64)),$Q64,IF((SUM(выдача!$O64:AG64)&lt;=($B64+$D64+$F64+$H64+$J64+$L64+$N64+$P64+$R64)),$S64,IF((SUM(выдача!$O64:AG64)&lt;=($B64+$D64+$F64+$H64+$J64+$L64+$N64+$P64+$R64+$T64)),$U64,IF((SUM(выдача!$O64:AG64)&lt;=($B64+$D64+$F64+$H64+$J64+$L64+$N64+$P64+$R64+$T64+$V64)),$W64,IF((SUM(выдача!$O64:AG64)&lt;=($B64+$D64+$F64+$H64+$J64+$L64+$N64+$P64+$R64+$T64+$V64+$X64)),$Y64,IF((SUM(выдача!$O64:AG64)&lt;=($B64+$D64+$F64+$H64+$J64+$L64+$N64+$P64+$R64+$T64+$V64+$X64+$Z64)),$AA64,IF((SUM(выдача!$O64:AG64)&lt;=($B64+$D64+$F64+$H64+$J64+$L64+$N64+$P64+$R64+$T64+$V64+$X64+$Z64+$AB64)),$AC64,0))))))))))))))</f>
        <v>0</v>
      </c>
      <c r="BB64" s="354">
        <f>IF(((SUM(выдача!$O64:AH64)&lt;=$B64)),$C64,IF((SUM(выдача!$O64:AH64)&lt;=($B64+$D64)),$E64,IF((SUM(выдача!$O64:AH64)&lt;=($B64+$D64+$F64)),$G64,IF((SUM(выдача!$O64:AH64)&lt;=($B64+$D64+$F64+$H64)),$I64,IF((SUM(выдача!$O64:AH64)&lt;=($B64+$D64+$F64+$H64+$J64)),$K64,IF((SUM(выдача!$O64:AH64)&lt;=($B64+$D64+$F64+$H64+$J64+$L64)),$M64,IF((SUM(выдача!$O64:AH64)&lt;=($B64+$D64+$F64+$H64+$J64+$L64+$N64)),$O64,IF((SUM(выдача!$O64:AH64)&lt;=($B64+$D64+$F64+$H64+$J64+$L64+$N64+$P64)),$Q64,IF((SUM(выдача!$O64:AH64)&lt;=($B64+$D64+$F64+$H64+$J64+$L64+$N64+$P64+$R64)),$S64,IF((SUM(выдача!$O64:AH64)&lt;=($B64+$D64+$F64+$H64+$J64+$L64+$N64+$P64+$R64+$T64)),$U64,IF((SUM(выдача!$O64:AH64)&lt;=($B64+$D64+$F64+$H64+$J64+$L64+$N64+$P64+$R64+$T64+$V64)),$W64,IF((SUM(выдача!$O64:AH64)&lt;=($B64+$D64+$F64+$H64+$J64+$L64+$N64+$P64+$R64+$T64+$V64+$X64)),$Y64,IF((SUM(выдача!$O64:AH64)&lt;=($B64+$D64+$F64+$H64+$J64+$L64+$N64+$P64+$R64+$T64+$V64+$X64+$Z64)),$AA64,IF((SUM(выдача!$O64:AH64)&lt;=($B64+$D64+$F64+$H64+$J64+$L64+$N64+$P64+$R64+$T64+$V64+$X64+$Z64+$AB64)),$AC64,0))))))))))))))</f>
        <v>0</v>
      </c>
      <c r="BC64" s="354">
        <f>IF(((SUM(выдача!$O64:AI64)&lt;=$B64)),$C64,IF((SUM(выдача!$O64:AI64)&lt;=($B64+$D64)),$E64,IF((SUM(выдача!$O64:AI64)&lt;=($B64+$D64+$F64)),$G64,IF((SUM(выдача!$O64:AI64)&lt;=($B64+$D64+$F64+$H64)),$I64,IF((SUM(выдача!$O64:AI64)&lt;=($B64+$D64+$F64+$H64+$J64)),$K64,IF((SUM(выдача!$O64:AI64)&lt;=($B64+$D64+$F64+$H64+$J64+$L64)),$M64,IF((SUM(выдача!$O64:AI64)&lt;=($B64+$D64+$F64+$H64+$J64+$L64+$N64)),$O64,IF((SUM(выдача!$O64:AI64)&lt;=($B64+$D64+$F64+$H64+$J64+$L64+$N64+$P64)),$Q64,IF((SUM(выдача!$O64:AI64)&lt;=($B64+$D64+$F64+$H64+$J64+$L64+$N64+$P64+$R64)),$S64,IF((SUM(выдача!$O64:AI64)&lt;=($B64+$D64+$F64+$H64+$J64+$L64+$N64+$P64+$R64+$T64)),$U64,IF((SUM(выдача!$O64:AI64)&lt;=($B64+$D64+$F64+$H64+$J64+$L64+$N64+$P64+$R64+$T64+$V64)),$W64,IF((SUM(выдача!$O64:AI64)&lt;=($B64+$D64+$F64+$H64+$J64+$L64+$N64+$P64+$R64+$T64+$V64+$X64)),$Y64,IF((SUM(выдача!$O64:AI64)&lt;=($B64+$D64+$F64+$H64+$J64+$L64+$N64+$P64+$R64+$T64+$V64+$X64+$Z64)),$AA64,IF((SUM(выдача!$O64:AI64)&lt;=($B64+$D64+$F64+$H64+$J64+$L64+$N64+$P64+$R64+$T64+$V64+$X64+$Z64+$AB64)),$AC64,0))))))))))))))</f>
        <v>0</v>
      </c>
      <c r="BD64" s="355"/>
      <c r="BE64" s="356">
        <f>SUM(BE59,BE62)</f>
        <v>-8.5999999995692633E-2</v>
      </c>
    </row>
    <row r="65" spans="1:57" ht="15.75">
      <c r="A65" s="151"/>
      <c r="B65" s="276"/>
      <c r="C65" s="277"/>
      <c r="D65" s="276"/>
      <c r="E65" s="280"/>
      <c r="F65" s="276"/>
      <c r="G65" s="280"/>
      <c r="H65" s="276"/>
      <c r="I65" s="278"/>
      <c r="J65" s="279"/>
      <c r="K65" s="278"/>
      <c r="L65" s="279"/>
      <c r="M65" s="280"/>
      <c r="N65" s="279"/>
      <c r="O65" s="280"/>
      <c r="P65" s="279"/>
      <c r="Q65" s="280"/>
      <c r="R65" s="279"/>
      <c r="S65" s="280"/>
      <c r="T65" s="279"/>
      <c r="U65" s="280"/>
      <c r="V65" s="279"/>
      <c r="W65" s="280"/>
      <c r="X65" s="279"/>
      <c r="Y65" s="280"/>
      <c r="Z65" s="279"/>
      <c r="AA65" s="280"/>
      <c r="AB65" s="279"/>
      <c r="AC65" s="280"/>
      <c r="AD65" s="351">
        <f t="shared" si="2"/>
        <v>0</v>
      </c>
      <c r="AE65" s="351">
        <f>AD65-(SUM(Всего!D65:'Всего'!X65))</f>
        <v>0</v>
      </c>
      <c r="AF65" s="352">
        <f t="shared" si="3"/>
        <v>0</v>
      </c>
      <c r="AG65" s="353">
        <f t="shared" si="0"/>
        <v>0</v>
      </c>
      <c r="AH65" s="353">
        <f>выдача!B65</f>
        <v>0</v>
      </c>
      <c r="AI65" s="354">
        <f>IF(((SUM(выдача!$O65:O65)&lt;=$B65)),$C65,IF((SUM(выдача!$O65:O65)&lt;=($B65+$D65)),$E65,IF((SUM(выдача!$O65:O65)&lt;=($B65+$D65+$F65)),$G65,IF((SUM(выдача!$O65:O65)&lt;=($B65+$D65+$F65+$H65)),$I65,IF((SUM(выдача!$O65:O65)&lt;=($B65+$D65+$F65+$H65+$J65)),$K65,IF((SUM(выдача!$O65:O65)&lt;=($B65+$D65+$F65+$H65+$J65+$L65)),$M65,IF((SUM(выдача!$O65:O65)&lt;=($B65+$D65+$F65+$H65+$J65+$L65+$N65)),$O65,IF((SUM(выдача!$O65:O65)&lt;=($B65+$D65+$F65+$H65+$J65+$L65+$N65+$P65)),$Q65,IF((SUM(выдача!$O65:O65)&lt;=($B65+$D65+$F65+$H65+$J65+$L65+$N65+$P65+$R65)),$S65,IF((SUM(выдача!$O65:O65)&lt;=($B65+$D65+$F65+$H65+$J65+$L65+$N65+$P65+$R65+$T65)),$U65,IF((SUM(выдача!$O65:O65)&lt;=($B65+$D65+$F65+$H65+$J65+$L65+$N65+$P65+$R65+$T65+$V65)),$W65,IF((SUM(выдача!$O65:O65)&lt;=($B65+$D65+$F65+$H65+$J65+$L65+$N65+$P65+$R65+$T65+$V65+$X65)),$Y65,IF((SUM(выдача!$O65:O65)&lt;=($B65+$D65+$F65+$H65+$J65+$L65+$N65+$P65+$R65+$T65+$V65+$X65+$Z65)),$AA65,IF((SUM(выдача!$O65:O65)&lt;=($B65+$D65+$F65+$H65+$J65+$L65+$N65+$P65+$R65+$T65+$V65+$X65+$Z65+$AB65)),$AC65,0))))))))))))))</f>
        <v>0</v>
      </c>
      <c r="AJ65" s="354">
        <f>IF(((SUM(выдача!$O65:P65)&lt;=$B65)),$C65,IF((SUM(выдача!$O65:P65)&lt;=($B65+$D65)),$E65,IF((SUM(выдача!$O65:P65)&lt;=($B65+$D65+$F65)),$G65,IF((SUM(выдача!$O65:P65)&lt;=($B65+$D65+$F65+$H65)),$I65,IF((SUM(выдача!$O65:P65)&lt;=($B65+$D65+$F65+$H65+$J65)),$K65,IF((SUM(выдача!$O65:P65)&lt;=($B65+$D65+$F65+$H65+$J65+$L65)),$M65,IF((SUM(выдача!$O65:P65)&lt;=($B65+$D65+$F65+$H65+$J65+$L65+$N65)),$O65,IF((SUM(выдача!$O65:P65)&lt;=($B65+$D65+$F65+$H65+$J65+$L65+$N65+$P65)),$Q65,IF((SUM(выдача!$O65:P65)&lt;=($B65+$D65+$F65+$H65+$J65+$L65+$N65+$P65+$R65)),$S65,IF((SUM(выдача!$O65:P65)&lt;=($B65+$D65+$F65+$H65+$J65+$L65+$N65+$P65+$R65+$T65)),$U65,IF((SUM(выдача!$O65:P65)&lt;=($B65+$D65+$F65+$H65+$J65+$L65+$N65+$P65+$R65+$T65+$V65)),$W65,IF((SUM(выдача!$O65:P65)&lt;=($B65+$D65+$F65+$H65+$J65+$L65+$N65+$P65+$R65+$T65+$V65+$X65)),$Y65,IF((SUM(выдача!$O65:P65)&lt;=($B65+$D65+$F65+$H65+$J65+$L65+$N65+$P65+$R65+$T65+$V65+$X65+$Z65)),$AA65,IF((SUM(выдача!$O65:P65)&lt;=($B65+$D65+$F65+$H65+$J65+$L65+$N65+$P65+$R65+$T65+$V65+$X65+$Z65+$AB65)),$AC65,0))))))))))))))</f>
        <v>0</v>
      </c>
      <c r="AK65" s="354">
        <f>IF(((SUM(выдача!$O65:Q65)&lt;=$B65)),$C65,IF((SUM(выдача!$O65:Q65)&lt;=($B65+$D65)),$E65,IF((SUM(выдача!$O65:Q65)&lt;=($B65+$D65+$F65)),$G65,IF((SUM(выдача!$O65:Q65)&lt;=($B65+$D65+$F65+$H65)),$I65,IF((SUM(выдача!$O65:Q65)&lt;=($B65+$D65+$F65+$H65+$J65)),$K65,IF((SUM(выдача!$O65:Q65)&lt;=($B65+$D65+$F65+$H65+$J65+$L65)),$M65,IF((SUM(выдача!$O65:Q65)&lt;=($B65+$D65+$F65+$H65+$J65+$L65+$N65)),$O65,IF((SUM(выдача!$O65:Q65)&lt;=($B65+$D65+$F65+$H65+$J65+$L65+$N65+$P65)),$Q65,IF((SUM(выдача!$O65:Q65)&lt;=($B65+$D65+$F65+$H65+$J65+$L65+$N65+$P65+$R65)),$S65,IF((SUM(выдача!$O65:Q65)&lt;=($B65+$D65+$F65+$H65+$J65+$L65+$N65+$P65+$R65+$T65)),$U65,IF((SUM(выдача!$O65:Q65)&lt;=($B65+$D65+$F65+$H65+$J65+$L65+$N65+$P65+$R65+$T65+$V65)),$W65,IF((SUM(выдача!$O65:Q65)&lt;=($B65+$D65+$F65+$H65+$J65+$L65+$N65+$P65+$R65+$T65+$V65+$X65)),$Y65,IF((SUM(выдача!$O65:Q65)&lt;=($B65+$D65+$F65+$H65+$J65+$L65+$N65+$P65+$R65+$T65+$V65+$X65+$Z65)),$AA65,IF((SUM(выдача!$O65:Q65)&lt;=($B65+$D65+$F65+$H65+$J65+$L65+$N65+$P65+$R65+$T65+$V65+$X65+$Z65+$AB65)),$AC65,0))))))))))))))</f>
        <v>0</v>
      </c>
      <c r="AL65" s="354">
        <f>IF(((SUM(выдача!$O65:R65)&lt;=$B65)),$C65,IF((SUM(выдача!$O65:R65)&lt;=($B65+$D65)),$E65,IF((SUM(выдача!$O65:R65)&lt;=($B65+$D65+$F65)),$G65,IF((SUM(выдача!$O65:R65)&lt;=($B65+$D65+$F65+$H65)),$I65,IF((SUM(выдача!$O65:R65)&lt;=($B65+$D65+$F65+$H65+$J65)),$K65,IF((SUM(выдача!$O65:R65)&lt;=($B65+$D65+$F65+$H65+$J65+$L65)),$M65,IF((SUM(выдача!$O65:R65)&lt;=($B65+$D65+$F65+$H65+$J65+$L65+$N65)),$O65,IF((SUM(выдача!$O65:R65)&lt;=($B65+$D65+$F65+$H65+$J65+$L65+$N65+$P65)),$Q65,IF((SUM(выдача!$O65:R65)&lt;=($B65+$D65+$F65+$H65+$J65+$L65+$N65+$P65+$R65)),$S65,IF((SUM(выдача!$O65:R65)&lt;=($B65+$D65+$F65+$H65+$J65+$L65+$N65+$P65+$R65+$T65)),$U65,IF((SUM(выдача!$O65:R65)&lt;=($B65+$D65+$F65+$H65+$J65+$L65+$N65+$P65+$R65+$T65+$V65)),$W65,IF((SUM(выдача!$O65:R65)&lt;=($B65+$D65+$F65+$H65+$J65+$L65+$N65+$P65+$R65+$T65+$V65+$X65)),$Y65,IF((SUM(выдача!$O65:R65)&lt;=($B65+$D65+$F65+$H65+$J65+$L65+$N65+$P65+$R65+$T65+$V65+$X65+$Z65)),$AA65,IF((SUM(выдача!$O65:R65)&lt;=($B65+$D65+$F65+$H65+$J65+$L65+$N65+$P65+$R65+$T65+$V65+$X65+$Z65+$AB65)),$AC65,0))))))))))))))</f>
        <v>0</v>
      </c>
      <c r="AM65" s="354">
        <f>IF(((SUM(выдача!$O65:S65)&lt;=$B65)),$C65,IF((SUM(выдача!$O65:S65)&lt;=($B65+$D65)),$E65,IF((SUM(выдача!$O65:S65)&lt;=($B65+$D65+$F65)),$G65,IF((SUM(выдача!$O65:S65)&lt;=($B65+$D65+$F65+$H65)),$I65,IF((SUM(выдача!$O65:S65)&lt;=($B65+$D65+$F65+$H65+$J65)),$K65,IF((SUM(выдача!$O65:S65)&lt;=($B65+$D65+$F65+$H65+$J65+$L65)),$M65,IF((SUM(выдача!$O65:S65)&lt;=($B65+$D65+$F65+$H65+$J65+$L65+$N65)),$O65,IF((SUM(выдача!$O65:S65)&lt;=($B65+$D65+$F65+$H65+$J65+$L65+$N65+$P65)),$Q65,IF((SUM(выдача!$O65:S65)&lt;=($B65+$D65+$F65+$H65+$J65+$L65+$N65+$P65+$R65)),$S65,IF((SUM(выдача!$O65:S65)&lt;=($B65+$D65+$F65+$H65+$J65+$L65+$N65+$P65+$R65+$T65)),$U65,IF((SUM(выдача!$O65:S65)&lt;=($B65+$D65+$F65+$H65+$J65+$L65+$N65+$P65+$R65+$T65+$V65)),$W65,IF((SUM(выдача!$O65:S65)&lt;=($B65+$D65+$F65+$H65+$J65+$L65+$N65+$P65+$R65+$T65+$V65+$X65)),$Y65,IF((SUM(выдача!$O65:S65)&lt;=($B65+$D65+$F65+$H65+$J65+$L65+$N65+$P65+$R65+$T65+$V65+$X65+$Z65)),$AA65,IF((SUM(выдача!$O65:S65)&lt;=($B65+$D65+$F65+$H65+$J65+$L65+$N65+$P65+$R65+$T65+$V65+$X65+$Z65+$AB65)),$AC65,0))))))))))))))</f>
        <v>0</v>
      </c>
      <c r="AN65" s="354">
        <f>IF(((SUM(выдача!$O65:T65)&lt;=$B65)),$C65,IF((SUM(выдача!$O65:T65)&lt;=($B65+$D65)),$E65,IF((SUM(выдача!$O65:T65)&lt;=($B65+$D65+$F65)),$G65,IF((SUM(выдача!$O65:T65)&lt;=($B65+$D65+$F65+$H65)),$I65,IF((SUM(выдача!$O65:T65)&lt;=($B65+$D65+$F65+$H65+$J65)),$K65,IF((SUM(выдача!$O65:T65)&lt;=($B65+$D65+$F65+$H65+$J65+$L65)),$M65,IF((SUM(выдача!$O65:T65)&lt;=($B65+$D65+$F65+$H65+$J65+$L65+$N65)),$O65,IF((SUM(выдача!$O65:T65)&lt;=($B65+$D65+$F65+$H65+$J65+$L65+$N65+$P65)),$Q65,IF((SUM(выдача!$O65:T65)&lt;=($B65+$D65+$F65+$H65+$J65+$L65+$N65+$P65+$R65)),$S65,IF((SUM(выдача!$O65:T65)&lt;=($B65+$D65+$F65+$H65+$J65+$L65+$N65+$P65+$R65+$T65)),$U65,IF((SUM(выдача!$O65:T65)&lt;=($B65+$D65+$F65+$H65+$J65+$L65+$N65+$P65+$R65+$T65+$V65)),$W65,IF((SUM(выдача!$O65:T65)&lt;=($B65+$D65+$F65+$H65+$J65+$L65+$N65+$P65+$R65+$T65+$V65+$X65)),$Y65,IF((SUM(выдача!$O65:T65)&lt;=($B65+$D65+$F65+$H65+$J65+$L65+$N65+$P65+$R65+$T65+$V65+$X65+$Z65)),$AA65,IF((SUM(выдача!$O65:T65)&lt;=($B65+$D65+$F65+$H65+$J65+$L65+$N65+$P65+$R65+$T65+$V65+$X65+$Z65+$AB65)),$AC65,0))))))))))))))</f>
        <v>0</v>
      </c>
      <c r="AO65" s="354">
        <f>IF(((SUM(выдача!$O65:U65)&lt;=$B65)),$C65,IF((SUM(выдача!$O65:U65)&lt;=($B65+$D65)),$E65,IF((SUM(выдача!$O65:U65)&lt;=($B65+$D65+$F65)),$G65,IF((SUM(выдача!$O65:U65)&lt;=($B65+$D65+$F65+$H65)),$I65,IF((SUM(выдача!$O65:U65)&lt;=($B65+$D65+$F65+$H65+$J65)),$K65,IF((SUM(выдача!$O65:U65)&lt;=($B65+$D65+$F65+$H65+$J65+$L65)),$M65,IF((SUM(выдача!$O65:U65)&lt;=($B65+$D65+$F65+$H65+$J65+$L65+$N65)),$O65,IF((SUM(выдача!$O65:U65)&lt;=($B65+$D65+$F65+$H65+$J65+$L65+$N65+$P65)),$Q65,IF((SUM(выдача!$O65:U65)&lt;=($B65+$D65+$F65+$H65+$J65+$L65+$N65+$P65+$R65)),$S65,IF((SUM(выдача!$O65:U65)&lt;=($B65+$D65+$F65+$H65+$J65+$L65+$N65+$P65+$R65+$T65)),$U65,IF((SUM(выдача!$O65:U65)&lt;=($B65+$D65+$F65+$H65+$J65+$L65+$N65+$P65+$R65+$T65+$V65)),$W65,IF((SUM(выдача!$O65:U65)&lt;=($B65+$D65+$F65+$H65+$J65+$L65+$N65+$P65+$R65+$T65+$V65+$X65)),$Y65,IF((SUM(выдача!$O65:U65)&lt;=($B65+$D65+$F65+$H65+$J65+$L65+$N65+$P65+$R65+$T65+$V65+$X65+$Z65)),$AA65,IF((SUM(выдача!$O65:U65)&lt;=($B65+$D65+$F65+$H65+$J65+$L65+$N65+$P65+$R65+$T65+$V65+$X65+$Z65+$AB65)),$AC65,0))))))))))))))</f>
        <v>0</v>
      </c>
      <c r="AP65" s="354">
        <f>IF(((SUM(выдача!$O65:V65)&lt;=$B65)),$C65,IF((SUM(выдача!$O65:V65)&lt;=($B65+$D65)),$E65,IF((SUM(выдача!$O65:V65)&lt;=($B65+$D65+$F65)),$G65,IF((SUM(выдача!$O65:V65)&lt;=($B65+$D65+$F65+$H65)),$I65,IF((SUM(выдача!$O65:V65)&lt;=($B65+$D65+$F65+$H65+$J65)),$K65,IF((SUM(выдача!$O65:V65)&lt;=($B65+$D65+$F65+$H65+$J65+$L65)),$M65,IF((SUM(выдача!$O65:V65)&lt;=($B65+$D65+$F65+$H65+$J65+$L65+$N65)),$O65,IF((SUM(выдача!$O65:V65)&lt;=($B65+$D65+$F65+$H65+$J65+$L65+$N65+$P65)),$Q65,IF((SUM(выдача!$O65:V65)&lt;=($B65+$D65+$F65+$H65+$J65+$L65+$N65+$P65+$R65)),$S65,IF((SUM(выдача!$O65:V65)&lt;=($B65+$D65+$F65+$H65+$J65+$L65+$N65+$P65+$R65+$T65)),$U65,IF((SUM(выдача!$O65:V65)&lt;=($B65+$D65+$F65+$H65+$J65+$L65+$N65+$P65+$R65+$T65+$V65)),$W65,IF((SUM(выдача!$O65:V65)&lt;=($B65+$D65+$F65+$H65+$J65+$L65+$N65+$P65+$R65+$T65+$V65+$X65)),$Y65,IF((SUM(выдача!$O65:V65)&lt;=($B65+$D65+$F65+$H65+$J65+$L65+$N65+$P65+$R65+$T65+$V65+$X65+$Z65)),$AA65,IF((SUM(выдача!$O65:V65)&lt;=($B65+$D65+$F65+$H65+$J65+$L65+$N65+$P65+$R65+$T65+$V65+$X65+$Z65+$AB65)),$AC65,0))))))))))))))</f>
        <v>0</v>
      </c>
      <c r="AQ65" s="354">
        <f>IF(((SUM(выдача!$O65:W65)&lt;=$B65)),$C65,IF((SUM(выдача!$O65:W65)&lt;=($B65+$D65)),$E65,IF((SUM(выдача!$O65:W65)&lt;=($B65+$D65+$F65)),$G65,IF((SUM(выдача!$O65:W65)&lt;=($B65+$D65+$F65+$H65)),$I65,IF((SUM(выдача!$O65:W65)&lt;=($B65+$D65+$F65+$H65+$J65)),$K65,IF((SUM(выдача!$O65:W65)&lt;=($B65+$D65+$F65+$H65+$J65+$L65)),$M65,IF((SUM(выдача!$O65:W65)&lt;=($B65+$D65+$F65+$H65+$J65+$L65+$N65)),$O65,IF((SUM(выдача!$O65:W65)&lt;=($B65+$D65+$F65+$H65+$J65+$L65+$N65+$P65)),$Q65,IF((SUM(выдача!$O65:W65)&lt;=($B65+$D65+$F65+$H65+$J65+$L65+$N65+$P65+$R65)),$S65,IF((SUM(выдача!$O65:W65)&lt;=($B65+$D65+$F65+$H65+$J65+$L65+$N65+$P65+$R65+$T65)),$U65,IF((SUM(выдача!$O65:W65)&lt;=($B65+$D65+$F65+$H65+$J65+$L65+$N65+$P65+$R65+$T65+$V65)),$W65,IF((SUM(выдача!$O65:W65)&lt;=($B65+$D65+$F65+$H65+$J65+$L65+$N65+$P65+$R65+$T65+$V65+$X65)),$Y65,IF((SUM(выдача!$O65:W65)&lt;=($B65+$D65+$F65+$H65+$J65+$L65+$N65+$P65+$R65+$T65+$V65+$X65+$Z65)),$AA65,IF((SUM(выдача!$O65:W65)&lt;=($B65+$D65+$F65+$H65+$J65+$L65+$N65+$P65+$R65+$T65+$V65+$X65+$Z65+$AB65)),$AC65,0))))))))))))))</f>
        <v>0</v>
      </c>
      <c r="AR65" s="354">
        <f>IF(((SUM(выдача!$O65:X65)&lt;=$B65)),$C65,IF((SUM(выдача!$O65:X65)&lt;=($B65+$D65)),$E65,IF((SUM(выдача!$O65:X65)&lt;=($B65+$D65+$F65)),$G65,IF((SUM(выдача!$O65:X65)&lt;=($B65+$D65+$F65+$H65)),$I65,IF((SUM(выдача!$O65:X65)&lt;=($B65+$D65+$F65+$H65+$J65)),$K65,IF((SUM(выдача!$O65:X65)&lt;=($B65+$D65+$F65+$H65+$J65+$L65)),$M65,IF((SUM(выдача!$O65:X65)&lt;=($B65+$D65+$F65+$H65+$J65+$L65+$N65)),$O65,IF((SUM(выдача!$O65:X65)&lt;=($B65+$D65+$F65+$H65+$J65+$L65+$N65+$P65)),$Q65,IF((SUM(выдача!$O65:X65)&lt;=($B65+$D65+$F65+$H65+$J65+$L65+$N65+$P65+$R65)),$S65,IF((SUM(выдача!$O65:X65)&lt;=($B65+$D65+$F65+$H65+$J65+$L65+$N65+$P65+$R65+$T65)),$U65,IF((SUM(выдача!$O65:X65)&lt;=($B65+$D65+$F65+$H65+$J65+$L65+$N65+$P65+$R65+$T65+$V65)),$W65,IF((SUM(выдача!$O65:X65)&lt;=($B65+$D65+$F65+$H65+$J65+$L65+$N65+$P65+$R65+$T65+$V65+$X65)),$Y65,IF((SUM(выдача!$O65:X65)&lt;=($B65+$D65+$F65+$H65+$J65+$L65+$N65+$P65+$R65+$T65+$V65+$X65+$Z65)),$AA65,IF((SUM(выдача!$O65:X65)&lt;=($B65+$D65+$F65+$H65+$J65+$L65+$N65+$P65+$R65+$T65+$V65+$X65+$Z65+$AB65)),$AC65,0))))))))))))))</f>
        <v>0</v>
      </c>
      <c r="AS65" s="354">
        <f>IF(((SUM(выдача!$O65:Y65)&lt;=$B65)),$C65,IF((SUM(выдача!$O65:Y65)&lt;=($B65+$D65)),$E65,IF((SUM(выдача!$O65:Y65)&lt;=($B65+$D65+$F65)),$G65,IF((SUM(выдача!$O65:Y65)&lt;=($B65+$D65+$F65+$H65)),$I65,IF((SUM(выдача!$O65:Y65)&lt;=($B65+$D65+$F65+$H65+$J65)),$K65,IF((SUM(выдача!$O65:Y65)&lt;=($B65+$D65+$F65+$H65+$J65+$L65)),$M65,IF((SUM(выдача!$O65:Y65)&lt;=($B65+$D65+$F65+$H65+$J65+$L65+$N65)),$O65,IF((SUM(выдача!$O65:Y65)&lt;=($B65+$D65+$F65+$H65+$J65+$L65+$N65+$P65)),$Q65,IF((SUM(выдача!$O65:Y65)&lt;=($B65+$D65+$F65+$H65+$J65+$L65+$N65+$P65+$R65)),$S65,IF((SUM(выдача!$O65:Y65)&lt;=($B65+$D65+$F65+$H65+$J65+$L65+$N65+$P65+$R65+$T65)),$U65,IF((SUM(выдача!$O65:Y65)&lt;=($B65+$D65+$F65+$H65+$J65+$L65+$N65+$P65+$R65+$T65+$V65)),$W65,IF((SUM(выдача!$O65:Y65)&lt;=($B65+$D65+$F65+$H65+$J65+$L65+$N65+$P65+$R65+$T65+$V65+$X65)),$Y65,IF((SUM(выдача!$O65:Y65)&lt;=($B65+$D65+$F65+$H65+$J65+$L65+$N65+$P65+$R65+$T65+$V65+$X65+$Z65)),$AA65,IF((SUM(выдача!$O65:Y65)&lt;=($B65+$D65+$F65+$H65+$J65+$L65+$N65+$P65+$R65+$T65+$V65+$X65+$Z65+$AB65)),$AC65,0))))))))))))))</f>
        <v>0</v>
      </c>
      <c r="AT65" s="354">
        <f>IF(((SUM(выдача!$O65:Z65)&lt;=$B65)),$C65,IF((SUM(выдача!$O65:Z65)&lt;=($B65+$D65)),$E65,IF((SUM(выдача!$O65:Z65)&lt;=($B65+$D65+$F65)),$G65,IF((SUM(выдача!$O65:Z65)&lt;=($B65+$D65+$F65+$H65)),$I65,IF((SUM(выдача!$O65:Z65)&lt;=($B65+$D65+$F65+$H65+$J65)),$K65,IF((SUM(выдача!$O65:Z65)&lt;=($B65+$D65+$F65+$H65+$J65+$L65)),$M65,IF((SUM(выдача!$O65:Z65)&lt;=($B65+$D65+$F65+$H65+$J65+$L65+$N65)),$O65,IF((SUM(выдача!$O65:Z65)&lt;=($B65+$D65+$F65+$H65+$J65+$L65+$N65+$P65)),$Q65,IF((SUM(выдача!$O65:Z65)&lt;=($B65+$D65+$F65+$H65+$J65+$L65+$N65+$P65+$R65)),$S65,IF((SUM(выдача!$O65:Z65)&lt;=($B65+$D65+$F65+$H65+$J65+$L65+$N65+$P65+$R65+$T65)),$U65,IF((SUM(выдача!$O65:Z65)&lt;=($B65+$D65+$F65+$H65+$J65+$L65+$N65+$P65+$R65+$T65+$V65)),$W65,IF((SUM(выдача!$O65:Z65)&lt;=($B65+$D65+$F65+$H65+$J65+$L65+$N65+$P65+$R65+$T65+$V65+$X65)),$Y65,IF((SUM(выдача!$O65:Z65)&lt;=($B65+$D65+$F65+$H65+$J65+$L65+$N65+$P65+$R65+$T65+$V65+$X65+$Z65)),$AA65,IF((SUM(выдача!$O65:Z65)&lt;=($B65+$D65+$F65+$H65+$J65+$L65+$N65+$P65+$R65+$T65+$V65+$X65+$Z65+$AB65)),$AC65,0))))))))))))))</f>
        <v>0</v>
      </c>
      <c r="AU65" s="354">
        <f>IF(((SUM(выдача!$O65:AA65)&lt;=$B65)),$C65,IF((SUM(выдача!$O65:AA65)&lt;=($B65+$D65)),$E65,IF((SUM(выдача!$O65:AA65)&lt;=($B65+$D65+$F65)),$G65,IF((SUM(выдача!$O65:AA65)&lt;=($B65+$D65+$F65+$H65)),$I65,IF((SUM(выдача!$O65:AA65)&lt;=($B65+$D65+$F65+$H65+$J65)),$K65,IF((SUM(выдача!$O65:AA65)&lt;=($B65+$D65+$F65+$H65+$J65+$L65)),$M65,IF((SUM(выдача!$O65:AA65)&lt;=($B65+$D65+$F65+$H65+$J65+$L65+$N65)),$O65,IF((SUM(выдача!$O65:AA65)&lt;=($B65+$D65+$F65+$H65+$J65+$L65+$N65+$P65)),$Q65,IF((SUM(выдача!$O65:AA65)&lt;=($B65+$D65+$F65+$H65+$J65+$L65+$N65+$P65+$R65)),$S65,IF((SUM(выдача!$O65:AA65)&lt;=($B65+$D65+$F65+$H65+$J65+$L65+$N65+$P65+$R65+$T65)),$U65,IF((SUM(выдача!$O65:AA65)&lt;=($B65+$D65+$F65+$H65+$J65+$L65+$N65+$P65+$R65+$T65+$V65)),$W65,IF((SUM(выдача!$O65:AA65)&lt;=($B65+$D65+$F65+$H65+$J65+$L65+$N65+$P65+$R65+$T65+$V65+$X65)),$Y65,IF((SUM(выдача!$O65:AA65)&lt;=($B65+$D65+$F65+$H65+$J65+$L65+$N65+$P65+$R65+$T65+$V65+$X65+$Z65)),$AA65,IF((SUM(выдача!$O65:AA65)&lt;=($B65+$D65+$F65+$H65+$J65+$L65+$N65+$P65+$R65+$T65+$V65+$X65+$Z65+$AB65)),$AC65,0))))))))))))))</f>
        <v>0</v>
      </c>
      <c r="AV65" s="354">
        <f>IF(((SUM(выдача!$O65:AB65)&lt;=$B65)),$C65,IF((SUM(выдача!$O65:AB65)&lt;=($B65+$D65)),$E65,IF((SUM(выдача!$O65:AB65)&lt;=($B65+$D65+$F65)),$G65,IF((SUM(выдача!$O65:AB65)&lt;=($B65+$D65+$F65+$H65)),$I65,IF((SUM(выдача!$O65:AB65)&lt;=($B65+$D65+$F65+$H65+$J65)),$K65,IF((SUM(выдача!$O65:AB65)&lt;=($B65+$D65+$F65+$H65+$J65+$L65)),$M65,IF((SUM(выдача!$O65:AB65)&lt;=($B65+$D65+$F65+$H65+$J65+$L65+$N65)),$O65,IF((SUM(выдача!$O65:AB65)&lt;=($B65+$D65+$F65+$H65+$J65+$L65+$N65+$P65)),$Q65,IF((SUM(выдача!$O65:AB65)&lt;=($B65+$D65+$F65+$H65+$J65+$L65+$N65+$P65+$R65)),$S65,IF((SUM(выдача!$O65:AB65)&lt;=($B65+$D65+$F65+$H65+$J65+$L65+$N65+$P65+$R65+$T65)),$U65,IF((SUM(выдача!$O65:AB65)&lt;=($B65+$D65+$F65+$H65+$J65+$L65+$N65+$P65+$R65+$T65+$V65)),$W65,IF((SUM(выдача!$O65:AB65)&lt;=($B65+$D65+$F65+$H65+$J65+$L65+$N65+$P65+$R65+$T65+$V65+$X65)),$Y65,IF((SUM(выдача!$O65:AB65)&lt;=($B65+$D65+$F65+$H65+$J65+$L65+$N65+$P65+$R65+$T65+$V65+$X65+$Z65)),$AA65,IF((SUM(выдача!$O65:AB65)&lt;=($B65+$D65+$F65+$H65+$J65+$L65+$N65+$P65+$R65+$T65+$V65+$X65+$Z65+$AB65)),$AC65,0))))))))))))))</f>
        <v>0</v>
      </c>
      <c r="AW65" s="354">
        <f>IF(((SUM(выдача!$O65:AC65)&lt;=$B65)),$C65,IF((SUM(выдача!$O65:AC65)&lt;=($B65+$D65)),$E65,IF((SUM(выдача!$O65:AC65)&lt;=($B65+$D65+$F65)),$G65,IF((SUM(выдача!$O65:AC65)&lt;=($B65+$D65+$F65+$H65)),$I65,IF((SUM(выдача!$O65:AC65)&lt;=($B65+$D65+$F65+$H65+$J65)),$K65,IF((SUM(выдача!$O65:AC65)&lt;=($B65+$D65+$F65+$H65+$J65+$L65)),$M65,IF((SUM(выдача!$O65:AC65)&lt;=($B65+$D65+$F65+$H65+$J65+$L65+$N65)),$O65,IF((SUM(выдача!$O65:AC65)&lt;=($B65+$D65+$F65+$H65+$J65+$L65+$N65+$P65)),$Q65,IF((SUM(выдача!$O65:AC65)&lt;=($B65+$D65+$F65+$H65+$J65+$L65+$N65+$P65+$R65)),$S65,IF((SUM(выдача!$O65:AC65)&lt;=($B65+$D65+$F65+$H65+$J65+$L65+$N65+$P65+$R65+$T65)),$U65,IF((SUM(выдача!$O65:AC65)&lt;=($B65+$D65+$F65+$H65+$J65+$L65+$N65+$P65+$R65+$T65+$V65)),$W65,IF((SUM(выдача!$O65:AC65)&lt;=($B65+$D65+$F65+$H65+$J65+$L65+$N65+$P65+$R65+$T65+$V65+$X65)),$Y65,IF((SUM(выдача!$O65:AC65)&lt;=($B65+$D65+$F65+$H65+$J65+$L65+$N65+$P65+$R65+$T65+$V65+$X65+$Z65)),$AA65,IF((SUM(выдача!$O65:AC65)&lt;=($B65+$D65+$F65+$H65+$J65+$L65+$N65+$P65+$R65+$T65+$V65+$X65+$Z65+$AB65)),$AC65,0))))))))))))))</f>
        <v>0</v>
      </c>
      <c r="AX65" s="354">
        <f>IF(((SUM(выдача!$O65:AD65)&lt;=$B65)),$C65,IF((SUM(выдача!$O65:AD65)&lt;=($B65+$D65)),$E65,IF((SUM(выдача!$O65:AD65)&lt;=($B65+$D65+$F65)),$G65,IF((SUM(выдача!$O65:AD65)&lt;=($B65+$D65+$F65+$H65)),$I65,IF((SUM(выдача!$O65:AD65)&lt;=($B65+$D65+$F65+$H65+$J65)),$K65,IF((SUM(выдача!$O65:AD65)&lt;=($B65+$D65+$F65+$H65+$J65+$L65)),$M65,IF((SUM(выдача!$O65:AD65)&lt;=($B65+$D65+$F65+$H65+$J65+$L65+$N65)),$O65,IF((SUM(выдача!$O65:AD65)&lt;=($B65+$D65+$F65+$H65+$J65+$L65+$N65+$P65)),$Q65,IF((SUM(выдача!$O65:AD65)&lt;=($B65+$D65+$F65+$H65+$J65+$L65+$N65+$P65+$R65)),$S65,IF((SUM(выдача!$O65:AD65)&lt;=($B65+$D65+$F65+$H65+$J65+$L65+$N65+$P65+$R65+$T65)),$U65,IF((SUM(выдача!$O65:AD65)&lt;=($B65+$D65+$F65+$H65+$J65+$L65+$N65+$P65+$R65+$T65+$V65)),$W65,IF((SUM(выдача!$O65:AD65)&lt;=($B65+$D65+$F65+$H65+$J65+$L65+$N65+$P65+$R65+$T65+$V65+$X65)),$Y65,IF((SUM(выдача!$O65:AD65)&lt;=($B65+$D65+$F65+$H65+$J65+$L65+$N65+$P65+$R65+$T65+$V65+$X65+$Z65)),$AA65,IF((SUM(выдача!$O65:AD65)&lt;=($B65+$D65+$F65+$H65+$J65+$L65+$N65+$P65+$R65+$T65+$V65+$X65+$Z65+$AB65)),$AC65,0))))))))))))))</f>
        <v>0</v>
      </c>
      <c r="AY65" s="354">
        <f>IF(((SUM(выдача!$O65:AE65)&lt;=$B65)),$C65,IF((SUM(выдача!$O65:AE65)&lt;=($B65+$D65)),$E65,IF((SUM(выдача!$O65:AE65)&lt;=($B65+$D65+$F65)),$G65,IF((SUM(выдача!$O65:AE65)&lt;=($B65+$D65+$F65+$H65)),$I65,IF((SUM(выдача!$O65:AE65)&lt;=($B65+$D65+$F65+$H65+$J65)),$K65,IF((SUM(выдача!$O65:AE65)&lt;=($B65+$D65+$F65+$H65+$J65+$L65)),$M65,IF((SUM(выдача!$O65:AE65)&lt;=($B65+$D65+$F65+$H65+$J65+$L65+$N65)),$O65,IF((SUM(выдача!$O65:AE65)&lt;=($B65+$D65+$F65+$H65+$J65+$L65+$N65+$P65)),$Q65,IF((SUM(выдача!$O65:AE65)&lt;=($B65+$D65+$F65+$H65+$J65+$L65+$N65+$P65+$R65)),$S65,IF((SUM(выдача!$O65:AE65)&lt;=($B65+$D65+$F65+$H65+$J65+$L65+$N65+$P65+$R65+$T65)),$U65,IF((SUM(выдача!$O65:AE65)&lt;=($B65+$D65+$F65+$H65+$J65+$L65+$N65+$P65+$R65+$T65+$V65)),$W65,IF((SUM(выдача!$O65:AE65)&lt;=($B65+$D65+$F65+$H65+$J65+$L65+$N65+$P65+$R65+$T65+$V65+$X65)),$Y65,IF((SUM(выдача!$O65:AE65)&lt;=($B65+$D65+$F65+$H65+$J65+$L65+$N65+$P65+$R65+$T65+$V65+$X65+$Z65)),$AA65,IF((SUM(выдача!$O65:AE65)&lt;=($B65+$D65+$F65+$H65+$J65+$L65+$N65+$P65+$R65+$T65+$V65+$X65+$Z65+$AB65)),$AC65,0))))))))))))))</f>
        <v>0</v>
      </c>
      <c r="AZ65" s="354">
        <f>IF(((SUM(выдача!$O65:AF65)&lt;=$B65)),$C65,IF((SUM(выдача!$O65:AF65)&lt;=($B65+$D65)),$E65,IF((SUM(выдача!$O65:AF65)&lt;=($B65+$D65+$F65)),$G65,IF((SUM(выдача!$O65:AF65)&lt;=($B65+$D65+$F65+$H65)),$I65,IF((SUM(выдача!$O65:AF65)&lt;=($B65+$D65+$F65+$H65+$J65)),$K65,IF((SUM(выдача!$O65:AF65)&lt;=($B65+$D65+$F65+$H65+$J65+$L65)),$M65,IF((SUM(выдача!$O65:AF65)&lt;=($B65+$D65+$F65+$H65+$J65+$L65+$N65)),$O65,IF((SUM(выдача!$O65:AF65)&lt;=($B65+$D65+$F65+$H65+$J65+$L65+$N65+$P65)),$Q65,IF((SUM(выдача!$O65:AF65)&lt;=($B65+$D65+$F65+$H65+$J65+$L65+$N65+$P65+$R65)),$S65,IF((SUM(выдача!$O65:AF65)&lt;=($B65+$D65+$F65+$H65+$J65+$L65+$N65+$P65+$R65+$T65)),$U65,IF((SUM(выдача!$O65:AF65)&lt;=($B65+$D65+$F65+$H65+$J65+$L65+$N65+$P65+$R65+$T65+$V65)),$W65,IF((SUM(выдача!$O65:AF65)&lt;=($B65+$D65+$F65+$H65+$J65+$L65+$N65+$P65+$R65+$T65+$V65+$X65)),$Y65,IF((SUM(выдача!$O65:AF65)&lt;=($B65+$D65+$F65+$H65+$J65+$L65+$N65+$P65+$R65+$T65+$V65+$X65+$Z65)),$AA65,IF((SUM(выдача!$O65:AF65)&lt;=($B65+$D65+$F65+$H65+$J65+$L65+$N65+$P65+$R65+$T65+$V65+$X65+$Z65+$AB65)),$AC65,0))))))))))))))</f>
        <v>0</v>
      </c>
      <c r="BA65" s="354">
        <f>IF(((SUM(выдача!$O65:AG65)&lt;=$B65)),$C65,IF((SUM(выдача!$O65:AG65)&lt;=($B65+$D65)),$E65,IF((SUM(выдача!$O65:AG65)&lt;=($B65+$D65+$F65)),$G65,IF((SUM(выдача!$O65:AG65)&lt;=($B65+$D65+$F65+$H65)),$I65,IF((SUM(выдача!$O65:AG65)&lt;=($B65+$D65+$F65+$H65+$J65)),$K65,IF((SUM(выдача!$O65:AG65)&lt;=($B65+$D65+$F65+$H65+$J65+$L65)),$M65,IF((SUM(выдача!$O65:AG65)&lt;=($B65+$D65+$F65+$H65+$J65+$L65+$N65)),$O65,IF((SUM(выдача!$O65:AG65)&lt;=($B65+$D65+$F65+$H65+$J65+$L65+$N65+$P65)),$Q65,IF((SUM(выдача!$O65:AG65)&lt;=($B65+$D65+$F65+$H65+$J65+$L65+$N65+$P65+$R65)),$S65,IF((SUM(выдача!$O65:AG65)&lt;=($B65+$D65+$F65+$H65+$J65+$L65+$N65+$P65+$R65+$T65)),$U65,IF((SUM(выдача!$O65:AG65)&lt;=($B65+$D65+$F65+$H65+$J65+$L65+$N65+$P65+$R65+$T65+$V65)),$W65,IF((SUM(выдача!$O65:AG65)&lt;=($B65+$D65+$F65+$H65+$J65+$L65+$N65+$P65+$R65+$T65+$V65+$X65)),$Y65,IF((SUM(выдача!$O65:AG65)&lt;=($B65+$D65+$F65+$H65+$J65+$L65+$N65+$P65+$R65+$T65+$V65+$X65+$Z65)),$AA65,IF((SUM(выдача!$O65:AG65)&lt;=($B65+$D65+$F65+$H65+$J65+$L65+$N65+$P65+$R65+$T65+$V65+$X65+$Z65+$AB65)),$AC65,0))))))))))))))</f>
        <v>0</v>
      </c>
      <c r="BB65" s="354">
        <f>IF(((SUM(выдача!$O65:AH65)&lt;=$B65)),$C65,IF((SUM(выдача!$O65:AH65)&lt;=($B65+$D65)),$E65,IF((SUM(выдача!$O65:AH65)&lt;=($B65+$D65+$F65)),$G65,IF((SUM(выдача!$O65:AH65)&lt;=($B65+$D65+$F65+$H65)),$I65,IF((SUM(выдача!$O65:AH65)&lt;=($B65+$D65+$F65+$H65+$J65)),$K65,IF((SUM(выдача!$O65:AH65)&lt;=($B65+$D65+$F65+$H65+$J65+$L65)),$M65,IF((SUM(выдача!$O65:AH65)&lt;=($B65+$D65+$F65+$H65+$J65+$L65+$N65)),$O65,IF((SUM(выдача!$O65:AH65)&lt;=($B65+$D65+$F65+$H65+$J65+$L65+$N65+$P65)),$Q65,IF((SUM(выдача!$O65:AH65)&lt;=($B65+$D65+$F65+$H65+$J65+$L65+$N65+$P65+$R65)),$S65,IF((SUM(выдача!$O65:AH65)&lt;=($B65+$D65+$F65+$H65+$J65+$L65+$N65+$P65+$R65+$T65)),$U65,IF((SUM(выдача!$O65:AH65)&lt;=($B65+$D65+$F65+$H65+$J65+$L65+$N65+$P65+$R65+$T65+$V65)),$W65,IF((SUM(выдача!$O65:AH65)&lt;=($B65+$D65+$F65+$H65+$J65+$L65+$N65+$P65+$R65+$T65+$V65+$X65)),$Y65,IF((SUM(выдача!$O65:AH65)&lt;=($B65+$D65+$F65+$H65+$J65+$L65+$N65+$P65+$R65+$T65+$V65+$X65+$Z65)),$AA65,IF((SUM(выдача!$O65:AH65)&lt;=($B65+$D65+$F65+$H65+$J65+$L65+$N65+$P65+$R65+$T65+$V65+$X65+$Z65+$AB65)),$AC65,0))))))))))))))</f>
        <v>0</v>
      </c>
      <c r="BC65" s="354">
        <f>IF(((SUM(выдача!$O65:AI65)&lt;=$B65)),$C65,IF((SUM(выдача!$O65:AI65)&lt;=($B65+$D65)),$E65,IF((SUM(выдача!$O65:AI65)&lt;=($B65+$D65+$F65)),$G65,IF((SUM(выдача!$O65:AI65)&lt;=($B65+$D65+$F65+$H65)),$I65,IF((SUM(выдача!$O65:AI65)&lt;=($B65+$D65+$F65+$H65+$J65)),$K65,IF((SUM(выдача!$O65:AI65)&lt;=($B65+$D65+$F65+$H65+$J65+$L65)),$M65,IF((SUM(выдача!$O65:AI65)&lt;=($B65+$D65+$F65+$H65+$J65+$L65+$N65)),$O65,IF((SUM(выдача!$O65:AI65)&lt;=($B65+$D65+$F65+$H65+$J65+$L65+$N65+$P65)),$Q65,IF((SUM(выдача!$O65:AI65)&lt;=($B65+$D65+$F65+$H65+$J65+$L65+$N65+$P65+$R65)),$S65,IF((SUM(выдача!$O65:AI65)&lt;=($B65+$D65+$F65+$H65+$J65+$L65+$N65+$P65+$R65+$T65)),$U65,IF((SUM(выдача!$O65:AI65)&lt;=($B65+$D65+$F65+$H65+$J65+$L65+$N65+$P65+$R65+$T65+$V65)),$W65,IF((SUM(выдача!$O65:AI65)&lt;=($B65+$D65+$F65+$H65+$J65+$L65+$N65+$P65+$R65+$T65+$V65+$X65)),$Y65,IF((SUM(выдача!$O65:AI65)&lt;=($B65+$D65+$F65+$H65+$J65+$L65+$N65+$P65+$R65+$T65+$V65+$X65+$Z65)),$AA65,IF((SUM(выдача!$O65:AI65)&lt;=($B65+$D65+$F65+$H65+$J65+$L65+$N65+$P65+$R65+$T65+$V65+$X65+$Z65+$AB65)),$AC65,0))))))))))))))</f>
        <v>0</v>
      </c>
      <c r="BD65" s="355"/>
      <c r="BE65" s="310"/>
    </row>
    <row r="66" spans="1:57" ht="15.75">
      <c r="A66" s="151"/>
      <c r="B66" s="276"/>
      <c r="C66" s="277"/>
      <c r="D66" s="276"/>
      <c r="E66" s="280"/>
      <c r="F66" s="276"/>
      <c r="G66" s="280"/>
      <c r="H66" s="276"/>
      <c r="I66" s="278"/>
      <c r="J66" s="279"/>
      <c r="K66" s="278"/>
      <c r="L66" s="279"/>
      <c r="M66" s="280"/>
      <c r="N66" s="279"/>
      <c r="O66" s="280"/>
      <c r="P66" s="279"/>
      <c r="Q66" s="280"/>
      <c r="R66" s="279"/>
      <c r="S66" s="280"/>
      <c r="T66" s="279"/>
      <c r="U66" s="280"/>
      <c r="V66" s="279"/>
      <c r="W66" s="280"/>
      <c r="X66" s="279"/>
      <c r="Y66" s="280"/>
      <c r="Z66" s="279"/>
      <c r="AA66" s="280"/>
      <c r="AB66" s="279"/>
      <c r="AC66" s="280"/>
      <c r="AD66" s="351">
        <f t="shared" si="2"/>
        <v>0</v>
      </c>
      <c r="AE66" s="351">
        <f>AD66-(SUM(Всего!D66:'Всего'!X66))</f>
        <v>0</v>
      </c>
      <c r="AF66" s="352">
        <f t="shared" si="3"/>
        <v>0</v>
      </c>
      <c r="AG66" s="353">
        <f t="shared" si="0"/>
        <v>0</v>
      </c>
      <c r="AH66" s="353">
        <f>выдача!B66</f>
        <v>0</v>
      </c>
      <c r="AI66" s="354">
        <f>IF(((SUM(выдача!$O66:O66)&lt;=$B66)),$C66,IF((SUM(выдача!$O66:O66)&lt;=($B66+$D66)),$E66,IF((SUM(выдача!$O66:O66)&lt;=($B66+$D66+$F66)),$G66,IF((SUM(выдача!$O66:O66)&lt;=($B66+$D66+$F66+$H66)),$I66,IF((SUM(выдача!$O66:O66)&lt;=($B66+$D66+$F66+$H66+$J66)),$K66,IF((SUM(выдача!$O66:O66)&lt;=($B66+$D66+$F66+$H66+$J66+$L66)),$M66,IF((SUM(выдача!$O66:O66)&lt;=($B66+$D66+$F66+$H66+$J66+$L66+$N66)),$O66,IF((SUM(выдача!$O66:O66)&lt;=($B66+$D66+$F66+$H66+$J66+$L66+$N66+$P66)),$Q66,IF((SUM(выдача!$O66:O66)&lt;=($B66+$D66+$F66+$H66+$J66+$L66+$N66+$P66+$R66)),$S66,IF((SUM(выдача!$O66:O66)&lt;=($B66+$D66+$F66+$H66+$J66+$L66+$N66+$P66+$R66+$T66)),$U66,IF((SUM(выдача!$O66:O66)&lt;=($B66+$D66+$F66+$H66+$J66+$L66+$N66+$P66+$R66+$T66+$V66)),$W66,IF((SUM(выдача!$O66:O66)&lt;=($B66+$D66+$F66+$H66+$J66+$L66+$N66+$P66+$R66+$T66+$V66+$X66)),$Y66,IF((SUM(выдача!$O66:O66)&lt;=($B66+$D66+$F66+$H66+$J66+$L66+$N66+$P66+$R66+$T66+$V66+$X66+$Z66)),$AA66,IF((SUM(выдача!$O66:O66)&lt;=($B66+$D66+$F66+$H66+$J66+$L66+$N66+$P66+$R66+$T66+$V66+$X66+$Z66+$AB66)),$AC66,0))))))))))))))</f>
        <v>0</v>
      </c>
      <c r="AJ66" s="354">
        <f>IF(((SUM(выдача!$O66:P66)&lt;=$B66)),$C66,IF((SUM(выдача!$O66:P66)&lt;=($B66+$D66)),$E66,IF((SUM(выдача!$O66:P66)&lt;=($B66+$D66+$F66)),$G66,IF((SUM(выдача!$O66:P66)&lt;=($B66+$D66+$F66+$H66)),$I66,IF((SUM(выдача!$O66:P66)&lt;=($B66+$D66+$F66+$H66+$J66)),$K66,IF((SUM(выдача!$O66:P66)&lt;=($B66+$D66+$F66+$H66+$J66+$L66)),$M66,IF((SUM(выдача!$O66:P66)&lt;=($B66+$D66+$F66+$H66+$J66+$L66+$N66)),$O66,IF((SUM(выдача!$O66:P66)&lt;=($B66+$D66+$F66+$H66+$J66+$L66+$N66+$P66)),$Q66,IF((SUM(выдача!$O66:P66)&lt;=($B66+$D66+$F66+$H66+$J66+$L66+$N66+$P66+$R66)),$S66,IF((SUM(выдача!$O66:P66)&lt;=($B66+$D66+$F66+$H66+$J66+$L66+$N66+$P66+$R66+$T66)),$U66,IF((SUM(выдача!$O66:P66)&lt;=($B66+$D66+$F66+$H66+$J66+$L66+$N66+$P66+$R66+$T66+$V66)),$W66,IF((SUM(выдача!$O66:P66)&lt;=($B66+$D66+$F66+$H66+$J66+$L66+$N66+$P66+$R66+$T66+$V66+$X66)),$Y66,IF((SUM(выдача!$O66:P66)&lt;=($B66+$D66+$F66+$H66+$J66+$L66+$N66+$P66+$R66+$T66+$V66+$X66+$Z66)),$AA66,IF((SUM(выдача!$O66:P66)&lt;=($B66+$D66+$F66+$H66+$J66+$L66+$N66+$P66+$R66+$T66+$V66+$X66+$Z66+$AB66)),$AC66,0))))))))))))))</f>
        <v>0</v>
      </c>
      <c r="AK66" s="354">
        <f>IF(((SUM(выдача!$O66:Q66)&lt;=$B66)),$C66,IF((SUM(выдача!$O66:Q66)&lt;=($B66+$D66)),$E66,IF((SUM(выдача!$O66:Q66)&lt;=($B66+$D66+$F66)),$G66,IF((SUM(выдача!$O66:Q66)&lt;=($B66+$D66+$F66+$H66)),$I66,IF((SUM(выдача!$O66:Q66)&lt;=($B66+$D66+$F66+$H66+$J66)),$K66,IF((SUM(выдача!$O66:Q66)&lt;=($B66+$D66+$F66+$H66+$J66+$L66)),$M66,IF((SUM(выдача!$O66:Q66)&lt;=($B66+$D66+$F66+$H66+$J66+$L66+$N66)),$O66,IF((SUM(выдача!$O66:Q66)&lt;=($B66+$D66+$F66+$H66+$J66+$L66+$N66+$P66)),$Q66,IF((SUM(выдача!$O66:Q66)&lt;=($B66+$D66+$F66+$H66+$J66+$L66+$N66+$P66+$R66)),$S66,IF((SUM(выдача!$O66:Q66)&lt;=($B66+$D66+$F66+$H66+$J66+$L66+$N66+$P66+$R66+$T66)),$U66,IF((SUM(выдача!$O66:Q66)&lt;=($B66+$D66+$F66+$H66+$J66+$L66+$N66+$P66+$R66+$T66+$V66)),$W66,IF((SUM(выдача!$O66:Q66)&lt;=($B66+$D66+$F66+$H66+$J66+$L66+$N66+$P66+$R66+$T66+$V66+$X66)),$Y66,IF((SUM(выдача!$O66:Q66)&lt;=($B66+$D66+$F66+$H66+$J66+$L66+$N66+$P66+$R66+$T66+$V66+$X66+$Z66)),$AA66,IF((SUM(выдача!$O66:Q66)&lt;=($B66+$D66+$F66+$H66+$J66+$L66+$N66+$P66+$R66+$T66+$V66+$X66+$Z66+$AB66)),$AC66,0))))))))))))))</f>
        <v>0</v>
      </c>
      <c r="AL66" s="354">
        <f>IF(((SUM(выдача!$O66:R66)&lt;=$B66)),$C66,IF((SUM(выдача!$O66:R66)&lt;=($B66+$D66)),$E66,IF((SUM(выдача!$O66:R66)&lt;=($B66+$D66+$F66)),$G66,IF((SUM(выдача!$O66:R66)&lt;=($B66+$D66+$F66+$H66)),$I66,IF((SUM(выдача!$O66:R66)&lt;=($B66+$D66+$F66+$H66+$J66)),$K66,IF((SUM(выдача!$O66:R66)&lt;=($B66+$D66+$F66+$H66+$J66+$L66)),$M66,IF((SUM(выдача!$O66:R66)&lt;=($B66+$D66+$F66+$H66+$J66+$L66+$N66)),$O66,IF((SUM(выдача!$O66:R66)&lt;=($B66+$D66+$F66+$H66+$J66+$L66+$N66+$P66)),$Q66,IF((SUM(выдача!$O66:R66)&lt;=($B66+$D66+$F66+$H66+$J66+$L66+$N66+$P66+$R66)),$S66,IF((SUM(выдача!$O66:R66)&lt;=($B66+$D66+$F66+$H66+$J66+$L66+$N66+$P66+$R66+$T66)),$U66,IF((SUM(выдача!$O66:R66)&lt;=($B66+$D66+$F66+$H66+$J66+$L66+$N66+$P66+$R66+$T66+$V66)),$W66,IF((SUM(выдача!$O66:R66)&lt;=($B66+$D66+$F66+$H66+$J66+$L66+$N66+$P66+$R66+$T66+$V66+$X66)),$Y66,IF((SUM(выдача!$O66:R66)&lt;=($B66+$D66+$F66+$H66+$J66+$L66+$N66+$P66+$R66+$T66+$V66+$X66+$Z66)),$AA66,IF((SUM(выдача!$O66:R66)&lt;=($B66+$D66+$F66+$H66+$J66+$L66+$N66+$P66+$R66+$T66+$V66+$X66+$Z66+$AB66)),$AC66,0))))))))))))))</f>
        <v>0</v>
      </c>
      <c r="AM66" s="354">
        <f>IF(((SUM(выдача!$O66:S66)&lt;=$B66)),$C66,IF((SUM(выдача!$O66:S66)&lt;=($B66+$D66)),$E66,IF((SUM(выдача!$O66:S66)&lt;=($B66+$D66+$F66)),$G66,IF((SUM(выдача!$O66:S66)&lt;=($B66+$D66+$F66+$H66)),$I66,IF((SUM(выдача!$O66:S66)&lt;=($B66+$D66+$F66+$H66+$J66)),$K66,IF((SUM(выдача!$O66:S66)&lt;=($B66+$D66+$F66+$H66+$J66+$L66)),$M66,IF((SUM(выдача!$O66:S66)&lt;=($B66+$D66+$F66+$H66+$J66+$L66+$N66)),$O66,IF((SUM(выдача!$O66:S66)&lt;=($B66+$D66+$F66+$H66+$J66+$L66+$N66+$P66)),$Q66,IF((SUM(выдача!$O66:S66)&lt;=($B66+$D66+$F66+$H66+$J66+$L66+$N66+$P66+$R66)),$S66,IF((SUM(выдача!$O66:S66)&lt;=($B66+$D66+$F66+$H66+$J66+$L66+$N66+$P66+$R66+$T66)),$U66,IF((SUM(выдача!$O66:S66)&lt;=($B66+$D66+$F66+$H66+$J66+$L66+$N66+$P66+$R66+$T66+$V66)),$W66,IF((SUM(выдача!$O66:S66)&lt;=($B66+$D66+$F66+$H66+$J66+$L66+$N66+$P66+$R66+$T66+$V66+$X66)),$Y66,IF((SUM(выдача!$O66:S66)&lt;=($B66+$D66+$F66+$H66+$J66+$L66+$N66+$P66+$R66+$T66+$V66+$X66+$Z66)),$AA66,IF((SUM(выдача!$O66:S66)&lt;=($B66+$D66+$F66+$H66+$J66+$L66+$N66+$P66+$R66+$T66+$V66+$X66+$Z66+$AB66)),$AC66,0))))))))))))))</f>
        <v>0</v>
      </c>
      <c r="AN66" s="354">
        <f>IF(((SUM(выдача!$O66:T66)&lt;=$B66)),$C66,IF((SUM(выдача!$O66:T66)&lt;=($B66+$D66)),$E66,IF((SUM(выдача!$O66:T66)&lt;=($B66+$D66+$F66)),$G66,IF((SUM(выдача!$O66:T66)&lt;=($B66+$D66+$F66+$H66)),$I66,IF((SUM(выдача!$O66:T66)&lt;=($B66+$D66+$F66+$H66+$J66)),$K66,IF((SUM(выдача!$O66:T66)&lt;=($B66+$D66+$F66+$H66+$J66+$L66)),$M66,IF((SUM(выдача!$O66:T66)&lt;=($B66+$D66+$F66+$H66+$J66+$L66+$N66)),$O66,IF((SUM(выдача!$O66:T66)&lt;=($B66+$D66+$F66+$H66+$J66+$L66+$N66+$P66)),$Q66,IF((SUM(выдача!$O66:T66)&lt;=($B66+$D66+$F66+$H66+$J66+$L66+$N66+$P66+$R66)),$S66,IF((SUM(выдача!$O66:T66)&lt;=($B66+$D66+$F66+$H66+$J66+$L66+$N66+$P66+$R66+$T66)),$U66,IF((SUM(выдача!$O66:T66)&lt;=($B66+$D66+$F66+$H66+$J66+$L66+$N66+$P66+$R66+$T66+$V66)),$W66,IF((SUM(выдача!$O66:T66)&lt;=($B66+$D66+$F66+$H66+$J66+$L66+$N66+$P66+$R66+$T66+$V66+$X66)),$Y66,IF((SUM(выдача!$O66:T66)&lt;=($B66+$D66+$F66+$H66+$J66+$L66+$N66+$P66+$R66+$T66+$V66+$X66+$Z66)),$AA66,IF((SUM(выдача!$O66:T66)&lt;=($B66+$D66+$F66+$H66+$J66+$L66+$N66+$P66+$R66+$T66+$V66+$X66+$Z66+$AB66)),$AC66,0))))))))))))))</f>
        <v>0</v>
      </c>
      <c r="AO66" s="354">
        <f>IF(((SUM(выдача!$O66:U66)&lt;=$B66)),$C66,IF((SUM(выдача!$O66:U66)&lt;=($B66+$D66)),$E66,IF((SUM(выдача!$O66:U66)&lt;=($B66+$D66+$F66)),$G66,IF((SUM(выдача!$O66:U66)&lt;=($B66+$D66+$F66+$H66)),$I66,IF((SUM(выдача!$O66:U66)&lt;=($B66+$D66+$F66+$H66+$J66)),$K66,IF((SUM(выдача!$O66:U66)&lt;=($B66+$D66+$F66+$H66+$J66+$L66)),$M66,IF((SUM(выдача!$O66:U66)&lt;=($B66+$D66+$F66+$H66+$J66+$L66+$N66)),$O66,IF((SUM(выдача!$O66:U66)&lt;=($B66+$D66+$F66+$H66+$J66+$L66+$N66+$P66)),$Q66,IF((SUM(выдача!$O66:U66)&lt;=($B66+$D66+$F66+$H66+$J66+$L66+$N66+$P66+$R66)),$S66,IF((SUM(выдача!$O66:U66)&lt;=($B66+$D66+$F66+$H66+$J66+$L66+$N66+$P66+$R66+$T66)),$U66,IF((SUM(выдача!$O66:U66)&lt;=($B66+$D66+$F66+$H66+$J66+$L66+$N66+$P66+$R66+$T66+$V66)),$W66,IF((SUM(выдача!$O66:U66)&lt;=($B66+$D66+$F66+$H66+$J66+$L66+$N66+$P66+$R66+$T66+$V66+$X66)),$Y66,IF((SUM(выдача!$O66:U66)&lt;=($B66+$D66+$F66+$H66+$J66+$L66+$N66+$P66+$R66+$T66+$V66+$X66+$Z66)),$AA66,IF((SUM(выдача!$O66:U66)&lt;=($B66+$D66+$F66+$H66+$J66+$L66+$N66+$P66+$R66+$T66+$V66+$X66+$Z66+$AB66)),$AC66,0))))))))))))))</f>
        <v>0</v>
      </c>
      <c r="AP66" s="354">
        <f>IF(((SUM(выдача!$O66:V66)&lt;=$B66)),$C66,IF((SUM(выдача!$O66:V66)&lt;=($B66+$D66)),$E66,IF((SUM(выдача!$O66:V66)&lt;=($B66+$D66+$F66)),$G66,IF((SUM(выдача!$O66:V66)&lt;=($B66+$D66+$F66+$H66)),$I66,IF((SUM(выдача!$O66:V66)&lt;=($B66+$D66+$F66+$H66+$J66)),$K66,IF((SUM(выдача!$O66:V66)&lt;=($B66+$D66+$F66+$H66+$J66+$L66)),$M66,IF((SUM(выдача!$O66:V66)&lt;=($B66+$D66+$F66+$H66+$J66+$L66+$N66)),$O66,IF((SUM(выдача!$O66:V66)&lt;=($B66+$D66+$F66+$H66+$J66+$L66+$N66+$P66)),$Q66,IF((SUM(выдача!$O66:V66)&lt;=($B66+$D66+$F66+$H66+$J66+$L66+$N66+$P66+$R66)),$S66,IF((SUM(выдача!$O66:V66)&lt;=($B66+$D66+$F66+$H66+$J66+$L66+$N66+$P66+$R66+$T66)),$U66,IF((SUM(выдача!$O66:V66)&lt;=($B66+$D66+$F66+$H66+$J66+$L66+$N66+$P66+$R66+$T66+$V66)),$W66,IF((SUM(выдача!$O66:V66)&lt;=($B66+$D66+$F66+$H66+$J66+$L66+$N66+$P66+$R66+$T66+$V66+$X66)),$Y66,IF((SUM(выдача!$O66:V66)&lt;=($B66+$D66+$F66+$H66+$J66+$L66+$N66+$P66+$R66+$T66+$V66+$X66+$Z66)),$AA66,IF((SUM(выдача!$O66:V66)&lt;=($B66+$D66+$F66+$H66+$J66+$L66+$N66+$P66+$R66+$T66+$V66+$X66+$Z66+$AB66)),$AC66,0))))))))))))))</f>
        <v>0</v>
      </c>
      <c r="AQ66" s="354">
        <f>IF(((SUM(выдача!$O66:W66)&lt;=$B66)),$C66,IF((SUM(выдача!$O66:W66)&lt;=($B66+$D66)),$E66,IF((SUM(выдача!$O66:W66)&lt;=($B66+$D66+$F66)),$G66,IF((SUM(выдача!$O66:W66)&lt;=($B66+$D66+$F66+$H66)),$I66,IF((SUM(выдача!$O66:W66)&lt;=($B66+$D66+$F66+$H66+$J66)),$K66,IF((SUM(выдача!$O66:W66)&lt;=($B66+$D66+$F66+$H66+$J66+$L66)),$M66,IF((SUM(выдача!$O66:W66)&lt;=($B66+$D66+$F66+$H66+$J66+$L66+$N66)),$O66,IF((SUM(выдача!$O66:W66)&lt;=($B66+$D66+$F66+$H66+$J66+$L66+$N66+$P66)),$Q66,IF((SUM(выдача!$O66:W66)&lt;=($B66+$D66+$F66+$H66+$J66+$L66+$N66+$P66+$R66)),$S66,IF((SUM(выдача!$O66:W66)&lt;=($B66+$D66+$F66+$H66+$J66+$L66+$N66+$P66+$R66+$T66)),$U66,IF((SUM(выдача!$O66:W66)&lt;=($B66+$D66+$F66+$H66+$J66+$L66+$N66+$P66+$R66+$T66+$V66)),$W66,IF((SUM(выдача!$O66:W66)&lt;=($B66+$D66+$F66+$H66+$J66+$L66+$N66+$P66+$R66+$T66+$V66+$X66)),$Y66,IF((SUM(выдача!$O66:W66)&lt;=($B66+$D66+$F66+$H66+$J66+$L66+$N66+$P66+$R66+$T66+$V66+$X66+$Z66)),$AA66,IF((SUM(выдача!$O66:W66)&lt;=($B66+$D66+$F66+$H66+$J66+$L66+$N66+$P66+$R66+$T66+$V66+$X66+$Z66+$AB66)),$AC66,0))))))))))))))</f>
        <v>0</v>
      </c>
      <c r="AR66" s="354">
        <f>IF(((SUM(выдача!$O66:X66)&lt;=$B66)),$C66,IF((SUM(выдача!$O66:X66)&lt;=($B66+$D66)),$E66,IF((SUM(выдача!$O66:X66)&lt;=($B66+$D66+$F66)),$G66,IF((SUM(выдача!$O66:X66)&lt;=($B66+$D66+$F66+$H66)),$I66,IF((SUM(выдача!$O66:X66)&lt;=($B66+$D66+$F66+$H66+$J66)),$K66,IF((SUM(выдача!$O66:X66)&lt;=($B66+$D66+$F66+$H66+$J66+$L66)),$M66,IF((SUM(выдача!$O66:X66)&lt;=($B66+$D66+$F66+$H66+$J66+$L66+$N66)),$O66,IF((SUM(выдача!$O66:X66)&lt;=($B66+$D66+$F66+$H66+$J66+$L66+$N66+$P66)),$Q66,IF((SUM(выдача!$O66:X66)&lt;=($B66+$D66+$F66+$H66+$J66+$L66+$N66+$P66+$R66)),$S66,IF((SUM(выдача!$O66:X66)&lt;=($B66+$D66+$F66+$H66+$J66+$L66+$N66+$P66+$R66+$T66)),$U66,IF((SUM(выдача!$O66:X66)&lt;=($B66+$D66+$F66+$H66+$J66+$L66+$N66+$P66+$R66+$T66+$V66)),$W66,IF((SUM(выдача!$O66:X66)&lt;=($B66+$D66+$F66+$H66+$J66+$L66+$N66+$P66+$R66+$T66+$V66+$X66)),$Y66,IF((SUM(выдача!$O66:X66)&lt;=($B66+$D66+$F66+$H66+$J66+$L66+$N66+$P66+$R66+$T66+$V66+$X66+$Z66)),$AA66,IF((SUM(выдача!$O66:X66)&lt;=($B66+$D66+$F66+$H66+$J66+$L66+$N66+$P66+$R66+$T66+$V66+$X66+$Z66+$AB66)),$AC66,0))))))))))))))</f>
        <v>0</v>
      </c>
      <c r="AS66" s="354">
        <f>IF(((SUM(выдача!$O66:Y66)&lt;=$B66)),$C66,IF((SUM(выдача!$O66:Y66)&lt;=($B66+$D66)),$E66,IF((SUM(выдача!$O66:Y66)&lt;=($B66+$D66+$F66)),$G66,IF((SUM(выдача!$O66:Y66)&lt;=($B66+$D66+$F66+$H66)),$I66,IF((SUM(выдача!$O66:Y66)&lt;=($B66+$D66+$F66+$H66+$J66)),$K66,IF((SUM(выдача!$O66:Y66)&lt;=($B66+$D66+$F66+$H66+$J66+$L66)),$M66,IF((SUM(выдача!$O66:Y66)&lt;=($B66+$D66+$F66+$H66+$J66+$L66+$N66)),$O66,IF((SUM(выдача!$O66:Y66)&lt;=($B66+$D66+$F66+$H66+$J66+$L66+$N66+$P66)),$Q66,IF((SUM(выдача!$O66:Y66)&lt;=($B66+$D66+$F66+$H66+$J66+$L66+$N66+$P66+$R66)),$S66,IF((SUM(выдача!$O66:Y66)&lt;=($B66+$D66+$F66+$H66+$J66+$L66+$N66+$P66+$R66+$T66)),$U66,IF((SUM(выдача!$O66:Y66)&lt;=($B66+$D66+$F66+$H66+$J66+$L66+$N66+$P66+$R66+$T66+$V66)),$W66,IF((SUM(выдача!$O66:Y66)&lt;=($B66+$D66+$F66+$H66+$J66+$L66+$N66+$P66+$R66+$T66+$V66+$X66)),$Y66,IF((SUM(выдача!$O66:Y66)&lt;=($B66+$D66+$F66+$H66+$J66+$L66+$N66+$P66+$R66+$T66+$V66+$X66+$Z66)),$AA66,IF((SUM(выдача!$O66:Y66)&lt;=($B66+$D66+$F66+$H66+$J66+$L66+$N66+$P66+$R66+$T66+$V66+$X66+$Z66+$AB66)),$AC66,0))))))))))))))</f>
        <v>0</v>
      </c>
      <c r="AT66" s="354">
        <f>IF(((SUM(выдача!$O66:Z66)&lt;=$B66)),$C66,IF((SUM(выдача!$O66:Z66)&lt;=($B66+$D66)),$E66,IF((SUM(выдача!$O66:Z66)&lt;=($B66+$D66+$F66)),$G66,IF((SUM(выдача!$O66:Z66)&lt;=($B66+$D66+$F66+$H66)),$I66,IF((SUM(выдача!$O66:Z66)&lt;=($B66+$D66+$F66+$H66+$J66)),$K66,IF((SUM(выдача!$O66:Z66)&lt;=($B66+$D66+$F66+$H66+$J66+$L66)),$M66,IF((SUM(выдача!$O66:Z66)&lt;=($B66+$D66+$F66+$H66+$J66+$L66+$N66)),$O66,IF((SUM(выдача!$O66:Z66)&lt;=($B66+$D66+$F66+$H66+$J66+$L66+$N66+$P66)),$Q66,IF((SUM(выдача!$O66:Z66)&lt;=($B66+$D66+$F66+$H66+$J66+$L66+$N66+$P66+$R66)),$S66,IF((SUM(выдача!$O66:Z66)&lt;=($B66+$D66+$F66+$H66+$J66+$L66+$N66+$P66+$R66+$T66)),$U66,IF((SUM(выдача!$O66:Z66)&lt;=($B66+$D66+$F66+$H66+$J66+$L66+$N66+$P66+$R66+$T66+$V66)),$W66,IF((SUM(выдача!$O66:Z66)&lt;=($B66+$D66+$F66+$H66+$J66+$L66+$N66+$P66+$R66+$T66+$V66+$X66)),$Y66,IF((SUM(выдача!$O66:Z66)&lt;=($B66+$D66+$F66+$H66+$J66+$L66+$N66+$P66+$R66+$T66+$V66+$X66+$Z66)),$AA66,IF((SUM(выдача!$O66:Z66)&lt;=($B66+$D66+$F66+$H66+$J66+$L66+$N66+$P66+$R66+$T66+$V66+$X66+$Z66+$AB66)),$AC66,0))))))))))))))</f>
        <v>0</v>
      </c>
      <c r="AU66" s="354">
        <f>IF(((SUM(выдача!$O66:AA66)&lt;=$B66)),$C66,IF((SUM(выдача!$O66:AA66)&lt;=($B66+$D66)),$E66,IF((SUM(выдача!$O66:AA66)&lt;=($B66+$D66+$F66)),$G66,IF((SUM(выдача!$O66:AA66)&lt;=($B66+$D66+$F66+$H66)),$I66,IF((SUM(выдача!$O66:AA66)&lt;=($B66+$D66+$F66+$H66+$J66)),$K66,IF((SUM(выдача!$O66:AA66)&lt;=($B66+$D66+$F66+$H66+$J66+$L66)),$M66,IF((SUM(выдача!$O66:AA66)&lt;=($B66+$D66+$F66+$H66+$J66+$L66+$N66)),$O66,IF((SUM(выдача!$O66:AA66)&lt;=($B66+$D66+$F66+$H66+$J66+$L66+$N66+$P66)),$Q66,IF((SUM(выдача!$O66:AA66)&lt;=($B66+$D66+$F66+$H66+$J66+$L66+$N66+$P66+$R66)),$S66,IF((SUM(выдача!$O66:AA66)&lt;=($B66+$D66+$F66+$H66+$J66+$L66+$N66+$P66+$R66+$T66)),$U66,IF((SUM(выдача!$O66:AA66)&lt;=($B66+$D66+$F66+$H66+$J66+$L66+$N66+$P66+$R66+$T66+$V66)),$W66,IF((SUM(выдача!$O66:AA66)&lt;=($B66+$D66+$F66+$H66+$J66+$L66+$N66+$P66+$R66+$T66+$V66+$X66)),$Y66,IF((SUM(выдача!$O66:AA66)&lt;=($B66+$D66+$F66+$H66+$J66+$L66+$N66+$P66+$R66+$T66+$V66+$X66+$Z66)),$AA66,IF((SUM(выдача!$O66:AA66)&lt;=($B66+$D66+$F66+$H66+$J66+$L66+$N66+$P66+$R66+$T66+$V66+$X66+$Z66+$AB66)),$AC66,0))))))))))))))</f>
        <v>0</v>
      </c>
      <c r="AV66" s="354">
        <f>IF(((SUM(выдача!$O66:AB66)&lt;=$B66)),$C66,IF((SUM(выдача!$O66:AB66)&lt;=($B66+$D66)),$E66,IF((SUM(выдача!$O66:AB66)&lt;=($B66+$D66+$F66)),$G66,IF((SUM(выдача!$O66:AB66)&lt;=($B66+$D66+$F66+$H66)),$I66,IF((SUM(выдача!$O66:AB66)&lt;=($B66+$D66+$F66+$H66+$J66)),$K66,IF((SUM(выдача!$O66:AB66)&lt;=($B66+$D66+$F66+$H66+$J66+$L66)),$M66,IF((SUM(выдача!$O66:AB66)&lt;=($B66+$D66+$F66+$H66+$J66+$L66+$N66)),$O66,IF((SUM(выдача!$O66:AB66)&lt;=($B66+$D66+$F66+$H66+$J66+$L66+$N66+$P66)),$Q66,IF((SUM(выдача!$O66:AB66)&lt;=($B66+$D66+$F66+$H66+$J66+$L66+$N66+$P66+$R66)),$S66,IF((SUM(выдача!$O66:AB66)&lt;=($B66+$D66+$F66+$H66+$J66+$L66+$N66+$P66+$R66+$T66)),$U66,IF((SUM(выдача!$O66:AB66)&lt;=($B66+$D66+$F66+$H66+$J66+$L66+$N66+$P66+$R66+$T66+$V66)),$W66,IF((SUM(выдача!$O66:AB66)&lt;=($B66+$D66+$F66+$H66+$J66+$L66+$N66+$P66+$R66+$T66+$V66+$X66)),$Y66,IF((SUM(выдача!$O66:AB66)&lt;=($B66+$D66+$F66+$H66+$J66+$L66+$N66+$P66+$R66+$T66+$V66+$X66+$Z66)),$AA66,IF((SUM(выдача!$O66:AB66)&lt;=($B66+$D66+$F66+$H66+$J66+$L66+$N66+$P66+$R66+$T66+$V66+$X66+$Z66+$AB66)),$AC66,0))))))))))))))</f>
        <v>0</v>
      </c>
      <c r="AW66" s="354">
        <f>IF(((SUM(выдача!$O66:AC66)&lt;=$B66)),$C66,IF((SUM(выдача!$O66:AC66)&lt;=($B66+$D66)),$E66,IF((SUM(выдача!$O66:AC66)&lt;=($B66+$D66+$F66)),$G66,IF((SUM(выдача!$O66:AC66)&lt;=($B66+$D66+$F66+$H66)),$I66,IF((SUM(выдача!$O66:AC66)&lt;=($B66+$D66+$F66+$H66+$J66)),$K66,IF((SUM(выдача!$O66:AC66)&lt;=($B66+$D66+$F66+$H66+$J66+$L66)),$M66,IF((SUM(выдача!$O66:AC66)&lt;=($B66+$D66+$F66+$H66+$J66+$L66+$N66)),$O66,IF((SUM(выдача!$O66:AC66)&lt;=($B66+$D66+$F66+$H66+$J66+$L66+$N66+$P66)),$Q66,IF((SUM(выдача!$O66:AC66)&lt;=($B66+$D66+$F66+$H66+$J66+$L66+$N66+$P66+$R66)),$S66,IF((SUM(выдача!$O66:AC66)&lt;=($B66+$D66+$F66+$H66+$J66+$L66+$N66+$P66+$R66+$T66)),$U66,IF((SUM(выдача!$O66:AC66)&lt;=($B66+$D66+$F66+$H66+$J66+$L66+$N66+$P66+$R66+$T66+$V66)),$W66,IF((SUM(выдача!$O66:AC66)&lt;=($B66+$D66+$F66+$H66+$J66+$L66+$N66+$P66+$R66+$T66+$V66+$X66)),$Y66,IF((SUM(выдача!$O66:AC66)&lt;=($B66+$D66+$F66+$H66+$J66+$L66+$N66+$P66+$R66+$T66+$V66+$X66+$Z66)),$AA66,IF((SUM(выдача!$O66:AC66)&lt;=($B66+$D66+$F66+$H66+$J66+$L66+$N66+$P66+$R66+$T66+$V66+$X66+$Z66+$AB66)),$AC66,0))))))))))))))</f>
        <v>0</v>
      </c>
      <c r="AX66" s="354">
        <f>IF(((SUM(выдача!$O66:AD66)&lt;=$B66)),$C66,IF((SUM(выдача!$O66:AD66)&lt;=($B66+$D66)),$E66,IF((SUM(выдача!$O66:AD66)&lt;=($B66+$D66+$F66)),$G66,IF((SUM(выдача!$O66:AD66)&lt;=($B66+$D66+$F66+$H66)),$I66,IF((SUM(выдача!$O66:AD66)&lt;=($B66+$D66+$F66+$H66+$J66)),$K66,IF((SUM(выдача!$O66:AD66)&lt;=($B66+$D66+$F66+$H66+$J66+$L66)),$M66,IF((SUM(выдача!$O66:AD66)&lt;=($B66+$D66+$F66+$H66+$J66+$L66+$N66)),$O66,IF((SUM(выдача!$O66:AD66)&lt;=($B66+$D66+$F66+$H66+$J66+$L66+$N66+$P66)),$Q66,IF((SUM(выдача!$O66:AD66)&lt;=($B66+$D66+$F66+$H66+$J66+$L66+$N66+$P66+$R66)),$S66,IF((SUM(выдача!$O66:AD66)&lt;=($B66+$D66+$F66+$H66+$J66+$L66+$N66+$P66+$R66+$T66)),$U66,IF((SUM(выдача!$O66:AD66)&lt;=($B66+$D66+$F66+$H66+$J66+$L66+$N66+$P66+$R66+$T66+$V66)),$W66,IF((SUM(выдача!$O66:AD66)&lt;=($B66+$D66+$F66+$H66+$J66+$L66+$N66+$P66+$R66+$T66+$V66+$X66)),$Y66,IF((SUM(выдача!$O66:AD66)&lt;=($B66+$D66+$F66+$H66+$J66+$L66+$N66+$P66+$R66+$T66+$V66+$X66+$Z66)),$AA66,IF((SUM(выдача!$O66:AD66)&lt;=($B66+$D66+$F66+$H66+$J66+$L66+$N66+$P66+$R66+$T66+$V66+$X66+$Z66+$AB66)),$AC66,0))))))))))))))</f>
        <v>0</v>
      </c>
      <c r="AY66" s="354">
        <f>IF(((SUM(выдача!$O66:AE66)&lt;=$B66)),$C66,IF((SUM(выдача!$O66:AE66)&lt;=($B66+$D66)),$E66,IF((SUM(выдача!$O66:AE66)&lt;=($B66+$D66+$F66)),$G66,IF((SUM(выдача!$O66:AE66)&lt;=($B66+$D66+$F66+$H66)),$I66,IF((SUM(выдача!$O66:AE66)&lt;=($B66+$D66+$F66+$H66+$J66)),$K66,IF((SUM(выдача!$O66:AE66)&lt;=($B66+$D66+$F66+$H66+$J66+$L66)),$M66,IF((SUM(выдача!$O66:AE66)&lt;=($B66+$D66+$F66+$H66+$J66+$L66+$N66)),$O66,IF((SUM(выдача!$O66:AE66)&lt;=($B66+$D66+$F66+$H66+$J66+$L66+$N66+$P66)),$Q66,IF((SUM(выдача!$O66:AE66)&lt;=($B66+$D66+$F66+$H66+$J66+$L66+$N66+$P66+$R66)),$S66,IF((SUM(выдача!$O66:AE66)&lt;=($B66+$D66+$F66+$H66+$J66+$L66+$N66+$P66+$R66+$T66)),$U66,IF((SUM(выдача!$O66:AE66)&lt;=($B66+$D66+$F66+$H66+$J66+$L66+$N66+$P66+$R66+$T66+$V66)),$W66,IF((SUM(выдача!$O66:AE66)&lt;=($B66+$D66+$F66+$H66+$J66+$L66+$N66+$P66+$R66+$T66+$V66+$X66)),$Y66,IF((SUM(выдача!$O66:AE66)&lt;=($B66+$D66+$F66+$H66+$J66+$L66+$N66+$P66+$R66+$T66+$V66+$X66+$Z66)),$AA66,IF((SUM(выдача!$O66:AE66)&lt;=($B66+$D66+$F66+$H66+$J66+$L66+$N66+$P66+$R66+$T66+$V66+$X66+$Z66+$AB66)),$AC66,0))))))))))))))</f>
        <v>0</v>
      </c>
      <c r="AZ66" s="354">
        <f>IF(((SUM(выдача!$O66:AF66)&lt;=$B66)),$C66,IF((SUM(выдача!$O66:AF66)&lt;=($B66+$D66)),$E66,IF((SUM(выдача!$O66:AF66)&lt;=($B66+$D66+$F66)),$G66,IF((SUM(выдача!$O66:AF66)&lt;=($B66+$D66+$F66+$H66)),$I66,IF((SUM(выдача!$O66:AF66)&lt;=($B66+$D66+$F66+$H66+$J66)),$K66,IF((SUM(выдача!$O66:AF66)&lt;=($B66+$D66+$F66+$H66+$J66+$L66)),$M66,IF((SUM(выдача!$O66:AF66)&lt;=($B66+$D66+$F66+$H66+$J66+$L66+$N66)),$O66,IF((SUM(выдача!$O66:AF66)&lt;=($B66+$D66+$F66+$H66+$J66+$L66+$N66+$P66)),$Q66,IF((SUM(выдача!$O66:AF66)&lt;=($B66+$D66+$F66+$H66+$J66+$L66+$N66+$P66+$R66)),$S66,IF((SUM(выдача!$O66:AF66)&lt;=($B66+$D66+$F66+$H66+$J66+$L66+$N66+$P66+$R66+$T66)),$U66,IF((SUM(выдача!$O66:AF66)&lt;=($B66+$D66+$F66+$H66+$J66+$L66+$N66+$P66+$R66+$T66+$V66)),$W66,IF((SUM(выдача!$O66:AF66)&lt;=($B66+$D66+$F66+$H66+$J66+$L66+$N66+$P66+$R66+$T66+$V66+$X66)),$Y66,IF((SUM(выдача!$O66:AF66)&lt;=($B66+$D66+$F66+$H66+$J66+$L66+$N66+$P66+$R66+$T66+$V66+$X66+$Z66)),$AA66,IF((SUM(выдача!$O66:AF66)&lt;=($B66+$D66+$F66+$H66+$J66+$L66+$N66+$P66+$R66+$T66+$V66+$X66+$Z66+$AB66)),$AC66,0))))))))))))))</f>
        <v>0</v>
      </c>
      <c r="BA66" s="354">
        <f>IF(((SUM(выдача!$O66:AG66)&lt;=$B66)),$C66,IF((SUM(выдача!$O66:AG66)&lt;=($B66+$D66)),$E66,IF((SUM(выдача!$O66:AG66)&lt;=($B66+$D66+$F66)),$G66,IF((SUM(выдача!$O66:AG66)&lt;=($B66+$D66+$F66+$H66)),$I66,IF((SUM(выдача!$O66:AG66)&lt;=($B66+$D66+$F66+$H66+$J66)),$K66,IF((SUM(выдача!$O66:AG66)&lt;=($B66+$D66+$F66+$H66+$J66+$L66)),$M66,IF((SUM(выдача!$O66:AG66)&lt;=($B66+$D66+$F66+$H66+$J66+$L66+$N66)),$O66,IF((SUM(выдача!$O66:AG66)&lt;=($B66+$D66+$F66+$H66+$J66+$L66+$N66+$P66)),$Q66,IF((SUM(выдача!$O66:AG66)&lt;=($B66+$D66+$F66+$H66+$J66+$L66+$N66+$P66+$R66)),$S66,IF((SUM(выдача!$O66:AG66)&lt;=($B66+$D66+$F66+$H66+$J66+$L66+$N66+$P66+$R66+$T66)),$U66,IF((SUM(выдача!$O66:AG66)&lt;=($B66+$D66+$F66+$H66+$J66+$L66+$N66+$P66+$R66+$T66+$V66)),$W66,IF((SUM(выдача!$O66:AG66)&lt;=($B66+$D66+$F66+$H66+$J66+$L66+$N66+$P66+$R66+$T66+$V66+$X66)),$Y66,IF((SUM(выдача!$O66:AG66)&lt;=($B66+$D66+$F66+$H66+$J66+$L66+$N66+$P66+$R66+$T66+$V66+$X66+$Z66)),$AA66,IF((SUM(выдача!$O66:AG66)&lt;=($B66+$D66+$F66+$H66+$J66+$L66+$N66+$P66+$R66+$T66+$V66+$X66+$Z66+$AB66)),$AC66,0))))))))))))))</f>
        <v>0</v>
      </c>
      <c r="BB66" s="354">
        <f>IF(((SUM(выдача!$O66:AH66)&lt;=$B66)),$C66,IF((SUM(выдача!$O66:AH66)&lt;=($B66+$D66)),$E66,IF((SUM(выдача!$O66:AH66)&lt;=($B66+$D66+$F66)),$G66,IF((SUM(выдача!$O66:AH66)&lt;=($B66+$D66+$F66+$H66)),$I66,IF((SUM(выдача!$O66:AH66)&lt;=($B66+$D66+$F66+$H66+$J66)),$K66,IF((SUM(выдача!$O66:AH66)&lt;=($B66+$D66+$F66+$H66+$J66+$L66)),$M66,IF((SUM(выдача!$O66:AH66)&lt;=($B66+$D66+$F66+$H66+$J66+$L66+$N66)),$O66,IF((SUM(выдача!$O66:AH66)&lt;=($B66+$D66+$F66+$H66+$J66+$L66+$N66+$P66)),$Q66,IF((SUM(выдача!$O66:AH66)&lt;=($B66+$D66+$F66+$H66+$J66+$L66+$N66+$P66+$R66)),$S66,IF((SUM(выдача!$O66:AH66)&lt;=($B66+$D66+$F66+$H66+$J66+$L66+$N66+$P66+$R66+$T66)),$U66,IF((SUM(выдача!$O66:AH66)&lt;=($B66+$D66+$F66+$H66+$J66+$L66+$N66+$P66+$R66+$T66+$V66)),$W66,IF((SUM(выдача!$O66:AH66)&lt;=($B66+$D66+$F66+$H66+$J66+$L66+$N66+$P66+$R66+$T66+$V66+$X66)),$Y66,IF((SUM(выдача!$O66:AH66)&lt;=($B66+$D66+$F66+$H66+$J66+$L66+$N66+$P66+$R66+$T66+$V66+$X66+$Z66)),$AA66,IF((SUM(выдача!$O66:AH66)&lt;=($B66+$D66+$F66+$H66+$J66+$L66+$N66+$P66+$R66+$T66+$V66+$X66+$Z66+$AB66)),$AC66,0))))))))))))))</f>
        <v>0</v>
      </c>
      <c r="BC66" s="354">
        <f>IF(((SUM(выдача!$O66:AI66)&lt;=$B66)),$C66,IF((SUM(выдача!$O66:AI66)&lt;=($B66+$D66)),$E66,IF((SUM(выдача!$O66:AI66)&lt;=($B66+$D66+$F66)),$G66,IF((SUM(выдача!$O66:AI66)&lt;=($B66+$D66+$F66+$H66)),$I66,IF((SUM(выдача!$O66:AI66)&lt;=($B66+$D66+$F66+$H66+$J66)),$K66,IF((SUM(выдача!$O66:AI66)&lt;=($B66+$D66+$F66+$H66+$J66+$L66)),$M66,IF((SUM(выдача!$O66:AI66)&lt;=($B66+$D66+$F66+$H66+$J66+$L66+$N66)),$O66,IF((SUM(выдача!$O66:AI66)&lt;=($B66+$D66+$F66+$H66+$J66+$L66+$N66+$P66)),$Q66,IF((SUM(выдача!$O66:AI66)&lt;=($B66+$D66+$F66+$H66+$J66+$L66+$N66+$P66+$R66)),$S66,IF((SUM(выдача!$O66:AI66)&lt;=($B66+$D66+$F66+$H66+$J66+$L66+$N66+$P66+$R66+$T66)),$U66,IF((SUM(выдача!$O66:AI66)&lt;=($B66+$D66+$F66+$H66+$J66+$L66+$N66+$P66+$R66+$T66+$V66)),$W66,IF((SUM(выдача!$O66:AI66)&lt;=($B66+$D66+$F66+$H66+$J66+$L66+$N66+$P66+$R66+$T66+$V66+$X66)),$Y66,IF((SUM(выдача!$O66:AI66)&lt;=($B66+$D66+$F66+$H66+$J66+$L66+$N66+$P66+$R66+$T66+$V66+$X66+$Z66)),$AA66,IF((SUM(выдача!$O66:AI66)&lt;=($B66+$D66+$F66+$H66+$J66+$L66+$N66+$P66+$R66+$T66+$V66+$X66+$Z66+$AB66)),$AC66,0))))))))))))))</f>
        <v>0</v>
      </c>
      <c r="BD66" s="355"/>
      <c r="BE66" s="310"/>
    </row>
    <row r="67" spans="1:57" ht="15.75">
      <c r="A67" s="151"/>
      <c r="B67" s="276"/>
      <c r="C67" s="277"/>
      <c r="D67" s="276"/>
      <c r="E67" s="280"/>
      <c r="F67" s="276"/>
      <c r="G67" s="280"/>
      <c r="H67" s="276"/>
      <c r="I67" s="278"/>
      <c r="J67" s="279"/>
      <c r="K67" s="278"/>
      <c r="L67" s="279"/>
      <c r="M67" s="280"/>
      <c r="N67" s="279"/>
      <c r="O67" s="280"/>
      <c r="P67" s="279"/>
      <c r="Q67" s="280"/>
      <c r="R67" s="279"/>
      <c r="S67" s="280"/>
      <c r="T67" s="279"/>
      <c r="U67" s="280"/>
      <c r="V67" s="279"/>
      <c r="W67" s="280"/>
      <c r="X67" s="279"/>
      <c r="Y67" s="280"/>
      <c r="Z67" s="279"/>
      <c r="AA67" s="280"/>
      <c r="AB67" s="279"/>
      <c r="AC67" s="280"/>
      <c r="AD67" s="351">
        <f t="shared" si="2"/>
        <v>0</v>
      </c>
      <c r="AE67" s="351">
        <f>AD67-(SUM(Всего!D67:'Всего'!X67))</f>
        <v>0</v>
      </c>
      <c r="AF67" s="352">
        <f t="shared" si="3"/>
        <v>0</v>
      </c>
      <c r="AG67" s="353">
        <f t="shared" ref="AG67:AG78" si="5">A67</f>
        <v>0</v>
      </c>
      <c r="AH67" s="353">
        <f>выдача!B67</f>
        <v>0</v>
      </c>
      <c r="AI67" s="354">
        <f>IF(((SUM(выдача!$O67:O67)&lt;=$B67)),$C67,IF((SUM(выдача!$O67:O67)&lt;=($B67+$D67)),$E67,IF((SUM(выдача!$O67:O67)&lt;=($B67+$D67+$F67)),$G67,IF((SUM(выдача!$O67:O67)&lt;=($B67+$D67+$F67+$H67)),$I67,IF((SUM(выдача!$O67:O67)&lt;=($B67+$D67+$F67+$H67+$J67)),$K67,IF((SUM(выдача!$O67:O67)&lt;=($B67+$D67+$F67+$H67+$J67+$L67)),$M67,IF((SUM(выдача!$O67:O67)&lt;=($B67+$D67+$F67+$H67+$J67+$L67+$N67)),$O67,IF((SUM(выдача!$O67:O67)&lt;=($B67+$D67+$F67+$H67+$J67+$L67+$N67+$P67)),$Q67,IF((SUM(выдача!$O67:O67)&lt;=($B67+$D67+$F67+$H67+$J67+$L67+$N67+$P67+$R67)),$S67,IF((SUM(выдача!$O67:O67)&lt;=($B67+$D67+$F67+$H67+$J67+$L67+$N67+$P67+$R67+$T67)),$U67,IF((SUM(выдача!$O67:O67)&lt;=($B67+$D67+$F67+$H67+$J67+$L67+$N67+$P67+$R67+$T67+$V67)),$W67,IF((SUM(выдача!$O67:O67)&lt;=($B67+$D67+$F67+$H67+$J67+$L67+$N67+$P67+$R67+$T67+$V67+$X67)),$Y67,IF((SUM(выдача!$O67:O67)&lt;=($B67+$D67+$F67+$H67+$J67+$L67+$N67+$P67+$R67+$T67+$V67+$X67+$Z67)),$AA67,IF((SUM(выдача!$O67:O67)&lt;=($B67+$D67+$F67+$H67+$J67+$L67+$N67+$P67+$R67+$T67+$V67+$X67+$Z67+$AB67)),$AC67,0))))))))))))))</f>
        <v>0</v>
      </c>
      <c r="AJ67" s="354">
        <f>IF(((SUM(выдача!$O67:P67)&lt;=$B67)),$C67,IF((SUM(выдача!$O67:P67)&lt;=($B67+$D67)),$E67,IF((SUM(выдача!$O67:P67)&lt;=($B67+$D67+$F67)),$G67,IF((SUM(выдача!$O67:P67)&lt;=($B67+$D67+$F67+$H67)),$I67,IF((SUM(выдача!$O67:P67)&lt;=($B67+$D67+$F67+$H67+$J67)),$K67,IF((SUM(выдача!$O67:P67)&lt;=($B67+$D67+$F67+$H67+$J67+$L67)),$M67,IF((SUM(выдача!$O67:P67)&lt;=($B67+$D67+$F67+$H67+$J67+$L67+$N67)),$O67,IF((SUM(выдача!$O67:P67)&lt;=($B67+$D67+$F67+$H67+$J67+$L67+$N67+$P67)),$Q67,IF((SUM(выдача!$O67:P67)&lt;=($B67+$D67+$F67+$H67+$J67+$L67+$N67+$P67+$R67)),$S67,IF((SUM(выдача!$O67:P67)&lt;=($B67+$D67+$F67+$H67+$J67+$L67+$N67+$P67+$R67+$T67)),$U67,IF((SUM(выдача!$O67:P67)&lt;=($B67+$D67+$F67+$H67+$J67+$L67+$N67+$P67+$R67+$T67+$V67)),$W67,IF((SUM(выдача!$O67:P67)&lt;=($B67+$D67+$F67+$H67+$J67+$L67+$N67+$P67+$R67+$T67+$V67+$X67)),$Y67,IF((SUM(выдача!$O67:P67)&lt;=($B67+$D67+$F67+$H67+$J67+$L67+$N67+$P67+$R67+$T67+$V67+$X67+$Z67)),$AA67,IF((SUM(выдача!$O67:P67)&lt;=($B67+$D67+$F67+$H67+$J67+$L67+$N67+$P67+$R67+$T67+$V67+$X67+$Z67+$AB67)),$AC67,0))))))))))))))</f>
        <v>0</v>
      </c>
      <c r="AK67" s="354">
        <f>IF(((SUM(выдача!$O67:Q67)&lt;=$B67)),$C67,IF((SUM(выдача!$O67:Q67)&lt;=($B67+$D67)),$E67,IF((SUM(выдача!$O67:Q67)&lt;=($B67+$D67+$F67)),$G67,IF((SUM(выдача!$O67:Q67)&lt;=($B67+$D67+$F67+$H67)),$I67,IF((SUM(выдача!$O67:Q67)&lt;=($B67+$D67+$F67+$H67+$J67)),$K67,IF((SUM(выдача!$O67:Q67)&lt;=($B67+$D67+$F67+$H67+$J67+$L67)),$M67,IF((SUM(выдача!$O67:Q67)&lt;=($B67+$D67+$F67+$H67+$J67+$L67+$N67)),$O67,IF((SUM(выдача!$O67:Q67)&lt;=($B67+$D67+$F67+$H67+$J67+$L67+$N67+$P67)),$Q67,IF((SUM(выдача!$O67:Q67)&lt;=($B67+$D67+$F67+$H67+$J67+$L67+$N67+$P67+$R67)),$S67,IF((SUM(выдача!$O67:Q67)&lt;=($B67+$D67+$F67+$H67+$J67+$L67+$N67+$P67+$R67+$T67)),$U67,IF((SUM(выдача!$O67:Q67)&lt;=($B67+$D67+$F67+$H67+$J67+$L67+$N67+$P67+$R67+$T67+$V67)),$W67,IF((SUM(выдача!$O67:Q67)&lt;=($B67+$D67+$F67+$H67+$J67+$L67+$N67+$P67+$R67+$T67+$V67+$X67)),$Y67,IF((SUM(выдача!$O67:Q67)&lt;=($B67+$D67+$F67+$H67+$J67+$L67+$N67+$P67+$R67+$T67+$V67+$X67+$Z67)),$AA67,IF((SUM(выдача!$O67:Q67)&lt;=($B67+$D67+$F67+$H67+$J67+$L67+$N67+$P67+$R67+$T67+$V67+$X67+$Z67+$AB67)),$AC67,0))))))))))))))</f>
        <v>0</v>
      </c>
      <c r="AL67" s="354">
        <f>IF(((SUM(выдача!$O67:R67)&lt;=$B67)),$C67,IF((SUM(выдача!$O67:R67)&lt;=($B67+$D67)),$E67,IF((SUM(выдача!$O67:R67)&lt;=($B67+$D67+$F67)),$G67,IF((SUM(выдача!$O67:R67)&lt;=($B67+$D67+$F67+$H67)),$I67,IF((SUM(выдача!$O67:R67)&lt;=($B67+$D67+$F67+$H67+$J67)),$K67,IF((SUM(выдача!$O67:R67)&lt;=($B67+$D67+$F67+$H67+$J67+$L67)),$M67,IF((SUM(выдача!$O67:R67)&lt;=($B67+$D67+$F67+$H67+$J67+$L67+$N67)),$O67,IF((SUM(выдача!$O67:R67)&lt;=($B67+$D67+$F67+$H67+$J67+$L67+$N67+$P67)),$Q67,IF((SUM(выдача!$O67:R67)&lt;=($B67+$D67+$F67+$H67+$J67+$L67+$N67+$P67+$R67)),$S67,IF((SUM(выдача!$O67:R67)&lt;=($B67+$D67+$F67+$H67+$J67+$L67+$N67+$P67+$R67+$T67)),$U67,IF((SUM(выдача!$O67:R67)&lt;=($B67+$D67+$F67+$H67+$J67+$L67+$N67+$P67+$R67+$T67+$V67)),$W67,IF((SUM(выдача!$O67:R67)&lt;=($B67+$D67+$F67+$H67+$J67+$L67+$N67+$P67+$R67+$T67+$V67+$X67)),$Y67,IF((SUM(выдача!$O67:R67)&lt;=($B67+$D67+$F67+$H67+$J67+$L67+$N67+$P67+$R67+$T67+$V67+$X67+$Z67)),$AA67,IF((SUM(выдача!$O67:R67)&lt;=($B67+$D67+$F67+$H67+$J67+$L67+$N67+$P67+$R67+$T67+$V67+$X67+$Z67+$AB67)),$AC67,0))))))))))))))</f>
        <v>0</v>
      </c>
      <c r="AM67" s="354">
        <f>IF(((SUM(выдача!$O67:S67)&lt;=$B67)),$C67,IF((SUM(выдача!$O67:S67)&lt;=($B67+$D67)),$E67,IF((SUM(выдача!$O67:S67)&lt;=($B67+$D67+$F67)),$G67,IF((SUM(выдача!$O67:S67)&lt;=($B67+$D67+$F67+$H67)),$I67,IF((SUM(выдача!$O67:S67)&lt;=($B67+$D67+$F67+$H67+$J67)),$K67,IF((SUM(выдача!$O67:S67)&lt;=($B67+$D67+$F67+$H67+$J67+$L67)),$M67,IF((SUM(выдача!$O67:S67)&lt;=($B67+$D67+$F67+$H67+$J67+$L67+$N67)),$O67,IF((SUM(выдача!$O67:S67)&lt;=($B67+$D67+$F67+$H67+$J67+$L67+$N67+$P67)),$Q67,IF((SUM(выдача!$O67:S67)&lt;=($B67+$D67+$F67+$H67+$J67+$L67+$N67+$P67+$R67)),$S67,IF((SUM(выдача!$O67:S67)&lt;=($B67+$D67+$F67+$H67+$J67+$L67+$N67+$P67+$R67+$T67)),$U67,IF((SUM(выдача!$O67:S67)&lt;=($B67+$D67+$F67+$H67+$J67+$L67+$N67+$P67+$R67+$T67+$V67)),$W67,IF((SUM(выдача!$O67:S67)&lt;=($B67+$D67+$F67+$H67+$J67+$L67+$N67+$P67+$R67+$T67+$V67+$X67)),$Y67,IF((SUM(выдача!$O67:S67)&lt;=($B67+$D67+$F67+$H67+$J67+$L67+$N67+$P67+$R67+$T67+$V67+$X67+$Z67)),$AA67,IF((SUM(выдача!$O67:S67)&lt;=($B67+$D67+$F67+$H67+$J67+$L67+$N67+$P67+$R67+$T67+$V67+$X67+$Z67+$AB67)),$AC67,0))))))))))))))</f>
        <v>0</v>
      </c>
      <c r="AN67" s="354">
        <f>IF(((SUM(выдача!$O67:T67)&lt;=$B67)),$C67,IF((SUM(выдача!$O67:T67)&lt;=($B67+$D67)),$E67,IF((SUM(выдача!$O67:T67)&lt;=($B67+$D67+$F67)),$G67,IF((SUM(выдача!$O67:T67)&lt;=($B67+$D67+$F67+$H67)),$I67,IF((SUM(выдача!$O67:T67)&lt;=($B67+$D67+$F67+$H67+$J67)),$K67,IF((SUM(выдача!$O67:T67)&lt;=($B67+$D67+$F67+$H67+$J67+$L67)),$M67,IF((SUM(выдача!$O67:T67)&lt;=($B67+$D67+$F67+$H67+$J67+$L67+$N67)),$O67,IF((SUM(выдача!$O67:T67)&lt;=($B67+$D67+$F67+$H67+$J67+$L67+$N67+$P67)),$Q67,IF((SUM(выдача!$O67:T67)&lt;=($B67+$D67+$F67+$H67+$J67+$L67+$N67+$P67+$R67)),$S67,IF((SUM(выдача!$O67:T67)&lt;=($B67+$D67+$F67+$H67+$J67+$L67+$N67+$P67+$R67+$T67)),$U67,IF((SUM(выдача!$O67:T67)&lt;=($B67+$D67+$F67+$H67+$J67+$L67+$N67+$P67+$R67+$T67+$V67)),$W67,IF((SUM(выдача!$O67:T67)&lt;=($B67+$D67+$F67+$H67+$J67+$L67+$N67+$P67+$R67+$T67+$V67+$X67)),$Y67,IF((SUM(выдача!$O67:T67)&lt;=($B67+$D67+$F67+$H67+$J67+$L67+$N67+$P67+$R67+$T67+$V67+$X67+$Z67)),$AA67,IF((SUM(выдача!$O67:T67)&lt;=($B67+$D67+$F67+$H67+$J67+$L67+$N67+$P67+$R67+$T67+$V67+$X67+$Z67+$AB67)),$AC67,0))))))))))))))</f>
        <v>0</v>
      </c>
      <c r="AO67" s="354">
        <f>IF(((SUM(выдача!$O67:U67)&lt;=$B67)),$C67,IF((SUM(выдача!$O67:U67)&lt;=($B67+$D67)),$E67,IF((SUM(выдача!$O67:U67)&lt;=($B67+$D67+$F67)),$G67,IF((SUM(выдача!$O67:U67)&lt;=($B67+$D67+$F67+$H67)),$I67,IF((SUM(выдача!$O67:U67)&lt;=($B67+$D67+$F67+$H67+$J67)),$K67,IF((SUM(выдача!$O67:U67)&lt;=($B67+$D67+$F67+$H67+$J67+$L67)),$M67,IF((SUM(выдача!$O67:U67)&lt;=($B67+$D67+$F67+$H67+$J67+$L67+$N67)),$O67,IF((SUM(выдача!$O67:U67)&lt;=($B67+$D67+$F67+$H67+$J67+$L67+$N67+$P67)),$Q67,IF((SUM(выдача!$O67:U67)&lt;=($B67+$D67+$F67+$H67+$J67+$L67+$N67+$P67+$R67)),$S67,IF((SUM(выдача!$O67:U67)&lt;=($B67+$D67+$F67+$H67+$J67+$L67+$N67+$P67+$R67+$T67)),$U67,IF((SUM(выдача!$O67:U67)&lt;=($B67+$D67+$F67+$H67+$J67+$L67+$N67+$P67+$R67+$T67+$V67)),$W67,IF((SUM(выдача!$O67:U67)&lt;=($B67+$D67+$F67+$H67+$J67+$L67+$N67+$P67+$R67+$T67+$V67+$X67)),$Y67,IF((SUM(выдача!$O67:U67)&lt;=($B67+$D67+$F67+$H67+$J67+$L67+$N67+$P67+$R67+$T67+$V67+$X67+$Z67)),$AA67,IF((SUM(выдача!$O67:U67)&lt;=($B67+$D67+$F67+$H67+$J67+$L67+$N67+$P67+$R67+$T67+$V67+$X67+$Z67+$AB67)),$AC67,0))))))))))))))</f>
        <v>0</v>
      </c>
      <c r="AP67" s="354">
        <f>IF(((SUM(выдача!$O67:V67)&lt;=$B67)),$C67,IF((SUM(выдача!$O67:V67)&lt;=($B67+$D67)),$E67,IF((SUM(выдача!$O67:V67)&lt;=($B67+$D67+$F67)),$G67,IF((SUM(выдача!$O67:V67)&lt;=($B67+$D67+$F67+$H67)),$I67,IF((SUM(выдача!$O67:V67)&lt;=($B67+$D67+$F67+$H67+$J67)),$K67,IF((SUM(выдача!$O67:V67)&lt;=($B67+$D67+$F67+$H67+$J67+$L67)),$M67,IF((SUM(выдача!$O67:V67)&lt;=($B67+$D67+$F67+$H67+$J67+$L67+$N67)),$O67,IF((SUM(выдача!$O67:V67)&lt;=($B67+$D67+$F67+$H67+$J67+$L67+$N67+$P67)),$Q67,IF((SUM(выдача!$O67:V67)&lt;=($B67+$D67+$F67+$H67+$J67+$L67+$N67+$P67+$R67)),$S67,IF((SUM(выдача!$O67:V67)&lt;=($B67+$D67+$F67+$H67+$J67+$L67+$N67+$P67+$R67+$T67)),$U67,IF((SUM(выдача!$O67:V67)&lt;=($B67+$D67+$F67+$H67+$J67+$L67+$N67+$P67+$R67+$T67+$V67)),$W67,IF((SUM(выдача!$O67:V67)&lt;=($B67+$D67+$F67+$H67+$J67+$L67+$N67+$P67+$R67+$T67+$V67+$X67)),$Y67,IF((SUM(выдача!$O67:V67)&lt;=($B67+$D67+$F67+$H67+$J67+$L67+$N67+$P67+$R67+$T67+$V67+$X67+$Z67)),$AA67,IF((SUM(выдача!$O67:V67)&lt;=($B67+$D67+$F67+$H67+$J67+$L67+$N67+$P67+$R67+$T67+$V67+$X67+$Z67+$AB67)),$AC67,0))))))))))))))</f>
        <v>0</v>
      </c>
      <c r="AQ67" s="354">
        <f>IF(((SUM(выдача!$O67:W67)&lt;=$B67)),$C67,IF((SUM(выдача!$O67:W67)&lt;=($B67+$D67)),$E67,IF((SUM(выдача!$O67:W67)&lt;=($B67+$D67+$F67)),$G67,IF((SUM(выдача!$O67:W67)&lt;=($B67+$D67+$F67+$H67)),$I67,IF((SUM(выдача!$O67:W67)&lt;=($B67+$D67+$F67+$H67+$J67)),$K67,IF((SUM(выдача!$O67:W67)&lt;=($B67+$D67+$F67+$H67+$J67+$L67)),$M67,IF((SUM(выдача!$O67:W67)&lt;=($B67+$D67+$F67+$H67+$J67+$L67+$N67)),$O67,IF((SUM(выдача!$O67:W67)&lt;=($B67+$D67+$F67+$H67+$J67+$L67+$N67+$P67)),$Q67,IF((SUM(выдача!$O67:W67)&lt;=($B67+$D67+$F67+$H67+$J67+$L67+$N67+$P67+$R67)),$S67,IF((SUM(выдача!$O67:W67)&lt;=($B67+$D67+$F67+$H67+$J67+$L67+$N67+$P67+$R67+$T67)),$U67,IF((SUM(выдача!$O67:W67)&lt;=($B67+$D67+$F67+$H67+$J67+$L67+$N67+$P67+$R67+$T67+$V67)),$W67,IF((SUM(выдача!$O67:W67)&lt;=($B67+$D67+$F67+$H67+$J67+$L67+$N67+$P67+$R67+$T67+$V67+$X67)),$Y67,IF((SUM(выдача!$O67:W67)&lt;=($B67+$D67+$F67+$H67+$J67+$L67+$N67+$P67+$R67+$T67+$V67+$X67+$Z67)),$AA67,IF((SUM(выдача!$O67:W67)&lt;=($B67+$D67+$F67+$H67+$J67+$L67+$N67+$P67+$R67+$T67+$V67+$X67+$Z67+$AB67)),$AC67,0))))))))))))))</f>
        <v>0</v>
      </c>
      <c r="AR67" s="354">
        <f>IF(((SUM(выдача!$O67:X67)&lt;=$B67)),$C67,IF((SUM(выдача!$O67:X67)&lt;=($B67+$D67)),$E67,IF((SUM(выдача!$O67:X67)&lt;=($B67+$D67+$F67)),$G67,IF((SUM(выдача!$O67:X67)&lt;=($B67+$D67+$F67+$H67)),$I67,IF((SUM(выдача!$O67:X67)&lt;=($B67+$D67+$F67+$H67+$J67)),$K67,IF((SUM(выдача!$O67:X67)&lt;=($B67+$D67+$F67+$H67+$J67+$L67)),$M67,IF((SUM(выдача!$O67:X67)&lt;=($B67+$D67+$F67+$H67+$J67+$L67+$N67)),$O67,IF((SUM(выдача!$O67:X67)&lt;=($B67+$D67+$F67+$H67+$J67+$L67+$N67+$P67)),$Q67,IF((SUM(выдача!$O67:X67)&lt;=($B67+$D67+$F67+$H67+$J67+$L67+$N67+$P67+$R67)),$S67,IF((SUM(выдача!$O67:X67)&lt;=($B67+$D67+$F67+$H67+$J67+$L67+$N67+$P67+$R67+$T67)),$U67,IF((SUM(выдача!$O67:X67)&lt;=($B67+$D67+$F67+$H67+$J67+$L67+$N67+$P67+$R67+$T67+$V67)),$W67,IF((SUM(выдача!$O67:X67)&lt;=($B67+$D67+$F67+$H67+$J67+$L67+$N67+$P67+$R67+$T67+$V67+$X67)),$Y67,IF((SUM(выдача!$O67:X67)&lt;=($B67+$D67+$F67+$H67+$J67+$L67+$N67+$P67+$R67+$T67+$V67+$X67+$Z67)),$AA67,IF((SUM(выдача!$O67:X67)&lt;=($B67+$D67+$F67+$H67+$J67+$L67+$N67+$P67+$R67+$T67+$V67+$X67+$Z67+$AB67)),$AC67,0))))))))))))))</f>
        <v>0</v>
      </c>
      <c r="AS67" s="354">
        <f>IF(((SUM(выдача!$O67:Y67)&lt;=$B67)),$C67,IF((SUM(выдача!$O67:Y67)&lt;=($B67+$D67)),$E67,IF((SUM(выдача!$O67:Y67)&lt;=($B67+$D67+$F67)),$G67,IF((SUM(выдача!$O67:Y67)&lt;=($B67+$D67+$F67+$H67)),$I67,IF((SUM(выдача!$O67:Y67)&lt;=($B67+$D67+$F67+$H67+$J67)),$K67,IF((SUM(выдача!$O67:Y67)&lt;=($B67+$D67+$F67+$H67+$J67+$L67)),$M67,IF((SUM(выдача!$O67:Y67)&lt;=($B67+$D67+$F67+$H67+$J67+$L67+$N67)),$O67,IF((SUM(выдача!$O67:Y67)&lt;=($B67+$D67+$F67+$H67+$J67+$L67+$N67+$P67)),$Q67,IF((SUM(выдача!$O67:Y67)&lt;=($B67+$D67+$F67+$H67+$J67+$L67+$N67+$P67+$R67)),$S67,IF((SUM(выдача!$O67:Y67)&lt;=($B67+$D67+$F67+$H67+$J67+$L67+$N67+$P67+$R67+$T67)),$U67,IF((SUM(выдача!$O67:Y67)&lt;=($B67+$D67+$F67+$H67+$J67+$L67+$N67+$P67+$R67+$T67+$V67)),$W67,IF((SUM(выдача!$O67:Y67)&lt;=($B67+$D67+$F67+$H67+$J67+$L67+$N67+$P67+$R67+$T67+$V67+$X67)),$Y67,IF((SUM(выдача!$O67:Y67)&lt;=($B67+$D67+$F67+$H67+$J67+$L67+$N67+$P67+$R67+$T67+$V67+$X67+$Z67)),$AA67,IF((SUM(выдача!$O67:Y67)&lt;=($B67+$D67+$F67+$H67+$J67+$L67+$N67+$P67+$R67+$T67+$V67+$X67+$Z67+$AB67)),$AC67,0))))))))))))))</f>
        <v>0</v>
      </c>
      <c r="AT67" s="354">
        <f>IF(((SUM(выдача!$O67:Z67)&lt;=$B67)),$C67,IF((SUM(выдача!$O67:Z67)&lt;=($B67+$D67)),$E67,IF((SUM(выдача!$O67:Z67)&lt;=($B67+$D67+$F67)),$G67,IF((SUM(выдача!$O67:Z67)&lt;=($B67+$D67+$F67+$H67)),$I67,IF((SUM(выдача!$O67:Z67)&lt;=($B67+$D67+$F67+$H67+$J67)),$K67,IF((SUM(выдача!$O67:Z67)&lt;=($B67+$D67+$F67+$H67+$J67+$L67)),$M67,IF((SUM(выдача!$O67:Z67)&lt;=($B67+$D67+$F67+$H67+$J67+$L67+$N67)),$O67,IF((SUM(выдача!$O67:Z67)&lt;=($B67+$D67+$F67+$H67+$J67+$L67+$N67+$P67)),$Q67,IF((SUM(выдача!$O67:Z67)&lt;=($B67+$D67+$F67+$H67+$J67+$L67+$N67+$P67+$R67)),$S67,IF((SUM(выдача!$O67:Z67)&lt;=($B67+$D67+$F67+$H67+$J67+$L67+$N67+$P67+$R67+$T67)),$U67,IF((SUM(выдача!$O67:Z67)&lt;=($B67+$D67+$F67+$H67+$J67+$L67+$N67+$P67+$R67+$T67+$V67)),$W67,IF((SUM(выдача!$O67:Z67)&lt;=($B67+$D67+$F67+$H67+$J67+$L67+$N67+$P67+$R67+$T67+$V67+$X67)),$Y67,IF((SUM(выдача!$O67:Z67)&lt;=($B67+$D67+$F67+$H67+$J67+$L67+$N67+$P67+$R67+$T67+$V67+$X67+$Z67)),$AA67,IF((SUM(выдача!$O67:Z67)&lt;=($B67+$D67+$F67+$H67+$J67+$L67+$N67+$P67+$R67+$T67+$V67+$X67+$Z67+$AB67)),$AC67,0))))))))))))))</f>
        <v>0</v>
      </c>
      <c r="AU67" s="354">
        <f>IF(((SUM(выдача!$O67:AA67)&lt;=$B67)),$C67,IF((SUM(выдача!$O67:AA67)&lt;=($B67+$D67)),$E67,IF((SUM(выдача!$O67:AA67)&lt;=($B67+$D67+$F67)),$G67,IF((SUM(выдача!$O67:AA67)&lt;=($B67+$D67+$F67+$H67)),$I67,IF((SUM(выдача!$O67:AA67)&lt;=($B67+$D67+$F67+$H67+$J67)),$K67,IF((SUM(выдача!$O67:AA67)&lt;=($B67+$D67+$F67+$H67+$J67+$L67)),$M67,IF((SUM(выдача!$O67:AA67)&lt;=($B67+$D67+$F67+$H67+$J67+$L67+$N67)),$O67,IF((SUM(выдача!$O67:AA67)&lt;=($B67+$D67+$F67+$H67+$J67+$L67+$N67+$P67)),$Q67,IF((SUM(выдача!$O67:AA67)&lt;=($B67+$D67+$F67+$H67+$J67+$L67+$N67+$P67+$R67)),$S67,IF((SUM(выдача!$O67:AA67)&lt;=($B67+$D67+$F67+$H67+$J67+$L67+$N67+$P67+$R67+$T67)),$U67,IF((SUM(выдача!$O67:AA67)&lt;=($B67+$D67+$F67+$H67+$J67+$L67+$N67+$P67+$R67+$T67+$V67)),$W67,IF((SUM(выдача!$O67:AA67)&lt;=($B67+$D67+$F67+$H67+$J67+$L67+$N67+$P67+$R67+$T67+$V67+$X67)),$Y67,IF((SUM(выдача!$O67:AA67)&lt;=($B67+$D67+$F67+$H67+$J67+$L67+$N67+$P67+$R67+$T67+$V67+$X67+$Z67)),$AA67,IF((SUM(выдача!$O67:AA67)&lt;=($B67+$D67+$F67+$H67+$J67+$L67+$N67+$P67+$R67+$T67+$V67+$X67+$Z67+$AB67)),$AC67,0))))))))))))))</f>
        <v>0</v>
      </c>
      <c r="AV67" s="354">
        <f>IF(((SUM(выдача!$O67:AB67)&lt;=$B67)),$C67,IF((SUM(выдача!$O67:AB67)&lt;=($B67+$D67)),$E67,IF((SUM(выдача!$O67:AB67)&lt;=($B67+$D67+$F67)),$G67,IF((SUM(выдача!$O67:AB67)&lt;=($B67+$D67+$F67+$H67)),$I67,IF((SUM(выдача!$O67:AB67)&lt;=($B67+$D67+$F67+$H67+$J67)),$K67,IF((SUM(выдача!$O67:AB67)&lt;=($B67+$D67+$F67+$H67+$J67+$L67)),$M67,IF((SUM(выдача!$O67:AB67)&lt;=($B67+$D67+$F67+$H67+$J67+$L67+$N67)),$O67,IF((SUM(выдача!$O67:AB67)&lt;=($B67+$D67+$F67+$H67+$J67+$L67+$N67+$P67)),$Q67,IF((SUM(выдача!$O67:AB67)&lt;=($B67+$D67+$F67+$H67+$J67+$L67+$N67+$P67+$R67)),$S67,IF((SUM(выдача!$O67:AB67)&lt;=($B67+$D67+$F67+$H67+$J67+$L67+$N67+$P67+$R67+$T67)),$U67,IF((SUM(выдача!$O67:AB67)&lt;=($B67+$D67+$F67+$H67+$J67+$L67+$N67+$P67+$R67+$T67+$V67)),$W67,IF((SUM(выдача!$O67:AB67)&lt;=($B67+$D67+$F67+$H67+$J67+$L67+$N67+$P67+$R67+$T67+$V67+$X67)),$Y67,IF((SUM(выдача!$O67:AB67)&lt;=($B67+$D67+$F67+$H67+$J67+$L67+$N67+$P67+$R67+$T67+$V67+$X67+$Z67)),$AA67,IF((SUM(выдача!$O67:AB67)&lt;=($B67+$D67+$F67+$H67+$J67+$L67+$N67+$P67+$R67+$T67+$V67+$X67+$Z67+$AB67)),$AC67,0))))))))))))))</f>
        <v>0</v>
      </c>
      <c r="AW67" s="354">
        <f>IF(((SUM(выдача!$O67:AC67)&lt;=$B67)),$C67,IF((SUM(выдача!$O67:AC67)&lt;=($B67+$D67)),$E67,IF((SUM(выдача!$O67:AC67)&lt;=($B67+$D67+$F67)),$G67,IF((SUM(выдача!$O67:AC67)&lt;=($B67+$D67+$F67+$H67)),$I67,IF((SUM(выдача!$O67:AC67)&lt;=($B67+$D67+$F67+$H67+$J67)),$K67,IF((SUM(выдача!$O67:AC67)&lt;=($B67+$D67+$F67+$H67+$J67+$L67)),$M67,IF((SUM(выдача!$O67:AC67)&lt;=($B67+$D67+$F67+$H67+$J67+$L67+$N67)),$O67,IF((SUM(выдача!$O67:AC67)&lt;=($B67+$D67+$F67+$H67+$J67+$L67+$N67+$P67)),$Q67,IF((SUM(выдача!$O67:AC67)&lt;=($B67+$D67+$F67+$H67+$J67+$L67+$N67+$P67+$R67)),$S67,IF((SUM(выдача!$O67:AC67)&lt;=($B67+$D67+$F67+$H67+$J67+$L67+$N67+$P67+$R67+$T67)),$U67,IF((SUM(выдача!$O67:AC67)&lt;=($B67+$D67+$F67+$H67+$J67+$L67+$N67+$P67+$R67+$T67+$V67)),$W67,IF((SUM(выдача!$O67:AC67)&lt;=($B67+$D67+$F67+$H67+$J67+$L67+$N67+$P67+$R67+$T67+$V67+$X67)),$Y67,IF((SUM(выдача!$O67:AC67)&lt;=($B67+$D67+$F67+$H67+$J67+$L67+$N67+$P67+$R67+$T67+$V67+$X67+$Z67)),$AA67,IF((SUM(выдача!$O67:AC67)&lt;=($B67+$D67+$F67+$H67+$J67+$L67+$N67+$P67+$R67+$T67+$V67+$X67+$Z67+$AB67)),$AC67,0))))))))))))))</f>
        <v>0</v>
      </c>
      <c r="AX67" s="354">
        <f>IF(((SUM(выдача!$O67:AD67)&lt;=$B67)),$C67,IF((SUM(выдача!$O67:AD67)&lt;=($B67+$D67)),$E67,IF((SUM(выдача!$O67:AD67)&lt;=($B67+$D67+$F67)),$G67,IF((SUM(выдача!$O67:AD67)&lt;=($B67+$D67+$F67+$H67)),$I67,IF((SUM(выдача!$O67:AD67)&lt;=($B67+$D67+$F67+$H67+$J67)),$K67,IF((SUM(выдача!$O67:AD67)&lt;=($B67+$D67+$F67+$H67+$J67+$L67)),$M67,IF((SUM(выдача!$O67:AD67)&lt;=($B67+$D67+$F67+$H67+$J67+$L67+$N67)),$O67,IF((SUM(выдача!$O67:AD67)&lt;=($B67+$D67+$F67+$H67+$J67+$L67+$N67+$P67)),$Q67,IF((SUM(выдача!$O67:AD67)&lt;=($B67+$D67+$F67+$H67+$J67+$L67+$N67+$P67+$R67)),$S67,IF((SUM(выдача!$O67:AD67)&lt;=($B67+$D67+$F67+$H67+$J67+$L67+$N67+$P67+$R67+$T67)),$U67,IF((SUM(выдача!$O67:AD67)&lt;=($B67+$D67+$F67+$H67+$J67+$L67+$N67+$P67+$R67+$T67+$V67)),$W67,IF((SUM(выдача!$O67:AD67)&lt;=($B67+$D67+$F67+$H67+$J67+$L67+$N67+$P67+$R67+$T67+$V67+$X67)),$Y67,IF((SUM(выдача!$O67:AD67)&lt;=($B67+$D67+$F67+$H67+$J67+$L67+$N67+$P67+$R67+$T67+$V67+$X67+$Z67)),$AA67,IF((SUM(выдача!$O67:AD67)&lt;=($B67+$D67+$F67+$H67+$J67+$L67+$N67+$P67+$R67+$T67+$V67+$X67+$Z67+$AB67)),$AC67,0))))))))))))))</f>
        <v>0</v>
      </c>
      <c r="AY67" s="354">
        <f>IF(((SUM(выдача!$O67:AE67)&lt;=$B67)),$C67,IF((SUM(выдача!$O67:AE67)&lt;=($B67+$D67)),$E67,IF((SUM(выдача!$O67:AE67)&lt;=($B67+$D67+$F67)),$G67,IF((SUM(выдача!$O67:AE67)&lt;=($B67+$D67+$F67+$H67)),$I67,IF((SUM(выдача!$O67:AE67)&lt;=($B67+$D67+$F67+$H67+$J67)),$K67,IF((SUM(выдача!$O67:AE67)&lt;=($B67+$D67+$F67+$H67+$J67+$L67)),$M67,IF((SUM(выдача!$O67:AE67)&lt;=($B67+$D67+$F67+$H67+$J67+$L67+$N67)),$O67,IF((SUM(выдача!$O67:AE67)&lt;=($B67+$D67+$F67+$H67+$J67+$L67+$N67+$P67)),$Q67,IF((SUM(выдача!$O67:AE67)&lt;=($B67+$D67+$F67+$H67+$J67+$L67+$N67+$P67+$R67)),$S67,IF((SUM(выдача!$O67:AE67)&lt;=($B67+$D67+$F67+$H67+$J67+$L67+$N67+$P67+$R67+$T67)),$U67,IF((SUM(выдача!$O67:AE67)&lt;=($B67+$D67+$F67+$H67+$J67+$L67+$N67+$P67+$R67+$T67+$V67)),$W67,IF((SUM(выдача!$O67:AE67)&lt;=($B67+$D67+$F67+$H67+$J67+$L67+$N67+$P67+$R67+$T67+$V67+$X67)),$Y67,IF((SUM(выдача!$O67:AE67)&lt;=($B67+$D67+$F67+$H67+$J67+$L67+$N67+$P67+$R67+$T67+$V67+$X67+$Z67)),$AA67,IF((SUM(выдача!$O67:AE67)&lt;=($B67+$D67+$F67+$H67+$J67+$L67+$N67+$P67+$R67+$T67+$V67+$X67+$Z67+$AB67)),$AC67,0))))))))))))))</f>
        <v>0</v>
      </c>
      <c r="AZ67" s="354">
        <f>IF(((SUM(выдача!$O67:AF67)&lt;=$B67)),$C67,IF((SUM(выдача!$O67:AF67)&lt;=($B67+$D67)),$E67,IF((SUM(выдача!$O67:AF67)&lt;=($B67+$D67+$F67)),$G67,IF((SUM(выдача!$O67:AF67)&lt;=($B67+$D67+$F67+$H67)),$I67,IF((SUM(выдача!$O67:AF67)&lt;=($B67+$D67+$F67+$H67+$J67)),$K67,IF((SUM(выдача!$O67:AF67)&lt;=($B67+$D67+$F67+$H67+$J67+$L67)),$M67,IF((SUM(выдача!$O67:AF67)&lt;=($B67+$D67+$F67+$H67+$J67+$L67+$N67)),$O67,IF((SUM(выдача!$O67:AF67)&lt;=($B67+$D67+$F67+$H67+$J67+$L67+$N67+$P67)),$Q67,IF((SUM(выдача!$O67:AF67)&lt;=($B67+$D67+$F67+$H67+$J67+$L67+$N67+$P67+$R67)),$S67,IF((SUM(выдача!$O67:AF67)&lt;=($B67+$D67+$F67+$H67+$J67+$L67+$N67+$P67+$R67+$T67)),$U67,IF((SUM(выдача!$O67:AF67)&lt;=($B67+$D67+$F67+$H67+$J67+$L67+$N67+$P67+$R67+$T67+$V67)),$W67,IF((SUM(выдача!$O67:AF67)&lt;=($B67+$D67+$F67+$H67+$J67+$L67+$N67+$P67+$R67+$T67+$V67+$X67)),$Y67,IF((SUM(выдача!$O67:AF67)&lt;=($B67+$D67+$F67+$H67+$J67+$L67+$N67+$P67+$R67+$T67+$V67+$X67+$Z67)),$AA67,IF((SUM(выдача!$O67:AF67)&lt;=($B67+$D67+$F67+$H67+$J67+$L67+$N67+$P67+$R67+$T67+$V67+$X67+$Z67+$AB67)),$AC67,0))))))))))))))</f>
        <v>0</v>
      </c>
      <c r="BA67" s="354">
        <f>IF(((SUM(выдача!$O67:AG67)&lt;=$B67)),$C67,IF((SUM(выдача!$O67:AG67)&lt;=($B67+$D67)),$E67,IF((SUM(выдача!$O67:AG67)&lt;=($B67+$D67+$F67)),$G67,IF((SUM(выдача!$O67:AG67)&lt;=($B67+$D67+$F67+$H67)),$I67,IF((SUM(выдача!$O67:AG67)&lt;=($B67+$D67+$F67+$H67+$J67)),$K67,IF((SUM(выдача!$O67:AG67)&lt;=($B67+$D67+$F67+$H67+$J67+$L67)),$M67,IF((SUM(выдача!$O67:AG67)&lt;=($B67+$D67+$F67+$H67+$J67+$L67+$N67)),$O67,IF((SUM(выдача!$O67:AG67)&lt;=($B67+$D67+$F67+$H67+$J67+$L67+$N67+$P67)),$Q67,IF((SUM(выдача!$O67:AG67)&lt;=($B67+$D67+$F67+$H67+$J67+$L67+$N67+$P67+$R67)),$S67,IF((SUM(выдача!$O67:AG67)&lt;=($B67+$D67+$F67+$H67+$J67+$L67+$N67+$P67+$R67+$T67)),$U67,IF((SUM(выдача!$O67:AG67)&lt;=($B67+$D67+$F67+$H67+$J67+$L67+$N67+$P67+$R67+$T67+$V67)),$W67,IF((SUM(выдача!$O67:AG67)&lt;=($B67+$D67+$F67+$H67+$J67+$L67+$N67+$P67+$R67+$T67+$V67+$X67)),$Y67,IF((SUM(выдача!$O67:AG67)&lt;=($B67+$D67+$F67+$H67+$J67+$L67+$N67+$P67+$R67+$T67+$V67+$X67+$Z67)),$AA67,IF((SUM(выдача!$O67:AG67)&lt;=($B67+$D67+$F67+$H67+$J67+$L67+$N67+$P67+$R67+$T67+$V67+$X67+$Z67+$AB67)),$AC67,0))))))))))))))</f>
        <v>0</v>
      </c>
      <c r="BB67" s="354">
        <f>IF(((SUM(выдача!$O67:AH67)&lt;=$B67)),$C67,IF((SUM(выдача!$O67:AH67)&lt;=($B67+$D67)),$E67,IF((SUM(выдача!$O67:AH67)&lt;=($B67+$D67+$F67)),$G67,IF((SUM(выдача!$O67:AH67)&lt;=($B67+$D67+$F67+$H67)),$I67,IF((SUM(выдача!$O67:AH67)&lt;=($B67+$D67+$F67+$H67+$J67)),$K67,IF((SUM(выдача!$O67:AH67)&lt;=($B67+$D67+$F67+$H67+$J67+$L67)),$M67,IF((SUM(выдача!$O67:AH67)&lt;=($B67+$D67+$F67+$H67+$J67+$L67+$N67)),$O67,IF((SUM(выдача!$O67:AH67)&lt;=($B67+$D67+$F67+$H67+$J67+$L67+$N67+$P67)),$Q67,IF((SUM(выдача!$O67:AH67)&lt;=($B67+$D67+$F67+$H67+$J67+$L67+$N67+$P67+$R67)),$S67,IF((SUM(выдача!$O67:AH67)&lt;=($B67+$D67+$F67+$H67+$J67+$L67+$N67+$P67+$R67+$T67)),$U67,IF((SUM(выдача!$O67:AH67)&lt;=($B67+$D67+$F67+$H67+$J67+$L67+$N67+$P67+$R67+$T67+$V67)),$W67,IF((SUM(выдача!$O67:AH67)&lt;=($B67+$D67+$F67+$H67+$J67+$L67+$N67+$P67+$R67+$T67+$V67+$X67)),$Y67,IF((SUM(выдача!$O67:AH67)&lt;=($B67+$D67+$F67+$H67+$J67+$L67+$N67+$P67+$R67+$T67+$V67+$X67+$Z67)),$AA67,IF((SUM(выдача!$O67:AH67)&lt;=($B67+$D67+$F67+$H67+$J67+$L67+$N67+$P67+$R67+$T67+$V67+$X67+$Z67+$AB67)),$AC67,0))))))))))))))</f>
        <v>0</v>
      </c>
      <c r="BC67" s="354">
        <f>IF(((SUM(выдача!$O67:AI67)&lt;=$B67)),$C67,IF((SUM(выдача!$O67:AI67)&lt;=($B67+$D67)),$E67,IF((SUM(выдача!$O67:AI67)&lt;=($B67+$D67+$F67)),$G67,IF((SUM(выдача!$O67:AI67)&lt;=($B67+$D67+$F67+$H67)),$I67,IF((SUM(выдача!$O67:AI67)&lt;=($B67+$D67+$F67+$H67+$J67)),$K67,IF((SUM(выдача!$O67:AI67)&lt;=($B67+$D67+$F67+$H67+$J67+$L67)),$M67,IF((SUM(выдача!$O67:AI67)&lt;=($B67+$D67+$F67+$H67+$J67+$L67+$N67)),$O67,IF((SUM(выдача!$O67:AI67)&lt;=($B67+$D67+$F67+$H67+$J67+$L67+$N67+$P67)),$Q67,IF((SUM(выдача!$O67:AI67)&lt;=($B67+$D67+$F67+$H67+$J67+$L67+$N67+$P67+$R67)),$S67,IF((SUM(выдача!$O67:AI67)&lt;=($B67+$D67+$F67+$H67+$J67+$L67+$N67+$P67+$R67+$T67)),$U67,IF((SUM(выдача!$O67:AI67)&lt;=($B67+$D67+$F67+$H67+$J67+$L67+$N67+$P67+$R67+$T67+$V67)),$W67,IF((SUM(выдача!$O67:AI67)&lt;=($B67+$D67+$F67+$H67+$J67+$L67+$N67+$P67+$R67+$T67+$V67+$X67)),$Y67,IF((SUM(выдача!$O67:AI67)&lt;=($B67+$D67+$F67+$H67+$J67+$L67+$N67+$P67+$R67+$T67+$V67+$X67+$Z67)),$AA67,IF((SUM(выдача!$O67:AI67)&lt;=($B67+$D67+$F67+$H67+$J67+$L67+$N67+$P67+$R67+$T67+$V67+$X67+$Z67+$AB67)),$AC67,0))))))))))))))</f>
        <v>0</v>
      </c>
      <c r="BD67" s="355"/>
      <c r="BE67" s="310"/>
    </row>
    <row r="68" spans="1:57" ht="15.75">
      <c r="A68" s="151"/>
      <c r="B68" s="276"/>
      <c r="C68" s="277"/>
      <c r="D68" s="276"/>
      <c r="E68" s="280"/>
      <c r="F68" s="276"/>
      <c r="G68" s="280"/>
      <c r="H68" s="276"/>
      <c r="I68" s="278"/>
      <c r="J68" s="279"/>
      <c r="K68" s="278"/>
      <c r="L68" s="279"/>
      <c r="M68" s="280"/>
      <c r="N68" s="279"/>
      <c r="O68" s="280"/>
      <c r="P68" s="279"/>
      <c r="Q68" s="280"/>
      <c r="R68" s="279"/>
      <c r="S68" s="280"/>
      <c r="T68" s="279"/>
      <c r="U68" s="280"/>
      <c r="V68" s="279"/>
      <c r="W68" s="280"/>
      <c r="X68" s="279"/>
      <c r="Y68" s="280"/>
      <c r="Z68" s="279"/>
      <c r="AA68" s="280"/>
      <c r="AB68" s="279"/>
      <c r="AC68" s="280"/>
      <c r="AD68" s="351">
        <f>B68*C68+D68*E68+F68*G68+H68*I68+J68*K68+L68*M68+N68*O68+P68*Q68+R68*S68+T68*U68+V68*W68+X68*Y68+Z68*AA68+AB68*AC68</f>
        <v>0</v>
      </c>
      <c r="AE68" s="351">
        <f>AD68-(SUM(Всего!D68:'Всего'!X68))</f>
        <v>0</v>
      </c>
      <c r="AF68" s="352">
        <f>B68+D68+F68+H68+J68+L68+N68+P68+R68+T68+V68+X68+Z68+AB68</f>
        <v>0</v>
      </c>
      <c r="AG68" s="353">
        <f t="shared" si="5"/>
        <v>0</v>
      </c>
      <c r="AH68" s="353">
        <f>выдача!B68</f>
        <v>0</v>
      </c>
      <c r="AI68" s="354">
        <f>IF(((SUM(выдача!$O68:O68)&lt;=$B68)),$C68,IF((SUM(выдача!$O68:O68)&lt;=($B68+$D68)),$E68,IF((SUM(выдача!$O68:O68)&lt;=($B68+$D68+$F68)),$G68,IF((SUM(выдача!$O68:O68)&lt;=($B68+$D68+$F68+$H68)),$I68,IF((SUM(выдача!$O68:O68)&lt;=($B68+$D68+$F68+$H68+$J68)),$K68,IF((SUM(выдача!$O68:O68)&lt;=($B68+$D68+$F68+$H68+$J68+$L68)),$M68,IF((SUM(выдача!$O68:O68)&lt;=($B68+$D68+$F68+$H68+$J68+$L68+$N68)),$O68,IF((SUM(выдача!$O68:O68)&lt;=($B68+$D68+$F68+$H68+$J68+$L68+$N68+$P68)),$Q68,IF((SUM(выдача!$O68:O68)&lt;=($B68+$D68+$F68+$H68+$J68+$L68+$N68+$P68+$R68)),$S68,IF((SUM(выдача!$O68:O68)&lt;=($B68+$D68+$F68+$H68+$J68+$L68+$N68+$P68+$R68+$T68)),$U68,IF((SUM(выдача!$O68:O68)&lt;=($B68+$D68+$F68+$H68+$J68+$L68+$N68+$P68+$R68+$T68+$V68)),$W68,IF((SUM(выдача!$O68:O68)&lt;=($B68+$D68+$F68+$H68+$J68+$L68+$N68+$P68+$R68+$T68+$V68+$X68)),$Y68,IF((SUM(выдача!$O68:O68)&lt;=($B68+$D68+$F68+$H68+$J68+$L68+$N68+$P68+$R68+$T68+$V68+$X68+$Z68)),$AA68,IF((SUM(выдача!$O68:O68)&lt;=($B68+$D68+$F68+$H68+$J68+$L68+$N68+$P68+$R68+$T68+$V68+$X68+$Z68+$AB68)),$AC68,0))))))))))))))</f>
        <v>0</v>
      </c>
      <c r="AJ68" s="354">
        <f>IF(((SUM(выдача!$O68:P68)&lt;=$B68)),$C68,IF((SUM(выдача!$O68:P68)&lt;=($B68+$D68)),$E68,IF((SUM(выдача!$O68:P68)&lt;=($B68+$D68+$F68)),$G68,IF((SUM(выдача!$O68:P68)&lt;=($B68+$D68+$F68+$H68)),$I68,IF((SUM(выдача!$O68:P68)&lt;=($B68+$D68+$F68+$H68+$J68)),$K68,IF((SUM(выдача!$O68:P68)&lt;=($B68+$D68+$F68+$H68+$J68+$L68)),$M68,IF((SUM(выдача!$O68:P68)&lt;=($B68+$D68+$F68+$H68+$J68+$L68+$N68)),$O68,IF((SUM(выдача!$O68:P68)&lt;=($B68+$D68+$F68+$H68+$J68+$L68+$N68+$P68)),$Q68,IF((SUM(выдача!$O68:P68)&lt;=($B68+$D68+$F68+$H68+$J68+$L68+$N68+$P68+$R68)),$S68,IF((SUM(выдача!$O68:P68)&lt;=($B68+$D68+$F68+$H68+$J68+$L68+$N68+$P68+$R68+$T68)),$U68,IF((SUM(выдача!$O68:P68)&lt;=($B68+$D68+$F68+$H68+$J68+$L68+$N68+$P68+$R68+$T68+$V68)),$W68,IF((SUM(выдача!$O68:P68)&lt;=($B68+$D68+$F68+$H68+$J68+$L68+$N68+$P68+$R68+$T68+$V68+$X68)),$Y68,IF((SUM(выдача!$O68:P68)&lt;=($B68+$D68+$F68+$H68+$J68+$L68+$N68+$P68+$R68+$T68+$V68+$X68+$Z68)),$AA68,IF((SUM(выдача!$O68:P68)&lt;=($B68+$D68+$F68+$H68+$J68+$L68+$N68+$P68+$R68+$T68+$V68+$X68+$Z68+$AB68)),$AC68,0))))))))))))))</f>
        <v>0</v>
      </c>
      <c r="AK68" s="354">
        <f>IF(((SUM(выдача!$O68:Q68)&lt;=$B68)),$C68,IF((SUM(выдача!$O68:Q68)&lt;=($B68+$D68)),$E68,IF((SUM(выдача!$O68:Q68)&lt;=($B68+$D68+$F68)),$G68,IF((SUM(выдача!$O68:Q68)&lt;=($B68+$D68+$F68+$H68)),$I68,IF((SUM(выдача!$O68:Q68)&lt;=($B68+$D68+$F68+$H68+$J68)),$K68,IF((SUM(выдача!$O68:Q68)&lt;=($B68+$D68+$F68+$H68+$J68+$L68)),$M68,IF((SUM(выдача!$O68:Q68)&lt;=($B68+$D68+$F68+$H68+$J68+$L68+$N68)),$O68,IF((SUM(выдача!$O68:Q68)&lt;=($B68+$D68+$F68+$H68+$J68+$L68+$N68+$P68)),$Q68,IF((SUM(выдача!$O68:Q68)&lt;=($B68+$D68+$F68+$H68+$J68+$L68+$N68+$P68+$R68)),$S68,IF((SUM(выдача!$O68:Q68)&lt;=($B68+$D68+$F68+$H68+$J68+$L68+$N68+$P68+$R68+$T68)),$U68,IF((SUM(выдача!$O68:Q68)&lt;=($B68+$D68+$F68+$H68+$J68+$L68+$N68+$P68+$R68+$T68+$V68)),$W68,IF((SUM(выдача!$O68:Q68)&lt;=($B68+$D68+$F68+$H68+$J68+$L68+$N68+$P68+$R68+$T68+$V68+$X68)),$Y68,IF((SUM(выдача!$O68:Q68)&lt;=($B68+$D68+$F68+$H68+$J68+$L68+$N68+$P68+$R68+$T68+$V68+$X68+$Z68)),$AA68,IF((SUM(выдача!$O68:Q68)&lt;=($B68+$D68+$F68+$H68+$J68+$L68+$N68+$P68+$R68+$T68+$V68+$X68+$Z68+$AB68)),$AC68,0))))))))))))))</f>
        <v>0</v>
      </c>
      <c r="AL68" s="354">
        <f>IF(((SUM(выдача!$O68:R68)&lt;=$B68)),$C68,IF((SUM(выдача!$O68:R68)&lt;=($B68+$D68)),$E68,IF((SUM(выдача!$O68:R68)&lt;=($B68+$D68+$F68)),$G68,IF((SUM(выдача!$O68:R68)&lt;=($B68+$D68+$F68+$H68)),$I68,IF((SUM(выдача!$O68:R68)&lt;=($B68+$D68+$F68+$H68+$J68)),$K68,IF((SUM(выдача!$O68:R68)&lt;=($B68+$D68+$F68+$H68+$J68+$L68)),$M68,IF((SUM(выдача!$O68:R68)&lt;=($B68+$D68+$F68+$H68+$J68+$L68+$N68)),$O68,IF((SUM(выдача!$O68:R68)&lt;=($B68+$D68+$F68+$H68+$J68+$L68+$N68+$P68)),$Q68,IF((SUM(выдача!$O68:R68)&lt;=($B68+$D68+$F68+$H68+$J68+$L68+$N68+$P68+$R68)),$S68,IF((SUM(выдача!$O68:R68)&lt;=($B68+$D68+$F68+$H68+$J68+$L68+$N68+$P68+$R68+$T68)),$U68,IF((SUM(выдача!$O68:R68)&lt;=($B68+$D68+$F68+$H68+$J68+$L68+$N68+$P68+$R68+$T68+$V68)),$W68,IF((SUM(выдача!$O68:R68)&lt;=($B68+$D68+$F68+$H68+$J68+$L68+$N68+$P68+$R68+$T68+$V68+$X68)),$Y68,IF((SUM(выдача!$O68:R68)&lt;=($B68+$D68+$F68+$H68+$J68+$L68+$N68+$P68+$R68+$T68+$V68+$X68+$Z68)),$AA68,IF((SUM(выдача!$O68:R68)&lt;=($B68+$D68+$F68+$H68+$J68+$L68+$N68+$P68+$R68+$T68+$V68+$X68+$Z68+$AB68)),$AC68,0))))))))))))))</f>
        <v>0</v>
      </c>
      <c r="AM68" s="354">
        <f>IF(((SUM(выдача!$O68:S68)&lt;=$B68)),$C68,IF((SUM(выдача!$O68:S68)&lt;=($B68+$D68)),$E68,IF((SUM(выдача!$O68:S68)&lt;=($B68+$D68+$F68)),$G68,IF((SUM(выдача!$O68:S68)&lt;=($B68+$D68+$F68+$H68)),$I68,IF((SUM(выдача!$O68:S68)&lt;=($B68+$D68+$F68+$H68+$J68)),$K68,IF((SUM(выдача!$O68:S68)&lt;=($B68+$D68+$F68+$H68+$J68+$L68)),$M68,IF((SUM(выдача!$O68:S68)&lt;=($B68+$D68+$F68+$H68+$J68+$L68+$N68)),$O68,IF((SUM(выдача!$O68:S68)&lt;=($B68+$D68+$F68+$H68+$J68+$L68+$N68+$P68)),$Q68,IF((SUM(выдача!$O68:S68)&lt;=($B68+$D68+$F68+$H68+$J68+$L68+$N68+$P68+$R68)),$S68,IF((SUM(выдача!$O68:S68)&lt;=($B68+$D68+$F68+$H68+$J68+$L68+$N68+$P68+$R68+$T68)),$U68,IF((SUM(выдача!$O68:S68)&lt;=($B68+$D68+$F68+$H68+$J68+$L68+$N68+$P68+$R68+$T68+$V68)),$W68,IF((SUM(выдача!$O68:S68)&lt;=($B68+$D68+$F68+$H68+$J68+$L68+$N68+$P68+$R68+$T68+$V68+$X68)),$Y68,IF((SUM(выдача!$O68:S68)&lt;=($B68+$D68+$F68+$H68+$J68+$L68+$N68+$P68+$R68+$T68+$V68+$X68+$Z68)),$AA68,IF((SUM(выдача!$O68:S68)&lt;=($B68+$D68+$F68+$H68+$J68+$L68+$N68+$P68+$R68+$T68+$V68+$X68+$Z68+$AB68)),$AC68,0))))))))))))))</f>
        <v>0</v>
      </c>
      <c r="AN68" s="354">
        <f>IF(((SUM(выдача!$O68:T68)&lt;=$B68)),$C68,IF((SUM(выдача!$O68:T68)&lt;=($B68+$D68)),$E68,IF((SUM(выдача!$O68:T68)&lt;=($B68+$D68+$F68)),$G68,IF((SUM(выдача!$O68:T68)&lt;=($B68+$D68+$F68+$H68)),$I68,IF((SUM(выдача!$O68:T68)&lt;=($B68+$D68+$F68+$H68+$J68)),$K68,IF((SUM(выдача!$O68:T68)&lt;=($B68+$D68+$F68+$H68+$J68+$L68)),$M68,IF((SUM(выдача!$O68:T68)&lt;=($B68+$D68+$F68+$H68+$J68+$L68+$N68)),$O68,IF((SUM(выдача!$O68:T68)&lt;=($B68+$D68+$F68+$H68+$J68+$L68+$N68+$P68)),$Q68,IF((SUM(выдача!$O68:T68)&lt;=($B68+$D68+$F68+$H68+$J68+$L68+$N68+$P68+$R68)),$S68,IF((SUM(выдача!$O68:T68)&lt;=($B68+$D68+$F68+$H68+$J68+$L68+$N68+$P68+$R68+$T68)),$U68,IF((SUM(выдача!$O68:T68)&lt;=($B68+$D68+$F68+$H68+$J68+$L68+$N68+$P68+$R68+$T68+$V68)),$W68,IF((SUM(выдача!$O68:T68)&lt;=($B68+$D68+$F68+$H68+$J68+$L68+$N68+$P68+$R68+$T68+$V68+$X68)),$Y68,IF((SUM(выдача!$O68:T68)&lt;=($B68+$D68+$F68+$H68+$J68+$L68+$N68+$P68+$R68+$T68+$V68+$X68+$Z68)),$AA68,IF((SUM(выдача!$O68:T68)&lt;=($B68+$D68+$F68+$H68+$J68+$L68+$N68+$P68+$R68+$T68+$V68+$X68+$Z68+$AB68)),$AC68,0))))))))))))))</f>
        <v>0</v>
      </c>
      <c r="AO68" s="354">
        <f>IF(((SUM(выдача!$O68:U68)&lt;=$B68)),$C68,IF((SUM(выдача!$O68:U68)&lt;=($B68+$D68)),$E68,IF((SUM(выдача!$O68:U68)&lt;=($B68+$D68+$F68)),$G68,IF((SUM(выдача!$O68:U68)&lt;=($B68+$D68+$F68+$H68)),$I68,IF((SUM(выдача!$O68:U68)&lt;=($B68+$D68+$F68+$H68+$J68)),$K68,IF((SUM(выдача!$O68:U68)&lt;=($B68+$D68+$F68+$H68+$J68+$L68)),$M68,IF((SUM(выдача!$O68:U68)&lt;=($B68+$D68+$F68+$H68+$J68+$L68+$N68)),$O68,IF((SUM(выдача!$O68:U68)&lt;=($B68+$D68+$F68+$H68+$J68+$L68+$N68+$P68)),$Q68,IF((SUM(выдача!$O68:U68)&lt;=($B68+$D68+$F68+$H68+$J68+$L68+$N68+$P68+$R68)),$S68,IF((SUM(выдача!$O68:U68)&lt;=($B68+$D68+$F68+$H68+$J68+$L68+$N68+$P68+$R68+$T68)),$U68,IF((SUM(выдача!$O68:U68)&lt;=($B68+$D68+$F68+$H68+$J68+$L68+$N68+$P68+$R68+$T68+$V68)),$W68,IF((SUM(выдача!$O68:U68)&lt;=($B68+$D68+$F68+$H68+$J68+$L68+$N68+$P68+$R68+$T68+$V68+$X68)),$Y68,IF((SUM(выдача!$O68:U68)&lt;=($B68+$D68+$F68+$H68+$J68+$L68+$N68+$P68+$R68+$T68+$V68+$X68+$Z68)),$AA68,IF((SUM(выдача!$O68:U68)&lt;=($B68+$D68+$F68+$H68+$J68+$L68+$N68+$P68+$R68+$T68+$V68+$X68+$Z68+$AB68)),$AC68,0))))))))))))))</f>
        <v>0</v>
      </c>
      <c r="AP68" s="354">
        <f>IF(((SUM(выдача!$O68:V68)&lt;=$B68)),$C68,IF((SUM(выдача!$O68:V68)&lt;=($B68+$D68)),$E68,IF((SUM(выдача!$O68:V68)&lt;=($B68+$D68+$F68)),$G68,IF((SUM(выдача!$O68:V68)&lt;=($B68+$D68+$F68+$H68)),$I68,IF((SUM(выдача!$O68:V68)&lt;=($B68+$D68+$F68+$H68+$J68)),$K68,IF((SUM(выдача!$O68:V68)&lt;=($B68+$D68+$F68+$H68+$J68+$L68)),$M68,IF((SUM(выдача!$O68:V68)&lt;=($B68+$D68+$F68+$H68+$J68+$L68+$N68)),$O68,IF((SUM(выдача!$O68:V68)&lt;=($B68+$D68+$F68+$H68+$J68+$L68+$N68+$P68)),$Q68,IF((SUM(выдача!$O68:V68)&lt;=($B68+$D68+$F68+$H68+$J68+$L68+$N68+$P68+$R68)),$S68,IF((SUM(выдача!$O68:V68)&lt;=($B68+$D68+$F68+$H68+$J68+$L68+$N68+$P68+$R68+$T68)),$U68,IF((SUM(выдача!$O68:V68)&lt;=($B68+$D68+$F68+$H68+$J68+$L68+$N68+$P68+$R68+$T68+$V68)),$W68,IF((SUM(выдача!$O68:V68)&lt;=($B68+$D68+$F68+$H68+$J68+$L68+$N68+$P68+$R68+$T68+$V68+$X68)),$Y68,IF((SUM(выдача!$O68:V68)&lt;=($B68+$D68+$F68+$H68+$J68+$L68+$N68+$P68+$R68+$T68+$V68+$X68+$Z68)),$AA68,IF((SUM(выдача!$O68:V68)&lt;=($B68+$D68+$F68+$H68+$J68+$L68+$N68+$P68+$R68+$T68+$V68+$X68+$Z68+$AB68)),$AC68,0))))))))))))))</f>
        <v>0</v>
      </c>
      <c r="AQ68" s="354">
        <f>IF(((SUM(выдача!$O68:W68)&lt;=$B68)),$C68,IF((SUM(выдача!$O68:W68)&lt;=($B68+$D68)),$E68,IF((SUM(выдача!$O68:W68)&lt;=($B68+$D68+$F68)),$G68,IF((SUM(выдача!$O68:W68)&lt;=($B68+$D68+$F68+$H68)),$I68,IF((SUM(выдача!$O68:W68)&lt;=($B68+$D68+$F68+$H68+$J68)),$K68,IF((SUM(выдача!$O68:W68)&lt;=($B68+$D68+$F68+$H68+$J68+$L68)),$M68,IF((SUM(выдача!$O68:W68)&lt;=($B68+$D68+$F68+$H68+$J68+$L68+$N68)),$O68,IF((SUM(выдача!$O68:W68)&lt;=($B68+$D68+$F68+$H68+$J68+$L68+$N68+$P68)),$Q68,IF((SUM(выдача!$O68:W68)&lt;=($B68+$D68+$F68+$H68+$J68+$L68+$N68+$P68+$R68)),$S68,IF((SUM(выдача!$O68:W68)&lt;=($B68+$D68+$F68+$H68+$J68+$L68+$N68+$P68+$R68+$T68)),$U68,IF((SUM(выдача!$O68:W68)&lt;=($B68+$D68+$F68+$H68+$J68+$L68+$N68+$P68+$R68+$T68+$V68)),$W68,IF((SUM(выдача!$O68:W68)&lt;=($B68+$D68+$F68+$H68+$J68+$L68+$N68+$P68+$R68+$T68+$V68+$X68)),$Y68,IF((SUM(выдача!$O68:W68)&lt;=($B68+$D68+$F68+$H68+$J68+$L68+$N68+$P68+$R68+$T68+$V68+$X68+$Z68)),$AA68,IF((SUM(выдача!$O68:W68)&lt;=($B68+$D68+$F68+$H68+$J68+$L68+$N68+$P68+$R68+$T68+$V68+$X68+$Z68+$AB68)),$AC68,0))))))))))))))</f>
        <v>0</v>
      </c>
      <c r="AR68" s="354">
        <f>IF(((SUM(выдача!$O68:X68)&lt;=$B68)),$C68,IF((SUM(выдача!$O68:X68)&lt;=($B68+$D68)),$E68,IF((SUM(выдача!$O68:X68)&lt;=($B68+$D68+$F68)),$G68,IF((SUM(выдача!$O68:X68)&lt;=($B68+$D68+$F68+$H68)),$I68,IF((SUM(выдача!$O68:X68)&lt;=($B68+$D68+$F68+$H68+$J68)),$K68,IF((SUM(выдача!$O68:X68)&lt;=($B68+$D68+$F68+$H68+$J68+$L68)),$M68,IF((SUM(выдача!$O68:X68)&lt;=($B68+$D68+$F68+$H68+$J68+$L68+$N68)),$O68,IF((SUM(выдача!$O68:X68)&lt;=($B68+$D68+$F68+$H68+$J68+$L68+$N68+$P68)),$Q68,IF((SUM(выдача!$O68:X68)&lt;=($B68+$D68+$F68+$H68+$J68+$L68+$N68+$P68+$R68)),$S68,IF((SUM(выдача!$O68:X68)&lt;=($B68+$D68+$F68+$H68+$J68+$L68+$N68+$P68+$R68+$T68)),$U68,IF((SUM(выдача!$O68:X68)&lt;=($B68+$D68+$F68+$H68+$J68+$L68+$N68+$P68+$R68+$T68+$V68)),$W68,IF((SUM(выдача!$O68:X68)&lt;=($B68+$D68+$F68+$H68+$J68+$L68+$N68+$P68+$R68+$T68+$V68+$X68)),$Y68,IF((SUM(выдача!$O68:X68)&lt;=($B68+$D68+$F68+$H68+$J68+$L68+$N68+$P68+$R68+$T68+$V68+$X68+$Z68)),$AA68,IF((SUM(выдача!$O68:X68)&lt;=($B68+$D68+$F68+$H68+$J68+$L68+$N68+$P68+$R68+$T68+$V68+$X68+$Z68+$AB68)),$AC68,0))))))))))))))</f>
        <v>0</v>
      </c>
      <c r="AS68" s="354">
        <f>IF(((SUM(выдача!$O68:Y68)&lt;=$B68)),$C68,IF((SUM(выдача!$O68:Y68)&lt;=($B68+$D68)),$E68,IF((SUM(выдача!$O68:Y68)&lt;=($B68+$D68+$F68)),$G68,IF((SUM(выдача!$O68:Y68)&lt;=($B68+$D68+$F68+$H68)),$I68,IF((SUM(выдача!$O68:Y68)&lt;=($B68+$D68+$F68+$H68+$J68)),$K68,IF((SUM(выдача!$O68:Y68)&lt;=($B68+$D68+$F68+$H68+$J68+$L68)),$M68,IF((SUM(выдача!$O68:Y68)&lt;=($B68+$D68+$F68+$H68+$J68+$L68+$N68)),$O68,IF((SUM(выдача!$O68:Y68)&lt;=($B68+$D68+$F68+$H68+$J68+$L68+$N68+$P68)),$Q68,IF((SUM(выдача!$O68:Y68)&lt;=($B68+$D68+$F68+$H68+$J68+$L68+$N68+$P68+$R68)),$S68,IF((SUM(выдача!$O68:Y68)&lt;=($B68+$D68+$F68+$H68+$J68+$L68+$N68+$P68+$R68+$T68)),$U68,IF((SUM(выдача!$O68:Y68)&lt;=($B68+$D68+$F68+$H68+$J68+$L68+$N68+$P68+$R68+$T68+$V68)),$W68,IF((SUM(выдача!$O68:Y68)&lt;=($B68+$D68+$F68+$H68+$J68+$L68+$N68+$P68+$R68+$T68+$V68+$X68)),$Y68,IF((SUM(выдача!$O68:Y68)&lt;=($B68+$D68+$F68+$H68+$J68+$L68+$N68+$P68+$R68+$T68+$V68+$X68+$Z68)),$AA68,IF((SUM(выдача!$O68:Y68)&lt;=($B68+$D68+$F68+$H68+$J68+$L68+$N68+$P68+$R68+$T68+$V68+$X68+$Z68+$AB68)),$AC68,0))))))))))))))</f>
        <v>0</v>
      </c>
      <c r="AT68" s="354">
        <f>IF(((SUM(выдача!$O68:Z68)&lt;=$B68)),$C68,IF((SUM(выдача!$O68:Z68)&lt;=($B68+$D68)),$E68,IF((SUM(выдача!$O68:Z68)&lt;=($B68+$D68+$F68)),$G68,IF((SUM(выдача!$O68:Z68)&lt;=($B68+$D68+$F68+$H68)),$I68,IF((SUM(выдача!$O68:Z68)&lt;=($B68+$D68+$F68+$H68+$J68)),$K68,IF((SUM(выдача!$O68:Z68)&lt;=($B68+$D68+$F68+$H68+$J68+$L68)),$M68,IF((SUM(выдача!$O68:Z68)&lt;=($B68+$D68+$F68+$H68+$J68+$L68+$N68)),$O68,IF((SUM(выдача!$O68:Z68)&lt;=($B68+$D68+$F68+$H68+$J68+$L68+$N68+$P68)),$Q68,IF((SUM(выдача!$O68:Z68)&lt;=($B68+$D68+$F68+$H68+$J68+$L68+$N68+$P68+$R68)),$S68,IF((SUM(выдача!$O68:Z68)&lt;=($B68+$D68+$F68+$H68+$J68+$L68+$N68+$P68+$R68+$T68)),$U68,IF((SUM(выдача!$O68:Z68)&lt;=($B68+$D68+$F68+$H68+$J68+$L68+$N68+$P68+$R68+$T68+$V68)),$W68,IF((SUM(выдача!$O68:Z68)&lt;=($B68+$D68+$F68+$H68+$J68+$L68+$N68+$P68+$R68+$T68+$V68+$X68)),$Y68,IF((SUM(выдача!$O68:Z68)&lt;=($B68+$D68+$F68+$H68+$J68+$L68+$N68+$P68+$R68+$T68+$V68+$X68+$Z68)),$AA68,IF((SUM(выдача!$O68:Z68)&lt;=($B68+$D68+$F68+$H68+$J68+$L68+$N68+$P68+$R68+$T68+$V68+$X68+$Z68+$AB68)),$AC68,0))))))))))))))</f>
        <v>0</v>
      </c>
      <c r="AU68" s="354">
        <f>IF(((SUM(выдача!$O68:AA68)&lt;=$B68)),$C68,IF((SUM(выдача!$O68:AA68)&lt;=($B68+$D68)),$E68,IF((SUM(выдача!$O68:AA68)&lt;=($B68+$D68+$F68)),$G68,IF((SUM(выдача!$O68:AA68)&lt;=($B68+$D68+$F68+$H68)),$I68,IF((SUM(выдача!$O68:AA68)&lt;=($B68+$D68+$F68+$H68+$J68)),$K68,IF((SUM(выдача!$O68:AA68)&lt;=($B68+$D68+$F68+$H68+$J68+$L68)),$M68,IF((SUM(выдача!$O68:AA68)&lt;=($B68+$D68+$F68+$H68+$J68+$L68+$N68)),$O68,IF((SUM(выдача!$O68:AA68)&lt;=($B68+$D68+$F68+$H68+$J68+$L68+$N68+$P68)),$Q68,IF((SUM(выдача!$O68:AA68)&lt;=($B68+$D68+$F68+$H68+$J68+$L68+$N68+$P68+$R68)),$S68,IF((SUM(выдача!$O68:AA68)&lt;=($B68+$D68+$F68+$H68+$J68+$L68+$N68+$P68+$R68+$T68)),$U68,IF((SUM(выдача!$O68:AA68)&lt;=($B68+$D68+$F68+$H68+$J68+$L68+$N68+$P68+$R68+$T68+$V68)),$W68,IF((SUM(выдача!$O68:AA68)&lt;=($B68+$D68+$F68+$H68+$J68+$L68+$N68+$P68+$R68+$T68+$V68+$X68)),$Y68,IF((SUM(выдача!$O68:AA68)&lt;=($B68+$D68+$F68+$H68+$J68+$L68+$N68+$P68+$R68+$T68+$V68+$X68+$Z68)),$AA68,IF((SUM(выдача!$O68:AA68)&lt;=($B68+$D68+$F68+$H68+$J68+$L68+$N68+$P68+$R68+$T68+$V68+$X68+$Z68+$AB68)),$AC68,0))))))))))))))</f>
        <v>0</v>
      </c>
      <c r="AV68" s="354">
        <f>IF(((SUM(выдача!$O68:AB68)&lt;=$B68)),$C68,IF((SUM(выдача!$O68:AB68)&lt;=($B68+$D68)),$E68,IF((SUM(выдача!$O68:AB68)&lt;=($B68+$D68+$F68)),$G68,IF((SUM(выдача!$O68:AB68)&lt;=($B68+$D68+$F68+$H68)),$I68,IF((SUM(выдача!$O68:AB68)&lt;=($B68+$D68+$F68+$H68+$J68)),$K68,IF((SUM(выдача!$O68:AB68)&lt;=($B68+$D68+$F68+$H68+$J68+$L68)),$M68,IF((SUM(выдача!$O68:AB68)&lt;=($B68+$D68+$F68+$H68+$J68+$L68+$N68)),$O68,IF((SUM(выдача!$O68:AB68)&lt;=($B68+$D68+$F68+$H68+$J68+$L68+$N68+$P68)),$Q68,IF((SUM(выдача!$O68:AB68)&lt;=($B68+$D68+$F68+$H68+$J68+$L68+$N68+$P68+$R68)),$S68,IF((SUM(выдача!$O68:AB68)&lt;=($B68+$D68+$F68+$H68+$J68+$L68+$N68+$P68+$R68+$T68)),$U68,IF((SUM(выдача!$O68:AB68)&lt;=($B68+$D68+$F68+$H68+$J68+$L68+$N68+$P68+$R68+$T68+$V68)),$W68,IF((SUM(выдача!$O68:AB68)&lt;=($B68+$D68+$F68+$H68+$J68+$L68+$N68+$P68+$R68+$T68+$V68+$X68)),$Y68,IF((SUM(выдача!$O68:AB68)&lt;=($B68+$D68+$F68+$H68+$J68+$L68+$N68+$P68+$R68+$T68+$V68+$X68+$Z68)),$AA68,IF((SUM(выдача!$O68:AB68)&lt;=($B68+$D68+$F68+$H68+$J68+$L68+$N68+$P68+$R68+$T68+$V68+$X68+$Z68+$AB68)),$AC68,0))))))))))))))</f>
        <v>0</v>
      </c>
      <c r="AW68" s="354">
        <f>IF(((SUM(выдача!$O68:AC68)&lt;=$B68)),$C68,IF((SUM(выдача!$O68:AC68)&lt;=($B68+$D68)),$E68,IF((SUM(выдача!$O68:AC68)&lt;=($B68+$D68+$F68)),$G68,IF((SUM(выдача!$O68:AC68)&lt;=($B68+$D68+$F68+$H68)),$I68,IF((SUM(выдача!$O68:AC68)&lt;=($B68+$D68+$F68+$H68+$J68)),$K68,IF((SUM(выдача!$O68:AC68)&lt;=($B68+$D68+$F68+$H68+$J68+$L68)),$M68,IF((SUM(выдача!$O68:AC68)&lt;=($B68+$D68+$F68+$H68+$J68+$L68+$N68)),$O68,IF((SUM(выдача!$O68:AC68)&lt;=($B68+$D68+$F68+$H68+$J68+$L68+$N68+$P68)),$Q68,IF((SUM(выдача!$O68:AC68)&lt;=($B68+$D68+$F68+$H68+$J68+$L68+$N68+$P68+$R68)),$S68,IF((SUM(выдача!$O68:AC68)&lt;=($B68+$D68+$F68+$H68+$J68+$L68+$N68+$P68+$R68+$T68)),$U68,IF((SUM(выдача!$O68:AC68)&lt;=($B68+$D68+$F68+$H68+$J68+$L68+$N68+$P68+$R68+$T68+$V68)),$W68,IF((SUM(выдача!$O68:AC68)&lt;=($B68+$D68+$F68+$H68+$J68+$L68+$N68+$P68+$R68+$T68+$V68+$X68)),$Y68,IF((SUM(выдача!$O68:AC68)&lt;=($B68+$D68+$F68+$H68+$J68+$L68+$N68+$P68+$R68+$T68+$V68+$X68+$Z68)),$AA68,IF((SUM(выдача!$O68:AC68)&lt;=($B68+$D68+$F68+$H68+$J68+$L68+$N68+$P68+$R68+$T68+$V68+$X68+$Z68+$AB68)),$AC68,0))))))))))))))</f>
        <v>0</v>
      </c>
      <c r="AX68" s="354">
        <f>IF(((SUM(выдача!$O68:AD68)&lt;=$B68)),$C68,IF((SUM(выдача!$O68:AD68)&lt;=($B68+$D68)),$E68,IF((SUM(выдача!$O68:AD68)&lt;=($B68+$D68+$F68)),$G68,IF((SUM(выдача!$O68:AD68)&lt;=($B68+$D68+$F68+$H68)),$I68,IF((SUM(выдача!$O68:AD68)&lt;=($B68+$D68+$F68+$H68+$J68)),$K68,IF((SUM(выдача!$O68:AD68)&lt;=($B68+$D68+$F68+$H68+$J68+$L68)),$M68,IF((SUM(выдача!$O68:AD68)&lt;=($B68+$D68+$F68+$H68+$J68+$L68+$N68)),$O68,IF((SUM(выдача!$O68:AD68)&lt;=($B68+$D68+$F68+$H68+$J68+$L68+$N68+$P68)),$Q68,IF((SUM(выдача!$O68:AD68)&lt;=($B68+$D68+$F68+$H68+$J68+$L68+$N68+$P68+$R68)),$S68,IF((SUM(выдача!$O68:AD68)&lt;=($B68+$D68+$F68+$H68+$J68+$L68+$N68+$P68+$R68+$T68)),$U68,IF((SUM(выдача!$O68:AD68)&lt;=($B68+$D68+$F68+$H68+$J68+$L68+$N68+$P68+$R68+$T68+$V68)),$W68,IF((SUM(выдача!$O68:AD68)&lt;=($B68+$D68+$F68+$H68+$J68+$L68+$N68+$P68+$R68+$T68+$V68+$X68)),$Y68,IF((SUM(выдача!$O68:AD68)&lt;=($B68+$D68+$F68+$H68+$J68+$L68+$N68+$P68+$R68+$T68+$V68+$X68+$Z68)),$AA68,IF((SUM(выдача!$O68:AD68)&lt;=($B68+$D68+$F68+$H68+$J68+$L68+$N68+$P68+$R68+$T68+$V68+$X68+$Z68+$AB68)),$AC68,0))))))))))))))</f>
        <v>0</v>
      </c>
      <c r="AY68" s="354">
        <f>IF(((SUM(выдача!$O68:AE68)&lt;=$B68)),$C68,IF((SUM(выдача!$O68:AE68)&lt;=($B68+$D68)),$E68,IF((SUM(выдача!$O68:AE68)&lt;=($B68+$D68+$F68)),$G68,IF((SUM(выдача!$O68:AE68)&lt;=($B68+$D68+$F68+$H68)),$I68,IF((SUM(выдача!$O68:AE68)&lt;=($B68+$D68+$F68+$H68+$J68)),$K68,IF((SUM(выдача!$O68:AE68)&lt;=($B68+$D68+$F68+$H68+$J68+$L68)),$M68,IF((SUM(выдача!$O68:AE68)&lt;=($B68+$D68+$F68+$H68+$J68+$L68+$N68)),$O68,IF((SUM(выдача!$O68:AE68)&lt;=($B68+$D68+$F68+$H68+$J68+$L68+$N68+$P68)),$Q68,IF((SUM(выдача!$O68:AE68)&lt;=($B68+$D68+$F68+$H68+$J68+$L68+$N68+$P68+$R68)),$S68,IF((SUM(выдача!$O68:AE68)&lt;=($B68+$D68+$F68+$H68+$J68+$L68+$N68+$P68+$R68+$T68)),$U68,IF((SUM(выдача!$O68:AE68)&lt;=($B68+$D68+$F68+$H68+$J68+$L68+$N68+$P68+$R68+$T68+$V68)),$W68,IF((SUM(выдача!$O68:AE68)&lt;=($B68+$D68+$F68+$H68+$J68+$L68+$N68+$P68+$R68+$T68+$V68+$X68)),$Y68,IF((SUM(выдача!$O68:AE68)&lt;=($B68+$D68+$F68+$H68+$J68+$L68+$N68+$P68+$R68+$T68+$V68+$X68+$Z68)),$AA68,IF((SUM(выдача!$O68:AE68)&lt;=($B68+$D68+$F68+$H68+$J68+$L68+$N68+$P68+$R68+$T68+$V68+$X68+$Z68+$AB68)),$AC68,0))))))))))))))</f>
        <v>0</v>
      </c>
      <c r="AZ68" s="354">
        <f>IF(((SUM(выдача!$O68:AF68)&lt;=$B68)),$C68,IF((SUM(выдача!$O68:AF68)&lt;=($B68+$D68)),$E68,IF((SUM(выдача!$O68:AF68)&lt;=($B68+$D68+$F68)),$G68,IF((SUM(выдача!$O68:AF68)&lt;=($B68+$D68+$F68+$H68)),$I68,IF((SUM(выдача!$O68:AF68)&lt;=($B68+$D68+$F68+$H68+$J68)),$K68,IF((SUM(выдача!$O68:AF68)&lt;=($B68+$D68+$F68+$H68+$J68+$L68)),$M68,IF((SUM(выдача!$O68:AF68)&lt;=($B68+$D68+$F68+$H68+$J68+$L68+$N68)),$O68,IF((SUM(выдача!$O68:AF68)&lt;=($B68+$D68+$F68+$H68+$J68+$L68+$N68+$P68)),$Q68,IF((SUM(выдача!$O68:AF68)&lt;=($B68+$D68+$F68+$H68+$J68+$L68+$N68+$P68+$R68)),$S68,IF((SUM(выдача!$O68:AF68)&lt;=($B68+$D68+$F68+$H68+$J68+$L68+$N68+$P68+$R68+$T68)),$U68,IF((SUM(выдача!$O68:AF68)&lt;=($B68+$D68+$F68+$H68+$J68+$L68+$N68+$P68+$R68+$T68+$V68)),$W68,IF((SUM(выдача!$O68:AF68)&lt;=($B68+$D68+$F68+$H68+$J68+$L68+$N68+$P68+$R68+$T68+$V68+$X68)),$Y68,IF((SUM(выдача!$O68:AF68)&lt;=($B68+$D68+$F68+$H68+$J68+$L68+$N68+$P68+$R68+$T68+$V68+$X68+$Z68)),$AA68,IF((SUM(выдача!$O68:AF68)&lt;=($B68+$D68+$F68+$H68+$J68+$L68+$N68+$P68+$R68+$T68+$V68+$X68+$Z68+$AB68)),$AC68,0))))))))))))))</f>
        <v>0</v>
      </c>
      <c r="BA68" s="354">
        <f>IF(((SUM(выдача!$O68:AG68)&lt;=$B68)),$C68,IF((SUM(выдача!$O68:AG68)&lt;=($B68+$D68)),$E68,IF((SUM(выдача!$O68:AG68)&lt;=($B68+$D68+$F68)),$G68,IF((SUM(выдача!$O68:AG68)&lt;=($B68+$D68+$F68+$H68)),$I68,IF((SUM(выдача!$O68:AG68)&lt;=($B68+$D68+$F68+$H68+$J68)),$K68,IF((SUM(выдача!$O68:AG68)&lt;=($B68+$D68+$F68+$H68+$J68+$L68)),$M68,IF((SUM(выдача!$O68:AG68)&lt;=($B68+$D68+$F68+$H68+$J68+$L68+$N68)),$O68,IF((SUM(выдача!$O68:AG68)&lt;=($B68+$D68+$F68+$H68+$J68+$L68+$N68+$P68)),$Q68,IF((SUM(выдача!$O68:AG68)&lt;=($B68+$D68+$F68+$H68+$J68+$L68+$N68+$P68+$R68)),$S68,IF((SUM(выдача!$O68:AG68)&lt;=($B68+$D68+$F68+$H68+$J68+$L68+$N68+$P68+$R68+$T68)),$U68,IF((SUM(выдача!$O68:AG68)&lt;=($B68+$D68+$F68+$H68+$J68+$L68+$N68+$P68+$R68+$T68+$V68)),$W68,IF((SUM(выдача!$O68:AG68)&lt;=($B68+$D68+$F68+$H68+$J68+$L68+$N68+$P68+$R68+$T68+$V68+$X68)),$Y68,IF((SUM(выдача!$O68:AG68)&lt;=($B68+$D68+$F68+$H68+$J68+$L68+$N68+$P68+$R68+$T68+$V68+$X68+$Z68)),$AA68,IF((SUM(выдача!$O68:AG68)&lt;=($B68+$D68+$F68+$H68+$J68+$L68+$N68+$P68+$R68+$T68+$V68+$X68+$Z68+$AB68)),$AC68,0))))))))))))))</f>
        <v>0</v>
      </c>
      <c r="BB68" s="354">
        <f>IF(((SUM(выдача!$O68:AH68)&lt;=$B68)),$C68,IF((SUM(выдача!$O68:AH68)&lt;=($B68+$D68)),$E68,IF((SUM(выдача!$O68:AH68)&lt;=($B68+$D68+$F68)),$G68,IF((SUM(выдача!$O68:AH68)&lt;=($B68+$D68+$F68+$H68)),$I68,IF((SUM(выдача!$O68:AH68)&lt;=($B68+$D68+$F68+$H68+$J68)),$K68,IF((SUM(выдача!$O68:AH68)&lt;=($B68+$D68+$F68+$H68+$J68+$L68)),$M68,IF((SUM(выдача!$O68:AH68)&lt;=($B68+$D68+$F68+$H68+$J68+$L68+$N68)),$O68,IF((SUM(выдача!$O68:AH68)&lt;=($B68+$D68+$F68+$H68+$J68+$L68+$N68+$P68)),$Q68,IF((SUM(выдача!$O68:AH68)&lt;=($B68+$D68+$F68+$H68+$J68+$L68+$N68+$P68+$R68)),$S68,IF((SUM(выдача!$O68:AH68)&lt;=($B68+$D68+$F68+$H68+$J68+$L68+$N68+$P68+$R68+$T68)),$U68,IF((SUM(выдача!$O68:AH68)&lt;=($B68+$D68+$F68+$H68+$J68+$L68+$N68+$P68+$R68+$T68+$V68)),$W68,IF((SUM(выдача!$O68:AH68)&lt;=($B68+$D68+$F68+$H68+$J68+$L68+$N68+$P68+$R68+$T68+$V68+$X68)),$Y68,IF((SUM(выдача!$O68:AH68)&lt;=($B68+$D68+$F68+$H68+$J68+$L68+$N68+$P68+$R68+$T68+$V68+$X68+$Z68)),$AA68,IF((SUM(выдача!$O68:AH68)&lt;=($B68+$D68+$F68+$H68+$J68+$L68+$N68+$P68+$R68+$T68+$V68+$X68+$Z68+$AB68)),$AC68,0))))))))))))))</f>
        <v>0</v>
      </c>
      <c r="BC68" s="354">
        <f>IF(((SUM(выдача!$O68:AI68)&lt;=$B68)),$C68,IF((SUM(выдача!$O68:AI68)&lt;=($B68+$D68)),$E68,IF((SUM(выдача!$O68:AI68)&lt;=($B68+$D68+$F68)),$G68,IF((SUM(выдача!$O68:AI68)&lt;=($B68+$D68+$F68+$H68)),$I68,IF((SUM(выдача!$O68:AI68)&lt;=($B68+$D68+$F68+$H68+$J68)),$K68,IF((SUM(выдача!$O68:AI68)&lt;=($B68+$D68+$F68+$H68+$J68+$L68)),$M68,IF((SUM(выдача!$O68:AI68)&lt;=($B68+$D68+$F68+$H68+$J68+$L68+$N68)),$O68,IF((SUM(выдача!$O68:AI68)&lt;=($B68+$D68+$F68+$H68+$J68+$L68+$N68+$P68)),$Q68,IF((SUM(выдача!$O68:AI68)&lt;=($B68+$D68+$F68+$H68+$J68+$L68+$N68+$P68+$R68)),$S68,IF((SUM(выдача!$O68:AI68)&lt;=($B68+$D68+$F68+$H68+$J68+$L68+$N68+$P68+$R68+$T68)),$U68,IF((SUM(выдача!$O68:AI68)&lt;=($B68+$D68+$F68+$H68+$J68+$L68+$N68+$P68+$R68+$T68+$V68)),$W68,IF((SUM(выдача!$O68:AI68)&lt;=($B68+$D68+$F68+$H68+$J68+$L68+$N68+$P68+$R68+$T68+$V68+$X68)),$Y68,IF((SUM(выдача!$O68:AI68)&lt;=($B68+$D68+$F68+$H68+$J68+$L68+$N68+$P68+$R68+$T68+$V68+$X68+$Z68)),$AA68,IF((SUM(выдача!$O68:AI68)&lt;=($B68+$D68+$F68+$H68+$J68+$L68+$N68+$P68+$R68+$T68+$V68+$X68+$Z68+$AB68)),$AC68,0))))))))))))))</f>
        <v>0</v>
      </c>
      <c r="BD68" s="355"/>
      <c r="BE68" s="310"/>
    </row>
    <row r="69" spans="1:57" ht="15.75">
      <c r="A69" s="151"/>
      <c r="B69" s="276"/>
      <c r="C69" s="277"/>
      <c r="D69" s="276"/>
      <c r="E69" s="280"/>
      <c r="F69" s="276"/>
      <c r="G69" s="280"/>
      <c r="H69" s="276"/>
      <c r="I69" s="278"/>
      <c r="J69" s="279"/>
      <c r="K69" s="278"/>
      <c r="L69" s="279"/>
      <c r="M69" s="280"/>
      <c r="N69" s="279"/>
      <c r="O69" s="280"/>
      <c r="P69" s="279"/>
      <c r="Q69" s="280"/>
      <c r="R69" s="279"/>
      <c r="S69" s="280"/>
      <c r="T69" s="279"/>
      <c r="U69" s="280"/>
      <c r="V69" s="279"/>
      <c r="W69" s="280"/>
      <c r="X69" s="279"/>
      <c r="Y69" s="280"/>
      <c r="Z69" s="279"/>
      <c r="AA69" s="280"/>
      <c r="AB69" s="279"/>
      <c r="AC69" s="280"/>
      <c r="AD69" s="351">
        <f t="shared" ref="AD69:AD78" si="6">B69*C69+D69*E69+F69*G69+H69*I69+J69*K69+L69*M69+N69*O69+P69*Q69+R69*S69+T69*U69+V69*W69+X69*Y69+Z69*AA69+AB69*AC69</f>
        <v>0</v>
      </c>
      <c r="AE69" s="351">
        <f>AD69-(SUM(Всего!D69:'Всего'!X69))</f>
        <v>0</v>
      </c>
      <c r="AF69" s="352">
        <f t="shared" ref="AF69:AF78" si="7">B69+D69+F69+H69+J69+L69+N69+P69+R69+T69+V69+X69+Z69+AB69</f>
        <v>0</v>
      </c>
      <c r="AG69" s="353">
        <f t="shared" si="5"/>
        <v>0</v>
      </c>
      <c r="AH69" s="353">
        <f>выдача!B69</f>
        <v>0</v>
      </c>
      <c r="AI69" s="354">
        <f>IF(((SUM(выдача!$O69:O69)&lt;=$B69)),$C69,IF((SUM(выдача!$O69:O69)&lt;=($B69+$D69)),$E69,IF((SUM(выдача!$O69:O69)&lt;=($B69+$D69+$F69)),$G69,IF((SUM(выдача!$O69:O69)&lt;=($B69+$D69+$F69+$H69)),$I69,IF((SUM(выдача!$O69:O69)&lt;=($B69+$D69+$F69+$H69+$J69)),$K69,IF((SUM(выдача!$O69:O69)&lt;=($B69+$D69+$F69+$H69+$J69+$L69)),$M69,IF((SUM(выдача!$O69:O69)&lt;=($B69+$D69+$F69+$H69+$J69+$L69+$N69)),$O69,IF((SUM(выдача!$O69:O69)&lt;=($B69+$D69+$F69+$H69+$J69+$L69+$N69+$P69)),$Q69,IF((SUM(выдача!$O69:O69)&lt;=($B69+$D69+$F69+$H69+$J69+$L69+$N69+$P69+$R69)),$S69,IF((SUM(выдача!$O69:O69)&lt;=($B69+$D69+$F69+$H69+$J69+$L69+$N69+$P69+$R69+$T69)),$U69,IF((SUM(выдача!$O69:O69)&lt;=($B69+$D69+$F69+$H69+$J69+$L69+$N69+$P69+$R69+$T69+$V69)),$W69,IF((SUM(выдача!$O69:O69)&lt;=($B69+$D69+$F69+$H69+$J69+$L69+$N69+$P69+$R69+$T69+$V69+$X69)),$Y69,IF((SUM(выдача!$O69:O69)&lt;=($B69+$D69+$F69+$H69+$J69+$L69+$N69+$P69+$R69+$T69+$V69+$X69+$Z69)),$AA69,IF((SUM(выдача!$O69:O69)&lt;=($B69+$D69+$F69+$H69+$J69+$L69+$N69+$P69+$R69+$T69+$V69+$X69+$Z69+$AB69)),$AC69,0))))))))))))))</f>
        <v>0</v>
      </c>
      <c r="AJ69" s="354">
        <f>IF(((SUM(выдача!$O69:P69)&lt;=$B69)),$C69,IF((SUM(выдача!$O69:P69)&lt;=($B69+$D69)),$E69,IF((SUM(выдача!$O69:P69)&lt;=($B69+$D69+$F69)),$G69,IF((SUM(выдача!$O69:P69)&lt;=($B69+$D69+$F69+$H69)),$I69,IF((SUM(выдача!$O69:P69)&lt;=($B69+$D69+$F69+$H69+$J69)),$K69,IF((SUM(выдача!$O69:P69)&lt;=($B69+$D69+$F69+$H69+$J69+$L69)),$M69,IF((SUM(выдача!$O69:P69)&lt;=($B69+$D69+$F69+$H69+$J69+$L69+$N69)),$O69,IF((SUM(выдача!$O69:P69)&lt;=($B69+$D69+$F69+$H69+$J69+$L69+$N69+$P69)),$Q69,IF((SUM(выдача!$O69:P69)&lt;=($B69+$D69+$F69+$H69+$J69+$L69+$N69+$P69+$R69)),$S69,IF((SUM(выдача!$O69:P69)&lt;=($B69+$D69+$F69+$H69+$J69+$L69+$N69+$P69+$R69+$T69)),$U69,IF((SUM(выдача!$O69:P69)&lt;=($B69+$D69+$F69+$H69+$J69+$L69+$N69+$P69+$R69+$T69+$V69)),$W69,IF((SUM(выдача!$O69:P69)&lt;=($B69+$D69+$F69+$H69+$J69+$L69+$N69+$P69+$R69+$T69+$V69+$X69)),$Y69,IF((SUM(выдача!$O69:P69)&lt;=($B69+$D69+$F69+$H69+$J69+$L69+$N69+$P69+$R69+$T69+$V69+$X69+$Z69)),$AA69,IF((SUM(выдача!$O69:P69)&lt;=($B69+$D69+$F69+$H69+$J69+$L69+$N69+$P69+$R69+$T69+$V69+$X69+$Z69+$AB69)),$AC69,0))))))))))))))</f>
        <v>0</v>
      </c>
      <c r="AK69" s="354">
        <f>IF(((SUM(выдача!$O69:Q69)&lt;=$B69)),$C69,IF((SUM(выдача!$O69:Q69)&lt;=($B69+$D69)),$E69,IF((SUM(выдача!$O69:Q69)&lt;=($B69+$D69+$F69)),$G69,IF((SUM(выдача!$O69:Q69)&lt;=($B69+$D69+$F69+$H69)),$I69,IF((SUM(выдача!$O69:Q69)&lt;=($B69+$D69+$F69+$H69+$J69)),$K69,IF((SUM(выдача!$O69:Q69)&lt;=($B69+$D69+$F69+$H69+$J69+$L69)),$M69,IF((SUM(выдача!$O69:Q69)&lt;=($B69+$D69+$F69+$H69+$J69+$L69+$N69)),$O69,IF((SUM(выдача!$O69:Q69)&lt;=($B69+$D69+$F69+$H69+$J69+$L69+$N69+$P69)),$Q69,IF((SUM(выдача!$O69:Q69)&lt;=($B69+$D69+$F69+$H69+$J69+$L69+$N69+$P69+$R69)),$S69,IF((SUM(выдача!$O69:Q69)&lt;=($B69+$D69+$F69+$H69+$J69+$L69+$N69+$P69+$R69+$T69)),$U69,IF((SUM(выдача!$O69:Q69)&lt;=($B69+$D69+$F69+$H69+$J69+$L69+$N69+$P69+$R69+$T69+$V69)),$W69,IF((SUM(выдача!$O69:Q69)&lt;=($B69+$D69+$F69+$H69+$J69+$L69+$N69+$P69+$R69+$T69+$V69+$X69)),$Y69,IF((SUM(выдача!$O69:Q69)&lt;=($B69+$D69+$F69+$H69+$J69+$L69+$N69+$P69+$R69+$T69+$V69+$X69+$Z69)),$AA69,IF((SUM(выдача!$O69:Q69)&lt;=($B69+$D69+$F69+$H69+$J69+$L69+$N69+$P69+$R69+$T69+$V69+$X69+$Z69+$AB69)),$AC69,0))))))))))))))</f>
        <v>0</v>
      </c>
      <c r="AL69" s="354">
        <f>IF(((SUM(выдача!$O69:R69)&lt;=$B69)),$C69,IF((SUM(выдача!$O69:R69)&lt;=($B69+$D69)),$E69,IF((SUM(выдача!$O69:R69)&lt;=($B69+$D69+$F69)),$G69,IF((SUM(выдача!$O69:R69)&lt;=($B69+$D69+$F69+$H69)),$I69,IF((SUM(выдача!$O69:R69)&lt;=($B69+$D69+$F69+$H69+$J69)),$K69,IF((SUM(выдача!$O69:R69)&lt;=($B69+$D69+$F69+$H69+$J69+$L69)),$M69,IF((SUM(выдача!$O69:R69)&lt;=($B69+$D69+$F69+$H69+$J69+$L69+$N69)),$O69,IF((SUM(выдача!$O69:R69)&lt;=($B69+$D69+$F69+$H69+$J69+$L69+$N69+$P69)),$Q69,IF((SUM(выдача!$O69:R69)&lt;=($B69+$D69+$F69+$H69+$J69+$L69+$N69+$P69+$R69)),$S69,IF((SUM(выдача!$O69:R69)&lt;=($B69+$D69+$F69+$H69+$J69+$L69+$N69+$P69+$R69+$T69)),$U69,IF((SUM(выдача!$O69:R69)&lt;=($B69+$D69+$F69+$H69+$J69+$L69+$N69+$P69+$R69+$T69+$V69)),$W69,IF((SUM(выдача!$O69:R69)&lt;=($B69+$D69+$F69+$H69+$J69+$L69+$N69+$P69+$R69+$T69+$V69+$X69)),$Y69,IF((SUM(выдача!$O69:R69)&lt;=($B69+$D69+$F69+$H69+$J69+$L69+$N69+$P69+$R69+$T69+$V69+$X69+$Z69)),$AA69,IF((SUM(выдача!$O69:R69)&lt;=($B69+$D69+$F69+$H69+$J69+$L69+$N69+$P69+$R69+$T69+$V69+$X69+$Z69+$AB69)),$AC69,0))))))))))))))</f>
        <v>0</v>
      </c>
      <c r="AM69" s="354">
        <f>IF(((SUM(выдача!$O69:S69)&lt;=$B69)),$C69,IF((SUM(выдача!$O69:S69)&lt;=($B69+$D69)),$E69,IF((SUM(выдача!$O69:S69)&lt;=($B69+$D69+$F69)),$G69,IF((SUM(выдача!$O69:S69)&lt;=($B69+$D69+$F69+$H69)),$I69,IF((SUM(выдача!$O69:S69)&lt;=($B69+$D69+$F69+$H69+$J69)),$K69,IF((SUM(выдача!$O69:S69)&lt;=($B69+$D69+$F69+$H69+$J69+$L69)),$M69,IF((SUM(выдача!$O69:S69)&lt;=($B69+$D69+$F69+$H69+$J69+$L69+$N69)),$O69,IF((SUM(выдача!$O69:S69)&lt;=($B69+$D69+$F69+$H69+$J69+$L69+$N69+$P69)),$Q69,IF((SUM(выдача!$O69:S69)&lt;=($B69+$D69+$F69+$H69+$J69+$L69+$N69+$P69+$R69)),$S69,IF((SUM(выдача!$O69:S69)&lt;=($B69+$D69+$F69+$H69+$J69+$L69+$N69+$P69+$R69+$T69)),$U69,IF((SUM(выдача!$O69:S69)&lt;=($B69+$D69+$F69+$H69+$J69+$L69+$N69+$P69+$R69+$T69+$V69)),$W69,IF((SUM(выдача!$O69:S69)&lt;=($B69+$D69+$F69+$H69+$J69+$L69+$N69+$P69+$R69+$T69+$V69+$X69)),$Y69,IF((SUM(выдача!$O69:S69)&lt;=($B69+$D69+$F69+$H69+$J69+$L69+$N69+$P69+$R69+$T69+$V69+$X69+$Z69)),$AA69,IF((SUM(выдача!$O69:S69)&lt;=($B69+$D69+$F69+$H69+$J69+$L69+$N69+$P69+$R69+$T69+$V69+$X69+$Z69+$AB69)),$AC69,0))))))))))))))</f>
        <v>0</v>
      </c>
      <c r="AN69" s="354">
        <f>IF(((SUM(выдача!$O69:T69)&lt;=$B69)),$C69,IF((SUM(выдача!$O69:T69)&lt;=($B69+$D69)),$E69,IF((SUM(выдача!$O69:T69)&lt;=($B69+$D69+$F69)),$G69,IF((SUM(выдача!$O69:T69)&lt;=($B69+$D69+$F69+$H69)),$I69,IF((SUM(выдача!$O69:T69)&lt;=($B69+$D69+$F69+$H69+$J69)),$K69,IF((SUM(выдача!$O69:T69)&lt;=($B69+$D69+$F69+$H69+$J69+$L69)),$M69,IF((SUM(выдача!$O69:T69)&lt;=($B69+$D69+$F69+$H69+$J69+$L69+$N69)),$O69,IF((SUM(выдача!$O69:T69)&lt;=($B69+$D69+$F69+$H69+$J69+$L69+$N69+$P69)),$Q69,IF((SUM(выдача!$O69:T69)&lt;=($B69+$D69+$F69+$H69+$J69+$L69+$N69+$P69+$R69)),$S69,IF((SUM(выдача!$O69:T69)&lt;=($B69+$D69+$F69+$H69+$J69+$L69+$N69+$P69+$R69+$T69)),$U69,IF((SUM(выдача!$O69:T69)&lt;=($B69+$D69+$F69+$H69+$J69+$L69+$N69+$P69+$R69+$T69+$V69)),$W69,IF((SUM(выдача!$O69:T69)&lt;=($B69+$D69+$F69+$H69+$J69+$L69+$N69+$P69+$R69+$T69+$V69+$X69)),$Y69,IF((SUM(выдача!$O69:T69)&lt;=($B69+$D69+$F69+$H69+$J69+$L69+$N69+$P69+$R69+$T69+$V69+$X69+$Z69)),$AA69,IF((SUM(выдача!$O69:T69)&lt;=($B69+$D69+$F69+$H69+$J69+$L69+$N69+$P69+$R69+$T69+$V69+$X69+$Z69+$AB69)),$AC69,0))))))))))))))</f>
        <v>0</v>
      </c>
      <c r="AO69" s="354">
        <f>IF(((SUM(выдача!$O69:U69)&lt;=$B69)),$C69,IF((SUM(выдача!$O69:U69)&lt;=($B69+$D69)),$E69,IF((SUM(выдача!$O69:U69)&lt;=($B69+$D69+$F69)),$G69,IF((SUM(выдача!$O69:U69)&lt;=($B69+$D69+$F69+$H69)),$I69,IF((SUM(выдача!$O69:U69)&lt;=($B69+$D69+$F69+$H69+$J69)),$K69,IF((SUM(выдача!$O69:U69)&lt;=($B69+$D69+$F69+$H69+$J69+$L69)),$M69,IF((SUM(выдача!$O69:U69)&lt;=($B69+$D69+$F69+$H69+$J69+$L69+$N69)),$O69,IF((SUM(выдача!$O69:U69)&lt;=($B69+$D69+$F69+$H69+$J69+$L69+$N69+$P69)),$Q69,IF((SUM(выдача!$O69:U69)&lt;=($B69+$D69+$F69+$H69+$J69+$L69+$N69+$P69+$R69)),$S69,IF((SUM(выдача!$O69:U69)&lt;=($B69+$D69+$F69+$H69+$J69+$L69+$N69+$P69+$R69+$T69)),$U69,IF((SUM(выдача!$O69:U69)&lt;=($B69+$D69+$F69+$H69+$J69+$L69+$N69+$P69+$R69+$T69+$V69)),$W69,IF((SUM(выдача!$O69:U69)&lt;=($B69+$D69+$F69+$H69+$J69+$L69+$N69+$P69+$R69+$T69+$V69+$X69)),$Y69,IF((SUM(выдача!$O69:U69)&lt;=($B69+$D69+$F69+$H69+$J69+$L69+$N69+$P69+$R69+$T69+$V69+$X69+$Z69)),$AA69,IF((SUM(выдача!$O69:U69)&lt;=($B69+$D69+$F69+$H69+$J69+$L69+$N69+$P69+$R69+$T69+$V69+$X69+$Z69+$AB69)),$AC69,0))))))))))))))</f>
        <v>0</v>
      </c>
      <c r="AP69" s="354">
        <f>IF(((SUM(выдача!$O69:V69)&lt;=$B69)),$C69,IF((SUM(выдача!$O69:V69)&lt;=($B69+$D69)),$E69,IF((SUM(выдача!$O69:V69)&lt;=($B69+$D69+$F69)),$G69,IF((SUM(выдача!$O69:V69)&lt;=($B69+$D69+$F69+$H69)),$I69,IF((SUM(выдача!$O69:V69)&lt;=($B69+$D69+$F69+$H69+$J69)),$K69,IF((SUM(выдача!$O69:V69)&lt;=($B69+$D69+$F69+$H69+$J69+$L69)),$M69,IF((SUM(выдача!$O69:V69)&lt;=($B69+$D69+$F69+$H69+$J69+$L69+$N69)),$O69,IF((SUM(выдача!$O69:V69)&lt;=($B69+$D69+$F69+$H69+$J69+$L69+$N69+$P69)),$Q69,IF((SUM(выдача!$O69:V69)&lt;=($B69+$D69+$F69+$H69+$J69+$L69+$N69+$P69+$R69)),$S69,IF((SUM(выдача!$O69:V69)&lt;=($B69+$D69+$F69+$H69+$J69+$L69+$N69+$P69+$R69+$T69)),$U69,IF((SUM(выдача!$O69:V69)&lt;=($B69+$D69+$F69+$H69+$J69+$L69+$N69+$P69+$R69+$T69+$V69)),$W69,IF((SUM(выдача!$O69:V69)&lt;=($B69+$D69+$F69+$H69+$J69+$L69+$N69+$P69+$R69+$T69+$V69+$X69)),$Y69,IF((SUM(выдача!$O69:V69)&lt;=($B69+$D69+$F69+$H69+$J69+$L69+$N69+$P69+$R69+$T69+$V69+$X69+$Z69)),$AA69,IF((SUM(выдача!$O69:V69)&lt;=($B69+$D69+$F69+$H69+$J69+$L69+$N69+$P69+$R69+$T69+$V69+$X69+$Z69+$AB69)),$AC69,0))))))))))))))</f>
        <v>0</v>
      </c>
      <c r="AQ69" s="354">
        <f>IF(((SUM(выдача!$O69:W69)&lt;=$B69)),$C69,IF((SUM(выдача!$O69:W69)&lt;=($B69+$D69)),$E69,IF((SUM(выдача!$O69:W69)&lt;=($B69+$D69+$F69)),$G69,IF((SUM(выдача!$O69:W69)&lt;=($B69+$D69+$F69+$H69)),$I69,IF((SUM(выдача!$O69:W69)&lt;=($B69+$D69+$F69+$H69+$J69)),$K69,IF((SUM(выдача!$O69:W69)&lt;=($B69+$D69+$F69+$H69+$J69+$L69)),$M69,IF((SUM(выдача!$O69:W69)&lt;=($B69+$D69+$F69+$H69+$J69+$L69+$N69)),$O69,IF((SUM(выдача!$O69:W69)&lt;=($B69+$D69+$F69+$H69+$J69+$L69+$N69+$P69)),$Q69,IF((SUM(выдача!$O69:W69)&lt;=($B69+$D69+$F69+$H69+$J69+$L69+$N69+$P69+$R69)),$S69,IF((SUM(выдача!$O69:W69)&lt;=($B69+$D69+$F69+$H69+$J69+$L69+$N69+$P69+$R69+$T69)),$U69,IF((SUM(выдача!$O69:W69)&lt;=($B69+$D69+$F69+$H69+$J69+$L69+$N69+$P69+$R69+$T69+$V69)),$W69,IF((SUM(выдача!$O69:W69)&lt;=($B69+$D69+$F69+$H69+$J69+$L69+$N69+$P69+$R69+$T69+$V69+$X69)),$Y69,IF((SUM(выдача!$O69:W69)&lt;=($B69+$D69+$F69+$H69+$J69+$L69+$N69+$P69+$R69+$T69+$V69+$X69+$Z69)),$AA69,IF((SUM(выдача!$O69:W69)&lt;=($B69+$D69+$F69+$H69+$J69+$L69+$N69+$P69+$R69+$T69+$V69+$X69+$Z69+$AB69)),$AC69,0))))))))))))))</f>
        <v>0</v>
      </c>
      <c r="AR69" s="354">
        <f>IF(((SUM(выдача!$O69:X69)&lt;=$B69)),$C69,IF((SUM(выдача!$O69:X69)&lt;=($B69+$D69)),$E69,IF((SUM(выдача!$O69:X69)&lt;=($B69+$D69+$F69)),$G69,IF((SUM(выдача!$O69:X69)&lt;=($B69+$D69+$F69+$H69)),$I69,IF((SUM(выдача!$O69:X69)&lt;=($B69+$D69+$F69+$H69+$J69)),$K69,IF((SUM(выдача!$O69:X69)&lt;=($B69+$D69+$F69+$H69+$J69+$L69)),$M69,IF((SUM(выдача!$O69:X69)&lt;=($B69+$D69+$F69+$H69+$J69+$L69+$N69)),$O69,IF((SUM(выдача!$O69:X69)&lt;=($B69+$D69+$F69+$H69+$J69+$L69+$N69+$P69)),$Q69,IF((SUM(выдача!$O69:X69)&lt;=($B69+$D69+$F69+$H69+$J69+$L69+$N69+$P69+$R69)),$S69,IF((SUM(выдача!$O69:X69)&lt;=($B69+$D69+$F69+$H69+$J69+$L69+$N69+$P69+$R69+$T69)),$U69,IF((SUM(выдача!$O69:X69)&lt;=($B69+$D69+$F69+$H69+$J69+$L69+$N69+$P69+$R69+$T69+$V69)),$W69,IF((SUM(выдача!$O69:X69)&lt;=($B69+$D69+$F69+$H69+$J69+$L69+$N69+$P69+$R69+$T69+$V69+$X69)),$Y69,IF((SUM(выдача!$O69:X69)&lt;=($B69+$D69+$F69+$H69+$J69+$L69+$N69+$P69+$R69+$T69+$V69+$X69+$Z69)),$AA69,IF((SUM(выдача!$O69:X69)&lt;=($B69+$D69+$F69+$H69+$J69+$L69+$N69+$P69+$R69+$T69+$V69+$X69+$Z69+$AB69)),$AC69,0))))))))))))))</f>
        <v>0</v>
      </c>
      <c r="AS69" s="354">
        <f>IF(((SUM(выдача!$O69:Y69)&lt;=$B69)),$C69,IF((SUM(выдача!$O69:Y69)&lt;=($B69+$D69)),$E69,IF((SUM(выдача!$O69:Y69)&lt;=($B69+$D69+$F69)),$G69,IF((SUM(выдача!$O69:Y69)&lt;=($B69+$D69+$F69+$H69)),$I69,IF((SUM(выдача!$O69:Y69)&lt;=($B69+$D69+$F69+$H69+$J69)),$K69,IF((SUM(выдача!$O69:Y69)&lt;=($B69+$D69+$F69+$H69+$J69+$L69)),$M69,IF((SUM(выдача!$O69:Y69)&lt;=($B69+$D69+$F69+$H69+$J69+$L69+$N69)),$O69,IF((SUM(выдача!$O69:Y69)&lt;=($B69+$D69+$F69+$H69+$J69+$L69+$N69+$P69)),$Q69,IF((SUM(выдача!$O69:Y69)&lt;=($B69+$D69+$F69+$H69+$J69+$L69+$N69+$P69+$R69)),$S69,IF((SUM(выдача!$O69:Y69)&lt;=($B69+$D69+$F69+$H69+$J69+$L69+$N69+$P69+$R69+$T69)),$U69,IF((SUM(выдача!$O69:Y69)&lt;=($B69+$D69+$F69+$H69+$J69+$L69+$N69+$P69+$R69+$T69+$V69)),$W69,IF((SUM(выдача!$O69:Y69)&lt;=($B69+$D69+$F69+$H69+$J69+$L69+$N69+$P69+$R69+$T69+$V69+$X69)),$Y69,IF((SUM(выдача!$O69:Y69)&lt;=($B69+$D69+$F69+$H69+$J69+$L69+$N69+$P69+$R69+$T69+$V69+$X69+$Z69)),$AA69,IF((SUM(выдача!$O69:Y69)&lt;=($B69+$D69+$F69+$H69+$J69+$L69+$N69+$P69+$R69+$T69+$V69+$X69+$Z69+$AB69)),$AC69,0))))))))))))))</f>
        <v>0</v>
      </c>
      <c r="AT69" s="354">
        <f>IF(((SUM(выдача!$O69:Z69)&lt;=$B69)),$C69,IF((SUM(выдача!$O69:Z69)&lt;=($B69+$D69)),$E69,IF((SUM(выдача!$O69:Z69)&lt;=($B69+$D69+$F69)),$G69,IF((SUM(выдача!$O69:Z69)&lt;=($B69+$D69+$F69+$H69)),$I69,IF((SUM(выдача!$O69:Z69)&lt;=($B69+$D69+$F69+$H69+$J69)),$K69,IF((SUM(выдача!$O69:Z69)&lt;=($B69+$D69+$F69+$H69+$J69+$L69)),$M69,IF((SUM(выдача!$O69:Z69)&lt;=($B69+$D69+$F69+$H69+$J69+$L69+$N69)),$O69,IF((SUM(выдача!$O69:Z69)&lt;=($B69+$D69+$F69+$H69+$J69+$L69+$N69+$P69)),$Q69,IF((SUM(выдача!$O69:Z69)&lt;=($B69+$D69+$F69+$H69+$J69+$L69+$N69+$P69+$R69)),$S69,IF((SUM(выдача!$O69:Z69)&lt;=($B69+$D69+$F69+$H69+$J69+$L69+$N69+$P69+$R69+$T69)),$U69,IF((SUM(выдача!$O69:Z69)&lt;=($B69+$D69+$F69+$H69+$J69+$L69+$N69+$P69+$R69+$T69+$V69)),$W69,IF((SUM(выдача!$O69:Z69)&lt;=($B69+$D69+$F69+$H69+$J69+$L69+$N69+$P69+$R69+$T69+$V69+$X69)),$Y69,IF((SUM(выдача!$O69:Z69)&lt;=($B69+$D69+$F69+$H69+$J69+$L69+$N69+$P69+$R69+$T69+$V69+$X69+$Z69)),$AA69,IF((SUM(выдача!$O69:Z69)&lt;=($B69+$D69+$F69+$H69+$J69+$L69+$N69+$P69+$R69+$T69+$V69+$X69+$Z69+$AB69)),$AC69,0))))))))))))))</f>
        <v>0</v>
      </c>
      <c r="AU69" s="354">
        <f>IF(((SUM(выдача!$O69:AA69)&lt;=$B69)),$C69,IF((SUM(выдача!$O69:AA69)&lt;=($B69+$D69)),$E69,IF((SUM(выдача!$O69:AA69)&lt;=($B69+$D69+$F69)),$G69,IF((SUM(выдача!$O69:AA69)&lt;=($B69+$D69+$F69+$H69)),$I69,IF((SUM(выдача!$O69:AA69)&lt;=($B69+$D69+$F69+$H69+$J69)),$K69,IF((SUM(выдача!$O69:AA69)&lt;=($B69+$D69+$F69+$H69+$J69+$L69)),$M69,IF((SUM(выдача!$O69:AA69)&lt;=($B69+$D69+$F69+$H69+$J69+$L69+$N69)),$O69,IF((SUM(выдача!$O69:AA69)&lt;=($B69+$D69+$F69+$H69+$J69+$L69+$N69+$P69)),$Q69,IF((SUM(выдача!$O69:AA69)&lt;=($B69+$D69+$F69+$H69+$J69+$L69+$N69+$P69+$R69)),$S69,IF((SUM(выдача!$O69:AA69)&lt;=($B69+$D69+$F69+$H69+$J69+$L69+$N69+$P69+$R69+$T69)),$U69,IF((SUM(выдача!$O69:AA69)&lt;=($B69+$D69+$F69+$H69+$J69+$L69+$N69+$P69+$R69+$T69+$V69)),$W69,IF((SUM(выдача!$O69:AA69)&lt;=($B69+$D69+$F69+$H69+$J69+$L69+$N69+$P69+$R69+$T69+$V69+$X69)),$Y69,IF((SUM(выдача!$O69:AA69)&lt;=($B69+$D69+$F69+$H69+$J69+$L69+$N69+$P69+$R69+$T69+$V69+$X69+$Z69)),$AA69,IF((SUM(выдача!$O69:AA69)&lt;=($B69+$D69+$F69+$H69+$J69+$L69+$N69+$P69+$R69+$T69+$V69+$X69+$Z69+$AB69)),$AC69,0))))))))))))))</f>
        <v>0</v>
      </c>
      <c r="AV69" s="354">
        <f>IF(((SUM(выдача!$O69:AB69)&lt;=$B69)),$C69,IF((SUM(выдача!$O69:AB69)&lt;=($B69+$D69)),$E69,IF((SUM(выдача!$O69:AB69)&lt;=($B69+$D69+$F69)),$G69,IF((SUM(выдача!$O69:AB69)&lt;=($B69+$D69+$F69+$H69)),$I69,IF((SUM(выдача!$O69:AB69)&lt;=($B69+$D69+$F69+$H69+$J69)),$K69,IF((SUM(выдача!$O69:AB69)&lt;=($B69+$D69+$F69+$H69+$J69+$L69)),$M69,IF((SUM(выдача!$O69:AB69)&lt;=($B69+$D69+$F69+$H69+$J69+$L69+$N69)),$O69,IF((SUM(выдача!$O69:AB69)&lt;=($B69+$D69+$F69+$H69+$J69+$L69+$N69+$P69)),$Q69,IF((SUM(выдача!$O69:AB69)&lt;=($B69+$D69+$F69+$H69+$J69+$L69+$N69+$P69+$R69)),$S69,IF((SUM(выдача!$O69:AB69)&lt;=($B69+$D69+$F69+$H69+$J69+$L69+$N69+$P69+$R69+$T69)),$U69,IF((SUM(выдача!$O69:AB69)&lt;=($B69+$D69+$F69+$H69+$J69+$L69+$N69+$P69+$R69+$T69+$V69)),$W69,IF((SUM(выдача!$O69:AB69)&lt;=($B69+$D69+$F69+$H69+$J69+$L69+$N69+$P69+$R69+$T69+$V69+$X69)),$Y69,IF((SUM(выдача!$O69:AB69)&lt;=($B69+$D69+$F69+$H69+$J69+$L69+$N69+$P69+$R69+$T69+$V69+$X69+$Z69)),$AA69,IF((SUM(выдача!$O69:AB69)&lt;=($B69+$D69+$F69+$H69+$J69+$L69+$N69+$P69+$R69+$T69+$V69+$X69+$Z69+$AB69)),$AC69,0))))))))))))))</f>
        <v>0</v>
      </c>
      <c r="AW69" s="354">
        <f>IF(((SUM(выдача!$O69:AC69)&lt;=$B69)),$C69,IF((SUM(выдача!$O69:AC69)&lt;=($B69+$D69)),$E69,IF((SUM(выдача!$O69:AC69)&lt;=($B69+$D69+$F69)),$G69,IF((SUM(выдача!$O69:AC69)&lt;=($B69+$D69+$F69+$H69)),$I69,IF((SUM(выдача!$O69:AC69)&lt;=($B69+$D69+$F69+$H69+$J69)),$K69,IF((SUM(выдача!$O69:AC69)&lt;=($B69+$D69+$F69+$H69+$J69+$L69)),$M69,IF((SUM(выдача!$O69:AC69)&lt;=($B69+$D69+$F69+$H69+$J69+$L69+$N69)),$O69,IF((SUM(выдача!$O69:AC69)&lt;=($B69+$D69+$F69+$H69+$J69+$L69+$N69+$P69)),$Q69,IF((SUM(выдача!$O69:AC69)&lt;=($B69+$D69+$F69+$H69+$J69+$L69+$N69+$P69+$R69)),$S69,IF((SUM(выдача!$O69:AC69)&lt;=($B69+$D69+$F69+$H69+$J69+$L69+$N69+$P69+$R69+$T69)),$U69,IF((SUM(выдача!$O69:AC69)&lt;=($B69+$D69+$F69+$H69+$J69+$L69+$N69+$P69+$R69+$T69+$V69)),$W69,IF((SUM(выдача!$O69:AC69)&lt;=($B69+$D69+$F69+$H69+$J69+$L69+$N69+$P69+$R69+$T69+$V69+$X69)),$Y69,IF((SUM(выдача!$O69:AC69)&lt;=($B69+$D69+$F69+$H69+$J69+$L69+$N69+$P69+$R69+$T69+$V69+$X69+$Z69)),$AA69,IF((SUM(выдача!$O69:AC69)&lt;=($B69+$D69+$F69+$H69+$J69+$L69+$N69+$P69+$R69+$T69+$V69+$X69+$Z69+$AB69)),$AC69,0))))))))))))))</f>
        <v>0</v>
      </c>
      <c r="AX69" s="354">
        <f>IF(((SUM(выдача!$O69:AD69)&lt;=$B69)),$C69,IF((SUM(выдача!$O69:AD69)&lt;=($B69+$D69)),$E69,IF((SUM(выдача!$O69:AD69)&lt;=($B69+$D69+$F69)),$G69,IF((SUM(выдача!$O69:AD69)&lt;=($B69+$D69+$F69+$H69)),$I69,IF((SUM(выдача!$O69:AD69)&lt;=($B69+$D69+$F69+$H69+$J69)),$K69,IF((SUM(выдача!$O69:AD69)&lt;=($B69+$D69+$F69+$H69+$J69+$L69)),$M69,IF((SUM(выдача!$O69:AD69)&lt;=($B69+$D69+$F69+$H69+$J69+$L69+$N69)),$O69,IF((SUM(выдача!$O69:AD69)&lt;=($B69+$D69+$F69+$H69+$J69+$L69+$N69+$P69)),$Q69,IF((SUM(выдача!$O69:AD69)&lt;=($B69+$D69+$F69+$H69+$J69+$L69+$N69+$P69+$R69)),$S69,IF((SUM(выдача!$O69:AD69)&lt;=($B69+$D69+$F69+$H69+$J69+$L69+$N69+$P69+$R69+$T69)),$U69,IF((SUM(выдача!$O69:AD69)&lt;=($B69+$D69+$F69+$H69+$J69+$L69+$N69+$P69+$R69+$T69+$V69)),$W69,IF((SUM(выдача!$O69:AD69)&lt;=($B69+$D69+$F69+$H69+$J69+$L69+$N69+$P69+$R69+$T69+$V69+$X69)),$Y69,IF((SUM(выдача!$O69:AD69)&lt;=($B69+$D69+$F69+$H69+$J69+$L69+$N69+$P69+$R69+$T69+$V69+$X69+$Z69)),$AA69,IF((SUM(выдача!$O69:AD69)&lt;=($B69+$D69+$F69+$H69+$J69+$L69+$N69+$P69+$R69+$T69+$V69+$X69+$Z69+$AB69)),$AC69,0))))))))))))))</f>
        <v>0</v>
      </c>
      <c r="AY69" s="354">
        <f>IF(((SUM(выдача!$O69:AE69)&lt;=$B69)),$C69,IF((SUM(выдача!$O69:AE69)&lt;=($B69+$D69)),$E69,IF((SUM(выдача!$O69:AE69)&lt;=($B69+$D69+$F69)),$G69,IF((SUM(выдача!$O69:AE69)&lt;=($B69+$D69+$F69+$H69)),$I69,IF((SUM(выдача!$O69:AE69)&lt;=($B69+$D69+$F69+$H69+$J69)),$K69,IF((SUM(выдача!$O69:AE69)&lt;=($B69+$D69+$F69+$H69+$J69+$L69)),$M69,IF((SUM(выдача!$O69:AE69)&lt;=($B69+$D69+$F69+$H69+$J69+$L69+$N69)),$O69,IF((SUM(выдача!$O69:AE69)&lt;=($B69+$D69+$F69+$H69+$J69+$L69+$N69+$P69)),$Q69,IF((SUM(выдача!$O69:AE69)&lt;=($B69+$D69+$F69+$H69+$J69+$L69+$N69+$P69+$R69)),$S69,IF((SUM(выдача!$O69:AE69)&lt;=($B69+$D69+$F69+$H69+$J69+$L69+$N69+$P69+$R69+$T69)),$U69,IF((SUM(выдача!$O69:AE69)&lt;=($B69+$D69+$F69+$H69+$J69+$L69+$N69+$P69+$R69+$T69+$V69)),$W69,IF((SUM(выдача!$O69:AE69)&lt;=($B69+$D69+$F69+$H69+$J69+$L69+$N69+$P69+$R69+$T69+$V69+$X69)),$Y69,IF((SUM(выдача!$O69:AE69)&lt;=($B69+$D69+$F69+$H69+$J69+$L69+$N69+$P69+$R69+$T69+$V69+$X69+$Z69)),$AA69,IF((SUM(выдача!$O69:AE69)&lt;=($B69+$D69+$F69+$H69+$J69+$L69+$N69+$P69+$R69+$T69+$V69+$X69+$Z69+$AB69)),$AC69,0))))))))))))))</f>
        <v>0</v>
      </c>
      <c r="AZ69" s="354">
        <f>IF(((SUM(выдача!$O69:AF69)&lt;=$B69)),$C69,IF((SUM(выдача!$O69:AF69)&lt;=($B69+$D69)),$E69,IF((SUM(выдача!$O69:AF69)&lt;=($B69+$D69+$F69)),$G69,IF((SUM(выдача!$O69:AF69)&lt;=($B69+$D69+$F69+$H69)),$I69,IF((SUM(выдача!$O69:AF69)&lt;=($B69+$D69+$F69+$H69+$J69)),$K69,IF((SUM(выдача!$O69:AF69)&lt;=($B69+$D69+$F69+$H69+$J69+$L69)),$M69,IF((SUM(выдача!$O69:AF69)&lt;=($B69+$D69+$F69+$H69+$J69+$L69+$N69)),$O69,IF((SUM(выдача!$O69:AF69)&lt;=($B69+$D69+$F69+$H69+$J69+$L69+$N69+$P69)),$Q69,IF((SUM(выдача!$O69:AF69)&lt;=($B69+$D69+$F69+$H69+$J69+$L69+$N69+$P69+$R69)),$S69,IF((SUM(выдача!$O69:AF69)&lt;=($B69+$D69+$F69+$H69+$J69+$L69+$N69+$P69+$R69+$T69)),$U69,IF((SUM(выдача!$O69:AF69)&lt;=($B69+$D69+$F69+$H69+$J69+$L69+$N69+$P69+$R69+$T69+$V69)),$W69,IF((SUM(выдача!$O69:AF69)&lt;=($B69+$D69+$F69+$H69+$J69+$L69+$N69+$P69+$R69+$T69+$V69+$X69)),$Y69,IF((SUM(выдача!$O69:AF69)&lt;=($B69+$D69+$F69+$H69+$J69+$L69+$N69+$P69+$R69+$T69+$V69+$X69+$Z69)),$AA69,IF((SUM(выдача!$O69:AF69)&lt;=($B69+$D69+$F69+$H69+$J69+$L69+$N69+$P69+$R69+$T69+$V69+$X69+$Z69+$AB69)),$AC69,0))))))))))))))</f>
        <v>0</v>
      </c>
      <c r="BA69" s="354">
        <f>IF(((SUM(выдача!$O69:AG69)&lt;=$B69)),$C69,IF((SUM(выдача!$O69:AG69)&lt;=($B69+$D69)),$E69,IF((SUM(выдача!$O69:AG69)&lt;=($B69+$D69+$F69)),$G69,IF((SUM(выдача!$O69:AG69)&lt;=($B69+$D69+$F69+$H69)),$I69,IF((SUM(выдача!$O69:AG69)&lt;=($B69+$D69+$F69+$H69+$J69)),$K69,IF((SUM(выдача!$O69:AG69)&lt;=($B69+$D69+$F69+$H69+$J69+$L69)),$M69,IF((SUM(выдача!$O69:AG69)&lt;=($B69+$D69+$F69+$H69+$J69+$L69+$N69)),$O69,IF((SUM(выдача!$O69:AG69)&lt;=($B69+$D69+$F69+$H69+$J69+$L69+$N69+$P69)),$Q69,IF((SUM(выдача!$O69:AG69)&lt;=($B69+$D69+$F69+$H69+$J69+$L69+$N69+$P69+$R69)),$S69,IF((SUM(выдача!$O69:AG69)&lt;=($B69+$D69+$F69+$H69+$J69+$L69+$N69+$P69+$R69+$T69)),$U69,IF((SUM(выдача!$O69:AG69)&lt;=($B69+$D69+$F69+$H69+$J69+$L69+$N69+$P69+$R69+$T69+$V69)),$W69,IF((SUM(выдача!$O69:AG69)&lt;=($B69+$D69+$F69+$H69+$J69+$L69+$N69+$P69+$R69+$T69+$V69+$X69)),$Y69,IF((SUM(выдача!$O69:AG69)&lt;=($B69+$D69+$F69+$H69+$J69+$L69+$N69+$P69+$R69+$T69+$V69+$X69+$Z69)),$AA69,IF((SUM(выдача!$O69:AG69)&lt;=($B69+$D69+$F69+$H69+$J69+$L69+$N69+$P69+$R69+$T69+$V69+$X69+$Z69+$AB69)),$AC69,0))))))))))))))</f>
        <v>0</v>
      </c>
      <c r="BB69" s="354">
        <f>IF(((SUM(выдача!$O69:AH69)&lt;=$B69)),$C69,IF((SUM(выдача!$O69:AH69)&lt;=($B69+$D69)),$E69,IF((SUM(выдача!$O69:AH69)&lt;=($B69+$D69+$F69)),$G69,IF((SUM(выдача!$O69:AH69)&lt;=($B69+$D69+$F69+$H69)),$I69,IF((SUM(выдача!$O69:AH69)&lt;=($B69+$D69+$F69+$H69+$J69)),$K69,IF((SUM(выдача!$O69:AH69)&lt;=($B69+$D69+$F69+$H69+$J69+$L69)),$M69,IF((SUM(выдача!$O69:AH69)&lt;=($B69+$D69+$F69+$H69+$J69+$L69+$N69)),$O69,IF((SUM(выдача!$O69:AH69)&lt;=($B69+$D69+$F69+$H69+$J69+$L69+$N69+$P69)),$Q69,IF((SUM(выдача!$O69:AH69)&lt;=($B69+$D69+$F69+$H69+$J69+$L69+$N69+$P69+$R69)),$S69,IF((SUM(выдача!$O69:AH69)&lt;=($B69+$D69+$F69+$H69+$J69+$L69+$N69+$P69+$R69+$T69)),$U69,IF((SUM(выдача!$O69:AH69)&lt;=($B69+$D69+$F69+$H69+$J69+$L69+$N69+$P69+$R69+$T69+$V69)),$W69,IF((SUM(выдача!$O69:AH69)&lt;=($B69+$D69+$F69+$H69+$J69+$L69+$N69+$P69+$R69+$T69+$V69+$X69)),$Y69,IF((SUM(выдача!$O69:AH69)&lt;=($B69+$D69+$F69+$H69+$J69+$L69+$N69+$P69+$R69+$T69+$V69+$X69+$Z69)),$AA69,IF((SUM(выдача!$O69:AH69)&lt;=($B69+$D69+$F69+$H69+$J69+$L69+$N69+$P69+$R69+$T69+$V69+$X69+$Z69+$AB69)),$AC69,0))))))))))))))</f>
        <v>0</v>
      </c>
      <c r="BC69" s="354">
        <f>IF(((SUM(выдача!$O69:AI69)&lt;=$B69)),$C69,IF((SUM(выдача!$O69:AI69)&lt;=($B69+$D69)),$E69,IF((SUM(выдача!$O69:AI69)&lt;=($B69+$D69+$F69)),$G69,IF((SUM(выдача!$O69:AI69)&lt;=($B69+$D69+$F69+$H69)),$I69,IF((SUM(выдача!$O69:AI69)&lt;=($B69+$D69+$F69+$H69+$J69)),$K69,IF((SUM(выдача!$O69:AI69)&lt;=($B69+$D69+$F69+$H69+$J69+$L69)),$M69,IF((SUM(выдача!$O69:AI69)&lt;=($B69+$D69+$F69+$H69+$J69+$L69+$N69)),$O69,IF((SUM(выдача!$O69:AI69)&lt;=($B69+$D69+$F69+$H69+$J69+$L69+$N69+$P69)),$Q69,IF((SUM(выдача!$O69:AI69)&lt;=($B69+$D69+$F69+$H69+$J69+$L69+$N69+$P69+$R69)),$S69,IF((SUM(выдача!$O69:AI69)&lt;=($B69+$D69+$F69+$H69+$J69+$L69+$N69+$P69+$R69+$T69)),$U69,IF((SUM(выдача!$O69:AI69)&lt;=($B69+$D69+$F69+$H69+$J69+$L69+$N69+$P69+$R69+$T69+$V69)),$W69,IF((SUM(выдача!$O69:AI69)&lt;=($B69+$D69+$F69+$H69+$J69+$L69+$N69+$P69+$R69+$T69+$V69+$X69)),$Y69,IF((SUM(выдача!$O69:AI69)&lt;=($B69+$D69+$F69+$H69+$J69+$L69+$N69+$P69+$R69+$T69+$V69+$X69+$Z69)),$AA69,IF((SUM(выдача!$O69:AI69)&lt;=($B69+$D69+$F69+$H69+$J69+$L69+$N69+$P69+$R69+$T69+$V69+$X69+$Z69+$AB69)),$AC69,0))))))))))))))</f>
        <v>0</v>
      </c>
      <c r="BD69" s="355"/>
      <c r="BE69" s="310"/>
    </row>
    <row r="70" spans="1:57" ht="15.75">
      <c r="A70" s="151"/>
      <c r="B70" s="276"/>
      <c r="C70" s="277"/>
      <c r="D70" s="276"/>
      <c r="E70" s="280"/>
      <c r="F70" s="276"/>
      <c r="G70" s="280"/>
      <c r="H70" s="276"/>
      <c r="I70" s="278"/>
      <c r="J70" s="279"/>
      <c r="K70" s="278"/>
      <c r="L70" s="279"/>
      <c r="M70" s="280"/>
      <c r="N70" s="279"/>
      <c r="O70" s="280"/>
      <c r="P70" s="279"/>
      <c r="Q70" s="280"/>
      <c r="R70" s="279"/>
      <c r="S70" s="280"/>
      <c r="T70" s="279"/>
      <c r="U70" s="280"/>
      <c r="V70" s="279"/>
      <c r="W70" s="280"/>
      <c r="X70" s="279"/>
      <c r="Y70" s="280"/>
      <c r="Z70" s="279"/>
      <c r="AA70" s="280"/>
      <c r="AB70" s="279"/>
      <c r="AC70" s="280"/>
      <c r="AD70" s="351">
        <f t="shared" si="6"/>
        <v>0</v>
      </c>
      <c r="AE70" s="351">
        <f>AD70-(SUM(Всего!D70:'Всего'!X70))</f>
        <v>0</v>
      </c>
      <c r="AF70" s="352">
        <f t="shared" si="7"/>
        <v>0</v>
      </c>
      <c r="AG70" s="353">
        <f t="shared" si="5"/>
        <v>0</v>
      </c>
      <c r="AH70" s="353">
        <f>выдача!B70</f>
        <v>0</v>
      </c>
      <c r="AI70" s="354">
        <f>IF(((SUM(выдача!$O70:O70)&lt;=$B70)),$C70,IF((SUM(выдача!$O70:O70)&lt;=($B70+$D70)),$E70,IF((SUM(выдача!$O70:O70)&lt;=($B70+$D70+$F70)),$G70,IF((SUM(выдача!$O70:O70)&lt;=($B70+$D70+$F70+$H70)),$I70,IF((SUM(выдача!$O70:O70)&lt;=($B70+$D70+$F70+$H70+$J70)),$K70,IF((SUM(выдача!$O70:O70)&lt;=($B70+$D70+$F70+$H70+$J70+$L70)),$M70,IF((SUM(выдача!$O70:O70)&lt;=($B70+$D70+$F70+$H70+$J70+$L70+$N70)),$O70,IF((SUM(выдача!$O70:O70)&lt;=($B70+$D70+$F70+$H70+$J70+$L70+$N70+$P70)),$Q70,IF((SUM(выдача!$O70:O70)&lt;=($B70+$D70+$F70+$H70+$J70+$L70+$N70+$P70+$R70)),$S70,IF((SUM(выдача!$O70:O70)&lt;=($B70+$D70+$F70+$H70+$J70+$L70+$N70+$P70+$R70+$T70)),$U70,IF((SUM(выдача!$O70:O70)&lt;=($B70+$D70+$F70+$H70+$J70+$L70+$N70+$P70+$R70+$T70+$V70)),$W70,IF((SUM(выдача!$O70:O70)&lt;=($B70+$D70+$F70+$H70+$J70+$L70+$N70+$P70+$R70+$T70+$V70+$X70)),$Y70,IF((SUM(выдача!$O70:O70)&lt;=($B70+$D70+$F70+$H70+$J70+$L70+$N70+$P70+$R70+$T70+$V70+$X70+$Z70)),$AA70,IF((SUM(выдача!$O70:O70)&lt;=($B70+$D70+$F70+$H70+$J70+$L70+$N70+$P70+$R70+$T70+$V70+$X70+$Z70+$AB70)),$AC70,0))))))))))))))</f>
        <v>0</v>
      </c>
      <c r="AJ70" s="354">
        <f>IF(((SUM(выдача!$O70:P70)&lt;=$B70)),$C70,IF((SUM(выдача!$O70:P70)&lt;=($B70+$D70)),$E70,IF((SUM(выдача!$O70:P70)&lt;=($B70+$D70+$F70)),$G70,IF((SUM(выдача!$O70:P70)&lt;=($B70+$D70+$F70+$H70)),$I70,IF((SUM(выдача!$O70:P70)&lt;=($B70+$D70+$F70+$H70+$J70)),$K70,IF((SUM(выдача!$O70:P70)&lt;=($B70+$D70+$F70+$H70+$J70+$L70)),$M70,IF((SUM(выдача!$O70:P70)&lt;=($B70+$D70+$F70+$H70+$J70+$L70+$N70)),$O70,IF((SUM(выдача!$O70:P70)&lt;=($B70+$D70+$F70+$H70+$J70+$L70+$N70+$P70)),$Q70,IF((SUM(выдача!$O70:P70)&lt;=($B70+$D70+$F70+$H70+$J70+$L70+$N70+$P70+$R70)),$S70,IF((SUM(выдача!$O70:P70)&lt;=($B70+$D70+$F70+$H70+$J70+$L70+$N70+$P70+$R70+$T70)),$U70,IF((SUM(выдача!$O70:P70)&lt;=($B70+$D70+$F70+$H70+$J70+$L70+$N70+$P70+$R70+$T70+$V70)),$W70,IF((SUM(выдача!$O70:P70)&lt;=($B70+$D70+$F70+$H70+$J70+$L70+$N70+$P70+$R70+$T70+$V70+$X70)),$Y70,IF((SUM(выдача!$O70:P70)&lt;=($B70+$D70+$F70+$H70+$J70+$L70+$N70+$P70+$R70+$T70+$V70+$X70+$Z70)),$AA70,IF((SUM(выдача!$O70:P70)&lt;=($B70+$D70+$F70+$H70+$J70+$L70+$N70+$P70+$R70+$T70+$V70+$X70+$Z70+$AB70)),$AC70,0))))))))))))))</f>
        <v>0</v>
      </c>
      <c r="AK70" s="354">
        <f>IF(((SUM(выдача!$O70:Q70)&lt;=$B70)),$C70,IF((SUM(выдача!$O70:Q70)&lt;=($B70+$D70)),$E70,IF((SUM(выдача!$O70:Q70)&lt;=($B70+$D70+$F70)),$G70,IF((SUM(выдача!$O70:Q70)&lt;=($B70+$D70+$F70+$H70)),$I70,IF((SUM(выдача!$O70:Q70)&lt;=($B70+$D70+$F70+$H70+$J70)),$K70,IF((SUM(выдача!$O70:Q70)&lt;=($B70+$D70+$F70+$H70+$J70+$L70)),$M70,IF((SUM(выдача!$O70:Q70)&lt;=($B70+$D70+$F70+$H70+$J70+$L70+$N70)),$O70,IF((SUM(выдача!$O70:Q70)&lt;=($B70+$D70+$F70+$H70+$J70+$L70+$N70+$P70)),$Q70,IF((SUM(выдача!$O70:Q70)&lt;=($B70+$D70+$F70+$H70+$J70+$L70+$N70+$P70+$R70)),$S70,IF((SUM(выдача!$O70:Q70)&lt;=($B70+$D70+$F70+$H70+$J70+$L70+$N70+$P70+$R70+$T70)),$U70,IF((SUM(выдача!$O70:Q70)&lt;=($B70+$D70+$F70+$H70+$J70+$L70+$N70+$P70+$R70+$T70+$V70)),$W70,IF((SUM(выдача!$O70:Q70)&lt;=($B70+$D70+$F70+$H70+$J70+$L70+$N70+$P70+$R70+$T70+$V70+$X70)),$Y70,IF((SUM(выдача!$O70:Q70)&lt;=($B70+$D70+$F70+$H70+$J70+$L70+$N70+$P70+$R70+$T70+$V70+$X70+$Z70)),$AA70,IF((SUM(выдача!$O70:Q70)&lt;=($B70+$D70+$F70+$H70+$J70+$L70+$N70+$P70+$R70+$T70+$V70+$X70+$Z70+$AB70)),$AC70,0))))))))))))))</f>
        <v>0</v>
      </c>
      <c r="AL70" s="354">
        <f>IF(((SUM(выдача!$O70:R70)&lt;=$B70)),$C70,IF((SUM(выдача!$O70:R70)&lt;=($B70+$D70)),$E70,IF((SUM(выдача!$O70:R70)&lt;=($B70+$D70+$F70)),$G70,IF((SUM(выдача!$O70:R70)&lt;=($B70+$D70+$F70+$H70)),$I70,IF((SUM(выдача!$O70:R70)&lt;=($B70+$D70+$F70+$H70+$J70)),$K70,IF((SUM(выдача!$O70:R70)&lt;=($B70+$D70+$F70+$H70+$J70+$L70)),$M70,IF((SUM(выдача!$O70:R70)&lt;=($B70+$D70+$F70+$H70+$J70+$L70+$N70)),$O70,IF((SUM(выдача!$O70:R70)&lt;=($B70+$D70+$F70+$H70+$J70+$L70+$N70+$P70)),$Q70,IF((SUM(выдача!$O70:R70)&lt;=($B70+$D70+$F70+$H70+$J70+$L70+$N70+$P70+$R70)),$S70,IF((SUM(выдача!$O70:R70)&lt;=($B70+$D70+$F70+$H70+$J70+$L70+$N70+$P70+$R70+$T70)),$U70,IF((SUM(выдача!$O70:R70)&lt;=($B70+$D70+$F70+$H70+$J70+$L70+$N70+$P70+$R70+$T70+$V70)),$W70,IF((SUM(выдача!$O70:R70)&lt;=($B70+$D70+$F70+$H70+$J70+$L70+$N70+$P70+$R70+$T70+$V70+$X70)),$Y70,IF((SUM(выдача!$O70:R70)&lt;=($B70+$D70+$F70+$H70+$J70+$L70+$N70+$P70+$R70+$T70+$V70+$X70+$Z70)),$AA70,IF((SUM(выдача!$O70:R70)&lt;=($B70+$D70+$F70+$H70+$J70+$L70+$N70+$P70+$R70+$T70+$V70+$X70+$Z70+$AB70)),$AC70,0))))))))))))))</f>
        <v>0</v>
      </c>
      <c r="AM70" s="354">
        <f>IF(((SUM(выдача!$O70:S70)&lt;=$B70)),$C70,IF((SUM(выдача!$O70:S70)&lt;=($B70+$D70)),$E70,IF((SUM(выдача!$O70:S70)&lt;=($B70+$D70+$F70)),$G70,IF((SUM(выдача!$O70:S70)&lt;=($B70+$D70+$F70+$H70)),$I70,IF((SUM(выдача!$O70:S70)&lt;=($B70+$D70+$F70+$H70+$J70)),$K70,IF((SUM(выдача!$O70:S70)&lt;=($B70+$D70+$F70+$H70+$J70+$L70)),$M70,IF((SUM(выдача!$O70:S70)&lt;=($B70+$D70+$F70+$H70+$J70+$L70+$N70)),$O70,IF((SUM(выдача!$O70:S70)&lt;=($B70+$D70+$F70+$H70+$J70+$L70+$N70+$P70)),$Q70,IF((SUM(выдача!$O70:S70)&lt;=($B70+$D70+$F70+$H70+$J70+$L70+$N70+$P70+$R70)),$S70,IF((SUM(выдача!$O70:S70)&lt;=($B70+$D70+$F70+$H70+$J70+$L70+$N70+$P70+$R70+$T70)),$U70,IF((SUM(выдача!$O70:S70)&lt;=($B70+$D70+$F70+$H70+$J70+$L70+$N70+$P70+$R70+$T70+$V70)),$W70,IF((SUM(выдача!$O70:S70)&lt;=($B70+$D70+$F70+$H70+$J70+$L70+$N70+$P70+$R70+$T70+$V70+$X70)),$Y70,IF((SUM(выдача!$O70:S70)&lt;=($B70+$D70+$F70+$H70+$J70+$L70+$N70+$P70+$R70+$T70+$V70+$X70+$Z70)),$AA70,IF((SUM(выдача!$O70:S70)&lt;=($B70+$D70+$F70+$H70+$J70+$L70+$N70+$P70+$R70+$T70+$V70+$X70+$Z70+$AB70)),$AC70,0))))))))))))))</f>
        <v>0</v>
      </c>
      <c r="AN70" s="354">
        <f>IF(((SUM(выдача!$O70:T70)&lt;=$B70)),$C70,IF((SUM(выдача!$O70:T70)&lt;=($B70+$D70)),$E70,IF((SUM(выдача!$O70:T70)&lt;=($B70+$D70+$F70)),$G70,IF((SUM(выдача!$O70:T70)&lt;=($B70+$D70+$F70+$H70)),$I70,IF((SUM(выдача!$O70:T70)&lt;=($B70+$D70+$F70+$H70+$J70)),$K70,IF((SUM(выдача!$O70:T70)&lt;=($B70+$D70+$F70+$H70+$J70+$L70)),$M70,IF((SUM(выдача!$O70:T70)&lt;=($B70+$D70+$F70+$H70+$J70+$L70+$N70)),$O70,IF((SUM(выдача!$O70:T70)&lt;=($B70+$D70+$F70+$H70+$J70+$L70+$N70+$P70)),$Q70,IF((SUM(выдача!$O70:T70)&lt;=($B70+$D70+$F70+$H70+$J70+$L70+$N70+$P70+$R70)),$S70,IF((SUM(выдача!$O70:T70)&lt;=($B70+$D70+$F70+$H70+$J70+$L70+$N70+$P70+$R70+$T70)),$U70,IF((SUM(выдача!$O70:T70)&lt;=($B70+$D70+$F70+$H70+$J70+$L70+$N70+$P70+$R70+$T70+$V70)),$W70,IF((SUM(выдача!$O70:T70)&lt;=($B70+$D70+$F70+$H70+$J70+$L70+$N70+$P70+$R70+$T70+$V70+$X70)),$Y70,IF((SUM(выдача!$O70:T70)&lt;=($B70+$D70+$F70+$H70+$J70+$L70+$N70+$P70+$R70+$T70+$V70+$X70+$Z70)),$AA70,IF((SUM(выдача!$O70:T70)&lt;=($B70+$D70+$F70+$H70+$J70+$L70+$N70+$P70+$R70+$T70+$V70+$X70+$Z70+$AB70)),$AC70,0))))))))))))))</f>
        <v>0</v>
      </c>
      <c r="AO70" s="354">
        <f>IF(((SUM(выдача!$O70:U70)&lt;=$B70)),$C70,IF((SUM(выдача!$O70:U70)&lt;=($B70+$D70)),$E70,IF((SUM(выдача!$O70:U70)&lt;=($B70+$D70+$F70)),$G70,IF((SUM(выдача!$O70:U70)&lt;=($B70+$D70+$F70+$H70)),$I70,IF((SUM(выдача!$O70:U70)&lt;=($B70+$D70+$F70+$H70+$J70)),$K70,IF((SUM(выдача!$O70:U70)&lt;=($B70+$D70+$F70+$H70+$J70+$L70)),$M70,IF((SUM(выдача!$O70:U70)&lt;=($B70+$D70+$F70+$H70+$J70+$L70+$N70)),$O70,IF((SUM(выдача!$O70:U70)&lt;=($B70+$D70+$F70+$H70+$J70+$L70+$N70+$P70)),$Q70,IF((SUM(выдача!$O70:U70)&lt;=($B70+$D70+$F70+$H70+$J70+$L70+$N70+$P70+$R70)),$S70,IF((SUM(выдача!$O70:U70)&lt;=($B70+$D70+$F70+$H70+$J70+$L70+$N70+$P70+$R70+$T70)),$U70,IF((SUM(выдача!$O70:U70)&lt;=($B70+$D70+$F70+$H70+$J70+$L70+$N70+$P70+$R70+$T70+$V70)),$W70,IF((SUM(выдача!$O70:U70)&lt;=($B70+$D70+$F70+$H70+$J70+$L70+$N70+$P70+$R70+$T70+$V70+$X70)),$Y70,IF((SUM(выдача!$O70:U70)&lt;=($B70+$D70+$F70+$H70+$J70+$L70+$N70+$P70+$R70+$T70+$V70+$X70+$Z70)),$AA70,IF((SUM(выдача!$O70:U70)&lt;=($B70+$D70+$F70+$H70+$J70+$L70+$N70+$P70+$R70+$T70+$V70+$X70+$Z70+$AB70)),$AC70,0))))))))))))))</f>
        <v>0</v>
      </c>
      <c r="AP70" s="354">
        <f>IF(((SUM(выдача!$O70:V70)&lt;=$B70)),$C70,IF((SUM(выдача!$O70:V70)&lt;=($B70+$D70)),$E70,IF((SUM(выдача!$O70:V70)&lt;=($B70+$D70+$F70)),$G70,IF((SUM(выдача!$O70:V70)&lt;=($B70+$D70+$F70+$H70)),$I70,IF((SUM(выдача!$O70:V70)&lt;=($B70+$D70+$F70+$H70+$J70)),$K70,IF((SUM(выдача!$O70:V70)&lt;=($B70+$D70+$F70+$H70+$J70+$L70)),$M70,IF((SUM(выдача!$O70:V70)&lt;=($B70+$D70+$F70+$H70+$J70+$L70+$N70)),$O70,IF((SUM(выдача!$O70:V70)&lt;=($B70+$D70+$F70+$H70+$J70+$L70+$N70+$P70)),$Q70,IF((SUM(выдача!$O70:V70)&lt;=($B70+$D70+$F70+$H70+$J70+$L70+$N70+$P70+$R70)),$S70,IF((SUM(выдача!$O70:V70)&lt;=($B70+$D70+$F70+$H70+$J70+$L70+$N70+$P70+$R70+$T70)),$U70,IF((SUM(выдача!$O70:V70)&lt;=($B70+$D70+$F70+$H70+$J70+$L70+$N70+$P70+$R70+$T70+$V70)),$W70,IF((SUM(выдача!$O70:V70)&lt;=($B70+$D70+$F70+$H70+$J70+$L70+$N70+$P70+$R70+$T70+$V70+$X70)),$Y70,IF((SUM(выдача!$O70:V70)&lt;=($B70+$D70+$F70+$H70+$J70+$L70+$N70+$P70+$R70+$T70+$V70+$X70+$Z70)),$AA70,IF((SUM(выдача!$O70:V70)&lt;=($B70+$D70+$F70+$H70+$J70+$L70+$N70+$P70+$R70+$T70+$V70+$X70+$Z70+$AB70)),$AC70,0))))))))))))))</f>
        <v>0</v>
      </c>
      <c r="AQ70" s="354">
        <f>IF(((SUM(выдача!$O70:W70)&lt;=$B70)),$C70,IF((SUM(выдача!$O70:W70)&lt;=($B70+$D70)),$E70,IF((SUM(выдача!$O70:W70)&lt;=($B70+$D70+$F70)),$G70,IF((SUM(выдача!$O70:W70)&lt;=($B70+$D70+$F70+$H70)),$I70,IF((SUM(выдача!$O70:W70)&lt;=($B70+$D70+$F70+$H70+$J70)),$K70,IF((SUM(выдача!$O70:W70)&lt;=($B70+$D70+$F70+$H70+$J70+$L70)),$M70,IF((SUM(выдача!$O70:W70)&lt;=($B70+$D70+$F70+$H70+$J70+$L70+$N70)),$O70,IF((SUM(выдача!$O70:W70)&lt;=($B70+$D70+$F70+$H70+$J70+$L70+$N70+$P70)),$Q70,IF((SUM(выдача!$O70:W70)&lt;=($B70+$D70+$F70+$H70+$J70+$L70+$N70+$P70+$R70)),$S70,IF((SUM(выдача!$O70:W70)&lt;=($B70+$D70+$F70+$H70+$J70+$L70+$N70+$P70+$R70+$T70)),$U70,IF((SUM(выдача!$O70:W70)&lt;=($B70+$D70+$F70+$H70+$J70+$L70+$N70+$P70+$R70+$T70+$V70)),$W70,IF((SUM(выдача!$O70:W70)&lt;=($B70+$D70+$F70+$H70+$J70+$L70+$N70+$P70+$R70+$T70+$V70+$X70)),$Y70,IF((SUM(выдача!$O70:W70)&lt;=($B70+$D70+$F70+$H70+$J70+$L70+$N70+$P70+$R70+$T70+$V70+$X70+$Z70)),$AA70,IF((SUM(выдача!$O70:W70)&lt;=($B70+$D70+$F70+$H70+$J70+$L70+$N70+$P70+$R70+$T70+$V70+$X70+$Z70+$AB70)),$AC70,0))))))))))))))</f>
        <v>0</v>
      </c>
      <c r="AR70" s="354">
        <f>IF(((SUM(выдача!$O70:X70)&lt;=$B70)),$C70,IF((SUM(выдача!$O70:X70)&lt;=($B70+$D70)),$E70,IF((SUM(выдача!$O70:X70)&lt;=($B70+$D70+$F70)),$G70,IF((SUM(выдача!$O70:X70)&lt;=($B70+$D70+$F70+$H70)),$I70,IF((SUM(выдача!$O70:X70)&lt;=($B70+$D70+$F70+$H70+$J70)),$K70,IF((SUM(выдача!$O70:X70)&lt;=($B70+$D70+$F70+$H70+$J70+$L70)),$M70,IF((SUM(выдача!$O70:X70)&lt;=($B70+$D70+$F70+$H70+$J70+$L70+$N70)),$O70,IF((SUM(выдача!$O70:X70)&lt;=($B70+$D70+$F70+$H70+$J70+$L70+$N70+$P70)),$Q70,IF((SUM(выдача!$O70:X70)&lt;=($B70+$D70+$F70+$H70+$J70+$L70+$N70+$P70+$R70)),$S70,IF((SUM(выдача!$O70:X70)&lt;=($B70+$D70+$F70+$H70+$J70+$L70+$N70+$P70+$R70+$T70)),$U70,IF((SUM(выдача!$O70:X70)&lt;=($B70+$D70+$F70+$H70+$J70+$L70+$N70+$P70+$R70+$T70+$V70)),$W70,IF((SUM(выдача!$O70:X70)&lt;=($B70+$D70+$F70+$H70+$J70+$L70+$N70+$P70+$R70+$T70+$V70+$X70)),$Y70,IF((SUM(выдача!$O70:X70)&lt;=($B70+$D70+$F70+$H70+$J70+$L70+$N70+$P70+$R70+$T70+$V70+$X70+$Z70)),$AA70,IF((SUM(выдача!$O70:X70)&lt;=($B70+$D70+$F70+$H70+$J70+$L70+$N70+$P70+$R70+$T70+$V70+$X70+$Z70+$AB70)),$AC70,0))))))))))))))</f>
        <v>0</v>
      </c>
      <c r="AS70" s="354">
        <f>IF(((SUM(выдача!$O70:Y70)&lt;=$B70)),$C70,IF((SUM(выдача!$O70:Y70)&lt;=($B70+$D70)),$E70,IF((SUM(выдача!$O70:Y70)&lt;=($B70+$D70+$F70)),$G70,IF((SUM(выдача!$O70:Y70)&lt;=($B70+$D70+$F70+$H70)),$I70,IF((SUM(выдача!$O70:Y70)&lt;=($B70+$D70+$F70+$H70+$J70)),$K70,IF((SUM(выдача!$O70:Y70)&lt;=($B70+$D70+$F70+$H70+$J70+$L70)),$M70,IF((SUM(выдача!$O70:Y70)&lt;=($B70+$D70+$F70+$H70+$J70+$L70+$N70)),$O70,IF((SUM(выдача!$O70:Y70)&lt;=($B70+$D70+$F70+$H70+$J70+$L70+$N70+$P70)),$Q70,IF((SUM(выдача!$O70:Y70)&lt;=($B70+$D70+$F70+$H70+$J70+$L70+$N70+$P70+$R70)),$S70,IF((SUM(выдача!$O70:Y70)&lt;=($B70+$D70+$F70+$H70+$J70+$L70+$N70+$P70+$R70+$T70)),$U70,IF((SUM(выдача!$O70:Y70)&lt;=($B70+$D70+$F70+$H70+$J70+$L70+$N70+$P70+$R70+$T70+$V70)),$W70,IF((SUM(выдача!$O70:Y70)&lt;=($B70+$D70+$F70+$H70+$J70+$L70+$N70+$P70+$R70+$T70+$V70+$X70)),$Y70,IF((SUM(выдача!$O70:Y70)&lt;=($B70+$D70+$F70+$H70+$J70+$L70+$N70+$P70+$R70+$T70+$V70+$X70+$Z70)),$AA70,IF((SUM(выдача!$O70:Y70)&lt;=($B70+$D70+$F70+$H70+$J70+$L70+$N70+$P70+$R70+$T70+$V70+$X70+$Z70+$AB70)),$AC70,0))))))))))))))</f>
        <v>0</v>
      </c>
      <c r="AT70" s="354">
        <f>IF(((SUM(выдача!$O70:Z70)&lt;=$B70)),$C70,IF((SUM(выдача!$O70:Z70)&lt;=($B70+$D70)),$E70,IF((SUM(выдача!$O70:Z70)&lt;=($B70+$D70+$F70)),$G70,IF((SUM(выдача!$O70:Z70)&lt;=($B70+$D70+$F70+$H70)),$I70,IF((SUM(выдача!$O70:Z70)&lt;=($B70+$D70+$F70+$H70+$J70)),$K70,IF((SUM(выдача!$O70:Z70)&lt;=($B70+$D70+$F70+$H70+$J70+$L70)),$M70,IF((SUM(выдача!$O70:Z70)&lt;=($B70+$D70+$F70+$H70+$J70+$L70+$N70)),$O70,IF((SUM(выдача!$O70:Z70)&lt;=($B70+$D70+$F70+$H70+$J70+$L70+$N70+$P70)),$Q70,IF((SUM(выдача!$O70:Z70)&lt;=($B70+$D70+$F70+$H70+$J70+$L70+$N70+$P70+$R70)),$S70,IF((SUM(выдача!$O70:Z70)&lt;=($B70+$D70+$F70+$H70+$J70+$L70+$N70+$P70+$R70+$T70)),$U70,IF((SUM(выдача!$O70:Z70)&lt;=($B70+$D70+$F70+$H70+$J70+$L70+$N70+$P70+$R70+$T70+$V70)),$W70,IF((SUM(выдача!$O70:Z70)&lt;=($B70+$D70+$F70+$H70+$J70+$L70+$N70+$P70+$R70+$T70+$V70+$X70)),$Y70,IF((SUM(выдача!$O70:Z70)&lt;=($B70+$D70+$F70+$H70+$J70+$L70+$N70+$P70+$R70+$T70+$V70+$X70+$Z70)),$AA70,IF((SUM(выдача!$O70:Z70)&lt;=($B70+$D70+$F70+$H70+$J70+$L70+$N70+$P70+$R70+$T70+$V70+$X70+$Z70+$AB70)),$AC70,0))))))))))))))</f>
        <v>0</v>
      </c>
      <c r="AU70" s="354">
        <f>IF(((SUM(выдача!$O70:AA70)&lt;=$B70)),$C70,IF((SUM(выдача!$O70:AA70)&lt;=($B70+$D70)),$E70,IF((SUM(выдача!$O70:AA70)&lt;=($B70+$D70+$F70)),$G70,IF((SUM(выдача!$O70:AA70)&lt;=($B70+$D70+$F70+$H70)),$I70,IF((SUM(выдача!$O70:AA70)&lt;=($B70+$D70+$F70+$H70+$J70)),$K70,IF((SUM(выдача!$O70:AA70)&lt;=($B70+$D70+$F70+$H70+$J70+$L70)),$M70,IF((SUM(выдача!$O70:AA70)&lt;=($B70+$D70+$F70+$H70+$J70+$L70+$N70)),$O70,IF((SUM(выдача!$O70:AA70)&lt;=($B70+$D70+$F70+$H70+$J70+$L70+$N70+$P70)),$Q70,IF((SUM(выдача!$O70:AA70)&lt;=($B70+$D70+$F70+$H70+$J70+$L70+$N70+$P70+$R70)),$S70,IF((SUM(выдача!$O70:AA70)&lt;=($B70+$D70+$F70+$H70+$J70+$L70+$N70+$P70+$R70+$T70)),$U70,IF((SUM(выдача!$O70:AA70)&lt;=($B70+$D70+$F70+$H70+$J70+$L70+$N70+$P70+$R70+$T70+$V70)),$W70,IF((SUM(выдача!$O70:AA70)&lt;=($B70+$D70+$F70+$H70+$J70+$L70+$N70+$P70+$R70+$T70+$V70+$X70)),$Y70,IF((SUM(выдача!$O70:AA70)&lt;=($B70+$D70+$F70+$H70+$J70+$L70+$N70+$P70+$R70+$T70+$V70+$X70+$Z70)),$AA70,IF((SUM(выдача!$O70:AA70)&lt;=($B70+$D70+$F70+$H70+$J70+$L70+$N70+$P70+$R70+$T70+$V70+$X70+$Z70+$AB70)),$AC70,0))))))))))))))</f>
        <v>0</v>
      </c>
      <c r="AV70" s="354">
        <f>IF(((SUM(выдача!$O70:AB70)&lt;=$B70)),$C70,IF((SUM(выдача!$O70:AB70)&lt;=($B70+$D70)),$E70,IF((SUM(выдача!$O70:AB70)&lt;=($B70+$D70+$F70)),$G70,IF((SUM(выдача!$O70:AB70)&lt;=($B70+$D70+$F70+$H70)),$I70,IF((SUM(выдача!$O70:AB70)&lt;=($B70+$D70+$F70+$H70+$J70)),$K70,IF((SUM(выдача!$O70:AB70)&lt;=($B70+$D70+$F70+$H70+$J70+$L70)),$M70,IF((SUM(выдача!$O70:AB70)&lt;=($B70+$D70+$F70+$H70+$J70+$L70+$N70)),$O70,IF((SUM(выдача!$O70:AB70)&lt;=($B70+$D70+$F70+$H70+$J70+$L70+$N70+$P70)),$Q70,IF((SUM(выдача!$O70:AB70)&lt;=($B70+$D70+$F70+$H70+$J70+$L70+$N70+$P70+$R70)),$S70,IF((SUM(выдача!$O70:AB70)&lt;=($B70+$D70+$F70+$H70+$J70+$L70+$N70+$P70+$R70+$T70)),$U70,IF((SUM(выдача!$O70:AB70)&lt;=($B70+$D70+$F70+$H70+$J70+$L70+$N70+$P70+$R70+$T70+$V70)),$W70,IF((SUM(выдача!$O70:AB70)&lt;=($B70+$D70+$F70+$H70+$J70+$L70+$N70+$P70+$R70+$T70+$V70+$X70)),$Y70,IF((SUM(выдача!$O70:AB70)&lt;=($B70+$D70+$F70+$H70+$J70+$L70+$N70+$P70+$R70+$T70+$V70+$X70+$Z70)),$AA70,IF((SUM(выдача!$O70:AB70)&lt;=($B70+$D70+$F70+$H70+$J70+$L70+$N70+$P70+$R70+$T70+$V70+$X70+$Z70+$AB70)),$AC70,0))))))))))))))</f>
        <v>0</v>
      </c>
      <c r="AW70" s="354">
        <f>IF(((SUM(выдача!$O70:AC70)&lt;=$B70)),$C70,IF((SUM(выдача!$O70:AC70)&lt;=($B70+$D70)),$E70,IF((SUM(выдача!$O70:AC70)&lt;=($B70+$D70+$F70)),$G70,IF((SUM(выдача!$O70:AC70)&lt;=($B70+$D70+$F70+$H70)),$I70,IF((SUM(выдача!$O70:AC70)&lt;=($B70+$D70+$F70+$H70+$J70)),$K70,IF((SUM(выдача!$O70:AC70)&lt;=($B70+$D70+$F70+$H70+$J70+$L70)),$M70,IF((SUM(выдача!$O70:AC70)&lt;=($B70+$D70+$F70+$H70+$J70+$L70+$N70)),$O70,IF((SUM(выдача!$O70:AC70)&lt;=($B70+$D70+$F70+$H70+$J70+$L70+$N70+$P70)),$Q70,IF((SUM(выдача!$O70:AC70)&lt;=($B70+$D70+$F70+$H70+$J70+$L70+$N70+$P70+$R70)),$S70,IF((SUM(выдача!$O70:AC70)&lt;=($B70+$D70+$F70+$H70+$J70+$L70+$N70+$P70+$R70+$T70)),$U70,IF((SUM(выдача!$O70:AC70)&lt;=($B70+$D70+$F70+$H70+$J70+$L70+$N70+$P70+$R70+$T70+$V70)),$W70,IF((SUM(выдача!$O70:AC70)&lt;=($B70+$D70+$F70+$H70+$J70+$L70+$N70+$P70+$R70+$T70+$V70+$X70)),$Y70,IF((SUM(выдача!$O70:AC70)&lt;=($B70+$D70+$F70+$H70+$J70+$L70+$N70+$P70+$R70+$T70+$V70+$X70+$Z70)),$AA70,IF((SUM(выдача!$O70:AC70)&lt;=($B70+$D70+$F70+$H70+$J70+$L70+$N70+$P70+$R70+$T70+$V70+$X70+$Z70+$AB70)),$AC70,0))))))))))))))</f>
        <v>0</v>
      </c>
      <c r="AX70" s="354">
        <f>IF(((SUM(выдача!$O70:AD70)&lt;=$B70)),$C70,IF((SUM(выдача!$O70:AD70)&lt;=($B70+$D70)),$E70,IF((SUM(выдача!$O70:AD70)&lt;=($B70+$D70+$F70)),$G70,IF((SUM(выдача!$O70:AD70)&lt;=($B70+$D70+$F70+$H70)),$I70,IF((SUM(выдача!$O70:AD70)&lt;=($B70+$D70+$F70+$H70+$J70)),$K70,IF((SUM(выдача!$O70:AD70)&lt;=($B70+$D70+$F70+$H70+$J70+$L70)),$M70,IF((SUM(выдача!$O70:AD70)&lt;=($B70+$D70+$F70+$H70+$J70+$L70+$N70)),$O70,IF((SUM(выдача!$O70:AD70)&lt;=($B70+$D70+$F70+$H70+$J70+$L70+$N70+$P70)),$Q70,IF((SUM(выдача!$O70:AD70)&lt;=($B70+$D70+$F70+$H70+$J70+$L70+$N70+$P70+$R70)),$S70,IF((SUM(выдача!$O70:AD70)&lt;=($B70+$D70+$F70+$H70+$J70+$L70+$N70+$P70+$R70+$T70)),$U70,IF((SUM(выдача!$O70:AD70)&lt;=($B70+$D70+$F70+$H70+$J70+$L70+$N70+$P70+$R70+$T70+$V70)),$W70,IF((SUM(выдача!$O70:AD70)&lt;=($B70+$D70+$F70+$H70+$J70+$L70+$N70+$P70+$R70+$T70+$V70+$X70)),$Y70,IF((SUM(выдача!$O70:AD70)&lt;=($B70+$D70+$F70+$H70+$J70+$L70+$N70+$P70+$R70+$T70+$V70+$X70+$Z70)),$AA70,IF((SUM(выдача!$O70:AD70)&lt;=($B70+$D70+$F70+$H70+$J70+$L70+$N70+$P70+$R70+$T70+$V70+$X70+$Z70+$AB70)),$AC70,0))))))))))))))</f>
        <v>0</v>
      </c>
      <c r="AY70" s="354">
        <f>IF(((SUM(выдача!$O70:AE70)&lt;=$B70)),$C70,IF((SUM(выдача!$O70:AE70)&lt;=($B70+$D70)),$E70,IF((SUM(выдача!$O70:AE70)&lt;=($B70+$D70+$F70)),$G70,IF((SUM(выдача!$O70:AE70)&lt;=($B70+$D70+$F70+$H70)),$I70,IF((SUM(выдача!$O70:AE70)&lt;=($B70+$D70+$F70+$H70+$J70)),$K70,IF((SUM(выдача!$O70:AE70)&lt;=($B70+$D70+$F70+$H70+$J70+$L70)),$M70,IF((SUM(выдача!$O70:AE70)&lt;=($B70+$D70+$F70+$H70+$J70+$L70+$N70)),$O70,IF((SUM(выдача!$O70:AE70)&lt;=($B70+$D70+$F70+$H70+$J70+$L70+$N70+$P70)),$Q70,IF((SUM(выдача!$O70:AE70)&lt;=($B70+$D70+$F70+$H70+$J70+$L70+$N70+$P70+$R70)),$S70,IF((SUM(выдача!$O70:AE70)&lt;=($B70+$D70+$F70+$H70+$J70+$L70+$N70+$P70+$R70+$T70)),$U70,IF((SUM(выдача!$O70:AE70)&lt;=($B70+$D70+$F70+$H70+$J70+$L70+$N70+$P70+$R70+$T70+$V70)),$W70,IF((SUM(выдача!$O70:AE70)&lt;=($B70+$D70+$F70+$H70+$J70+$L70+$N70+$P70+$R70+$T70+$V70+$X70)),$Y70,IF((SUM(выдача!$O70:AE70)&lt;=($B70+$D70+$F70+$H70+$J70+$L70+$N70+$P70+$R70+$T70+$V70+$X70+$Z70)),$AA70,IF((SUM(выдача!$O70:AE70)&lt;=($B70+$D70+$F70+$H70+$J70+$L70+$N70+$P70+$R70+$T70+$V70+$X70+$Z70+$AB70)),$AC70,0))))))))))))))</f>
        <v>0</v>
      </c>
      <c r="AZ70" s="354">
        <f>IF(((SUM(выдача!$O70:AF70)&lt;=$B70)),$C70,IF((SUM(выдача!$O70:AF70)&lt;=($B70+$D70)),$E70,IF((SUM(выдача!$O70:AF70)&lt;=($B70+$D70+$F70)),$G70,IF((SUM(выдача!$O70:AF70)&lt;=($B70+$D70+$F70+$H70)),$I70,IF((SUM(выдача!$O70:AF70)&lt;=($B70+$D70+$F70+$H70+$J70)),$K70,IF((SUM(выдача!$O70:AF70)&lt;=($B70+$D70+$F70+$H70+$J70+$L70)),$M70,IF((SUM(выдача!$O70:AF70)&lt;=($B70+$D70+$F70+$H70+$J70+$L70+$N70)),$O70,IF((SUM(выдача!$O70:AF70)&lt;=($B70+$D70+$F70+$H70+$J70+$L70+$N70+$P70)),$Q70,IF((SUM(выдача!$O70:AF70)&lt;=($B70+$D70+$F70+$H70+$J70+$L70+$N70+$P70+$R70)),$S70,IF((SUM(выдача!$O70:AF70)&lt;=($B70+$D70+$F70+$H70+$J70+$L70+$N70+$P70+$R70+$T70)),$U70,IF((SUM(выдача!$O70:AF70)&lt;=($B70+$D70+$F70+$H70+$J70+$L70+$N70+$P70+$R70+$T70+$V70)),$W70,IF((SUM(выдача!$O70:AF70)&lt;=($B70+$D70+$F70+$H70+$J70+$L70+$N70+$P70+$R70+$T70+$V70+$X70)),$Y70,IF((SUM(выдача!$O70:AF70)&lt;=($B70+$D70+$F70+$H70+$J70+$L70+$N70+$P70+$R70+$T70+$V70+$X70+$Z70)),$AA70,IF((SUM(выдача!$O70:AF70)&lt;=($B70+$D70+$F70+$H70+$J70+$L70+$N70+$P70+$R70+$T70+$V70+$X70+$Z70+$AB70)),$AC70,0))))))))))))))</f>
        <v>0</v>
      </c>
      <c r="BA70" s="354">
        <f>IF(((SUM(выдача!$O70:AG70)&lt;=$B70)),$C70,IF((SUM(выдача!$O70:AG70)&lt;=($B70+$D70)),$E70,IF((SUM(выдача!$O70:AG70)&lt;=($B70+$D70+$F70)),$G70,IF((SUM(выдача!$O70:AG70)&lt;=($B70+$D70+$F70+$H70)),$I70,IF((SUM(выдача!$O70:AG70)&lt;=($B70+$D70+$F70+$H70+$J70)),$K70,IF((SUM(выдача!$O70:AG70)&lt;=($B70+$D70+$F70+$H70+$J70+$L70)),$M70,IF((SUM(выдача!$O70:AG70)&lt;=($B70+$D70+$F70+$H70+$J70+$L70+$N70)),$O70,IF((SUM(выдача!$O70:AG70)&lt;=($B70+$D70+$F70+$H70+$J70+$L70+$N70+$P70)),$Q70,IF((SUM(выдача!$O70:AG70)&lt;=($B70+$D70+$F70+$H70+$J70+$L70+$N70+$P70+$R70)),$S70,IF((SUM(выдача!$O70:AG70)&lt;=($B70+$D70+$F70+$H70+$J70+$L70+$N70+$P70+$R70+$T70)),$U70,IF((SUM(выдача!$O70:AG70)&lt;=($B70+$D70+$F70+$H70+$J70+$L70+$N70+$P70+$R70+$T70+$V70)),$W70,IF((SUM(выдача!$O70:AG70)&lt;=($B70+$D70+$F70+$H70+$J70+$L70+$N70+$P70+$R70+$T70+$V70+$X70)),$Y70,IF((SUM(выдача!$O70:AG70)&lt;=($B70+$D70+$F70+$H70+$J70+$L70+$N70+$P70+$R70+$T70+$V70+$X70+$Z70)),$AA70,IF((SUM(выдача!$O70:AG70)&lt;=($B70+$D70+$F70+$H70+$J70+$L70+$N70+$P70+$R70+$T70+$V70+$X70+$Z70+$AB70)),$AC70,0))))))))))))))</f>
        <v>0</v>
      </c>
      <c r="BB70" s="354">
        <f>IF(((SUM(выдача!$O70:AH70)&lt;=$B70)),$C70,IF((SUM(выдача!$O70:AH70)&lt;=($B70+$D70)),$E70,IF((SUM(выдача!$O70:AH70)&lt;=($B70+$D70+$F70)),$G70,IF((SUM(выдача!$O70:AH70)&lt;=($B70+$D70+$F70+$H70)),$I70,IF((SUM(выдача!$O70:AH70)&lt;=($B70+$D70+$F70+$H70+$J70)),$K70,IF((SUM(выдача!$O70:AH70)&lt;=($B70+$D70+$F70+$H70+$J70+$L70)),$M70,IF((SUM(выдача!$O70:AH70)&lt;=($B70+$D70+$F70+$H70+$J70+$L70+$N70)),$O70,IF((SUM(выдача!$O70:AH70)&lt;=($B70+$D70+$F70+$H70+$J70+$L70+$N70+$P70)),$Q70,IF((SUM(выдача!$O70:AH70)&lt;=($B70+$D70+$F70+$H70+$J70+$L70+$N70+$P70+$R70)),$S70,IF((SUM(выдача!$O70:AH70)&lt;=($B70+$D70+$F70+$H70+$J70+$L70+$N70+$P70+$R70+$T70)),$U70,IF((SUM(выдача!$O70:AH70)&lt;=($B70+$D70+$F70+$H70+$J70+$L70+$N70+$P70+$R70+$T70+$V70)),$W70,IF((SUM(выдача!$O70:AH70)&lt;=($B70+$D70+$F70+$H70+$J70+$L70+$N70+$P70+$R70+$T70+$V70+$X70)),$Y70,IF((SUM(выдача!$O70:AH70)&lt;=($B70+$D70+$F70+$H70+$J70+$L70+$N70+$P70+$R70+$T70+$V70+$X70+$Z70)),$AA70,IF((SUM(выдача!$O70:AH70)&lt;=($B70+$D70+$F70+$H70+$J70+$L70+$N70+$P70+$R70+$T70+$V70+$X70+$Z70+$AB70)),$AC70,0))))))))))))))</f>
        <v>0</v>
      </c>
      <c r="BC70" s="354">
        <f>IF(((SUM(выдача!$O70:AI70)&lt;=$B70)),$C70,IF((SUM(выдача!$O70:AI70)&lt;=($B70+$D70)),$E70,IF((SUM(выдача!$O70:AI70)&lt;=($B70+$D70+$F70)),$G70,IF((SUM(выдача!$O70:AI70)&lt;=($B70+$D70+$F70+$H70)),$I70,IF((SUM(выдача!$O70:AI70)&lt;=($B70+$D70+$F70+$H70+$J70)),$K70,IF((SUM(выдача!$O70:AI70)&lt;=($B70+$D70+$F70+$H70+$J70+$L70)),$M70,IF((SUM(выдача!$O70:AI70)&lt;=($B70+$D70+$F70+$H70+$J70+$L70+$N70)),$O70,IF((SUM(выдача!$O70:AI70)&lt;=($B70+$D70+$F70+$H70+$J70+$L70+$N70+$P70)),$Q70,IF((SUM(выдача!$O70:AI70)&lt;=($B70+$D70+$F70+$H70+$J70+$L70+$N70+$P70+$R70)),$S70,IF((SUM(выдача!$O70:AI70)&lt;=($B70+$D70+$F70+$H70+$J70+$L70+$N70+$P70+$R70+$T70)),$U70,IF((SUM(выдача!$O70:AI70)&lt;=($B70+$D70+$F70+$H70+$J70+$L70+$N70+$P70+$R70+$T70+$V70)),$W70,IF((SUM(выдача!$O70:AI70)&lt;=($B70+$D70+$F70+$H70+$J70+$L70+$N70+$P70+$R70+$T70+$V70+$X70)),$Y70,IF((SUM(выдача!$O70:AI70)&lt;=($B70+$D70+$F70+$H70+$J70+$L70+$N70+$P70+$R70+$T70+$V70+$X70+$Z70)),$AA70,IF((SUM(выдача!$O70:AI70)&lt;=($B70+$D70+$F70+$H70+$J70+$L70+$N70+$P70+$R70+$T70+$V70+$X70+$Z70+$AB70)),$AC70,0))))))))))))))</f>
        <v>0</v>
      </c>
      <c r="BD70" s="355"/>
      <c r="BE70" s="310"/>
    </row>
    <row r="71" spans="1:57" ht="15.75">
      <c r="A71" s="151"/>
      <c r="B71" s="276"/>
      <c r="C71" s="277"/>
      <c r="D71" s="276"/>
      <c r="E71" s="280"/>
      <c r="F71" s="276"/>
      <c r="G71" s="280"/>
      <c r="H71" s="276"/>
      <c r="I71" s="278"/>
      <c r="J71" s="279"/>
      <c r="K71" s="278"/>
      <c r="L71" s="279"/>
      <c r="M71" s="280"/>
      <c r="N71" s="279"/>
      <c r="O71" s="280"/>
      <c r="P71" s="279"/>
      <c r="Q71" s="280"/>
      <c r="R71" s="279"/>
      <c r="S71" s="280"/>
      <c r="T71" s="279"/>
      <c r="U71" s="280"/>
      <c r="V71" s="279"/>
      <c r="W71" s="280"/>
      <c r="X71" s="279"/>
      <c r="Y71" s="280"/>
      <c r="Z71" s="279"/>
      <c r="AA71" s="280"/>
      <c r="AB71" s="279"/>
      <c r="AC71" s="280"/>
      <c r="AD71" s="351">
        <f t="shared" si="6"/>
        <v>0</v>
      </c>
      <c r="AE71" s="351">
        <f>AD71-(SUM(Всего!D71:'Всего'!X71))</f>
        <v>0</v>
      </c>
      <c r="AF71" s="352">
        <f t="shared" si="7"/>
        <v>0</v>
      </c>
      <c r="AG71" s="353">
        <f t="shared" si="5"/>
        <v>0</v>
      </c>
      <c r="AH71" s="353">
        <f>выдача!B71</f>
        <v>0</v>
      </c>
      <c r="AI71" s="354">
        <f>IF(((SUM(выдача!$O71:O71)&lt;=$B71)),$C71,IF((SUM(выдача!$O71:O71)&lt;=($B71+$D71)),$E71,IF((SUM(выдача!$O71:O71)&lt;=($B71+$D71+$F71)),$G71,IF((SUM(выдача!$O71:O71)&lt;=($B71+$D71+$F71+$H71)),$I71,IF((SUM(выдача!$O71:O71)&lt;=($B71+$D71+$F71+$H71+$J71)),$K71,IF((SUM(выдача!$O71:O71)&lt;=($B71+$D71+$F71+$H71+$J71+$L71)),$M71,IF((SUM(выдача!$O71:O71)&lt;=($B71+$D71+$F71+$H71+$J71+$L71+$N71)),$O71,IF((SUM(выдача!$O71:O71)&lt;=($B71+$D71+$F71+$H71+$J71+$L71+$N71+$P71)),$Q71,IF((SUM(выдача!$O71:O71)&lt;=($B71+$D71+$F71+$H71+$J71+$L71+$N71+$P71+$R71)),$S71,IF((SUM(выдача!$O71:O71)&lt;=($B71+$D71+$F71+$H71+$J71+$L71+$N71+$P71+$R71+$T71)),$U71,IF((SUM(выдача!$O71:O71)&lt;=($B71+$D71+$F71+$H71+$J71+$L71+$N71+$P71+$R71+$T71+$V71)),$W71,IF((SUM(выдача!$O71:O71)&lt;=($B71+$D71+$F71+$H71+$J71+$L71+$N71+$P71+$R71+$T71+$V71+$X71)),$Y71,IF((SUM(выдача!$O71:O71)&lt;=($B71+$D71+$F71+$H71+$J71+$L71+$N71+$P71+$R71+$T71+$V71+$X71+$Z71)),$AA71,IF((SUM(выдача!$O71:O71)&lt;=($B71+$D71+$F71+$H71+$J71+$L71+$N71+$P71+$R71+$T71+$V71+$X71+$Z71+$AB71)),$AC71,0))))))))))))))</f>
        <v>0</v>
      </c>
      <c r="AJ71" s="354">
        <f>IF(((SUM(выдача!$O71:P71)&lt;=$B71)),$C71,IF((SUM(выдача!$O71:P71)&lt;=($B71+$D71)),$E71,IF((SUM(выдача!$O71:P71)&lt;=($B71+$D71+$F71)),$G71,IF((SUM(выдача!$O71:P71)&lt;=($B71+$D71+$F71+$H71)),$I71,IF((SUM(выдача!$O71:P71)&lt;=($B71+$D71+$F71+$H71+$J71)),$K71,IF((SUM(выдача!$O71:P71)&lt;=($B71+$D71+$F71+$H71+$J71+$L71)),$M71,IF((SUM(выдача!$O71:P71)&lt;=($B71+$D71+$F71+$H71+$J71+$L71+$N71)),$O71,IF((SUM(выдача!$O71:P71)&lt;=($B71+$D71+$F71+$H71+$J71+$L71+$N71+$P71)),$Q71,IF((SUM(выдача!$O71:P71)&lt;=($B71+$D71+$F71+$H71+$J71+$L71+$N71+$P71+$R71)),$S71,IF((SUM(выдача!$O71:P71)&lt;=($B71+$D71+$F71+$H71+$J71+$L71+$N71+$P71+$R71+$T71)),$U71,IF((SUM(выдача!$O71:P71)&lt;=($B71+$D71+$F71+$H71+$J71+$L71+$N71+$P71+$R71+$T71+$V71)),$W71,IF((SUM(выдача!$O71:P71)&lt;=($B71+$D71+$F71+$H71+$J71+$L71+$N71+$P71+$R71+$T71+$V71+$X71)),$Y71,IF((SUM(выдача!$O71:P71)&lt;=($B71+$D71+$F71+$H71+$J71+$L71+$N71+$P71+$R71+$T71+$V71+$X71+$Z71)),$AA71,IF((SUM(выдача!$O71:P71)&lt;=($B71+$D71+$F71+$H71+$J71+$L71+$N71+$P71+$R71+$T71+$V71+$X71+$Z71+$AB71)),$AC71,0))))))))))))))</f>
        <v>0</v>
      </c>
      <c r="AK71" s="354">
        <f>IF(((SUM(выдача!$O71:Q71)&lt;=$B71)),$C71,IF((SUM(выдача!$O71:Q71)&lt;=($B71+$D71)),$E71,IF((SUM(выдача!$O71:Q71)&lt;=($B71+$D71+$F71)),$G71,IF((SUM(выдача!$O71:Q71)&lt;=($B71+$D71+$F71+$H71)),$I71,IF((SUM(выдача!$O71:Q71)&lt;=($B71+$D71+$F71+$H71+$J71)),$K71,IF((SUM(выдача!$O71:Q71)&lt;=($B71+$D71+$F71+$H71+$J71+$L71)),$M71,IF((SUM(выдача!$O71:Q71)&lt;=($B71+$D71+$F71+$H71+$J71+$L71+$N71)),$O71,IF((SUM(выдача!$O71:Q71)&lt;=($B71+$D71+$F71+$H71+$J71+$L71+$N71+$P71)),$Q71,IF((SUM(выдача!$O71:Q71)&lt;=($B71+$D71+$F71+$H71+$J71+$L71+$N71+$P71+$R71)),$S71,IF((SUM(выдача!$O71:Q71)&lt;=($B71+$D71+$F71+$H71+$J71+$L71+$N71+$P71+$R71+$T71)),$U71,IF((SUM(выдача!$O71:Q71)&lt;=($B71+$D71+$F71+$H71+$J71+$L71+$N71+$P71+$R71+$T71+$V71)),$W71,IF((SUM(выдача!$O71:Q71)&lt;=($B71+$D71+$F71+$H71+$J71+$L71+$N71+$P71+$R71+$T71+$V71+$X71)),$Y71,IF((SUM(выдача!$O71:Q71)&lt;=($B71+$D71+$F71+$H71+$J71+$L71+$N71+$P71+$R71+$T71+$V71+$X71+$Z71)),$AA71,IF((SUM(выдача!$O71:Q71)&lt;=($B71+$D71+$F71+$H71+$J71+$L71+$N71+$P71+$R71+$T71+$V71+$X71+$Z71+$AB71)),$AC71,0))))))))))))))</f>
        <v>0</v>
      </c>
      <c r="AL71" s="354">
        <f>IF(((SUM(выдача!$O71:R71)&lt;=$B71)),$C71,IF((SUM(выдача!$O71:R71)&lt;=($B71+$D71)),$E71,IF((SUM(выдача!$O71:R71)&lt;=($B71+$D71+$F71)),$G71,IF((SUM(выдача!$O71:R71)&lt;=($B71+$D71+$F71+$H71)),$I71,IF((SUM(выдача!$O71:R71)&lt;=($B71+$D71+$F71+$H71+$J71)),$K71,IF((SUM(выдача!$O71:R71)&lt;=($B71+$D71+$F71+$H71+$J71+$L71)),$M71,IF((SUM(выдача!$O71:R71)&lt;=($B71+$D71+$F71+$H71+$J71+$L71+$N71)),$O71,IF((SUM(выдача!$O71:R71)&lt;=($B71+$D71+$F71+$H71+$J71+$L71+$N71+$P71)),$Q71,IF((SUM(выдача!$O71:R71)&lt;=($B71+$D71+$F71+$H71+$J71+$L71+$N71+$P71+$R71)),$S71,IF((SUM(выдача!$O71:R71)&lt;=($B71+$D71+$F71+$H71+$J71+$L71+$N71+$P71+$R71+$T71)),$U71,IF((SUM(выдача!$O71:R71)&lt;=($B71+$D71+$F71+$H71+$J71+$L71+$N71+$P71+$R71+$T71+$V71)),$W71,IF((SUM(выдача!$O71:R71)&lt;=($B71+$D71+$F71+$H71+$J71+$L71+$N71+$P71+$R71+$T71+$V71+$X71)),$Y71,IF((SUM(выдача!$O71:R71)&lt;=($B71+$D71+$F71+$H71+$J71+$L71+$N71+$P71+$R71+$T71+$V71+$X71+$Z71)),$AA71,IF((SUM(выдача!$O71:R71)&lt;=($B71+$D71+$F71+$H71+$J71+$L71+$N71+$P71+$R71+$T71+$V71+$X71+$Z71+$AB71)),$AC71,0))))))))))))))</f>
        <v>0</v>
      </c>
      <c r="AM71" s="354">
        <f>IF(((SUM(выдача!$O71:S71)&lt;=$B71)),$C71,IF((SUM(выдача!$O71:S71)&lt;=($B71+$D71)),$E71,IF((SUM(выдача!$O71:S71)&lt;=($B71+$D71+$F71)),$G71,IF((SUM(выдача!$O71:S71)&lt;=($B71+$D71+$F71+$H71)),$I71,IF((SUM(выдача!$O71:S71)&lt;=($B71+$D71+$F71+$H71+$J71)),$K71,IF((SUM(выдача!$O71:S71)&lt;=($B71+$D71+$F71+$H71+$J71+$L71)),$M71,IF((SUM(выдача!$O71:S71)&lt;=($B71+$D71+$F71+$H71+$J71+$L71+$N71)),$O71,IF((SUM(выдача!$O71:S71)&lt;=($B71+$D71+$F71+$H71+$J71+$L71+$N71+$P71)),$Q71,IF((SUM(выдача!$O71:S71)&lt;=($B71+$D71+$F71+$H71+$J71+$L71+$N71+$P71+$R71)),$S71,IF((SUM(выдача!$O71:S71)&lt;=($B71+$D71+$F71+$H71+$J71+$L71+$N71+$P71+$R71+$T71)),$U71,IF((SUM(выдача!$O71:S71)&lt;=($B71+$D71+$F71+$H71+$J71+$L71+$N71+$P71+$R71+$T71+$V71)),$W71,IF((SUM(выдача!$O71:S71)&lt;=($B71+$D71+$F71+$H71+$J71+$L71+$N71+$P71+$R71+$T71+$V71+$X71)),$Y71,IF((SUM(выдача!$O71:S71)&lt;=($B71+$D71+$F71+$H71+$J71+$L71+$N71+$P71+$R71+$T71+$V71+$X71+$Z71)),$AA71,IF((SUM(выдача!$O71:S71)&lt;=($B71+$D71+$F71+$H71+$J71+$L71+$N71+$P71+$R71+$T71+$V71+$X71+$Z71+$AB71)),$AC71,0))))))))))))))</f>
        <v>0</v>
      </c>
      <c r="AN71" s="354">
        <f>IF(((SUM(выдача!$O71:T71)&lt;=$B71)),$C71,IF((SUM(выдача!$O71:T71)&lt;=($B71+$D71)),$E71,IF((SUM(выдача!$O71:T71)&lt;=($B71+$D71+$F71)),$G71,IF((SUM(выдача!$O71:T71)&lt;=($B71+$D71+$F71+$H71)),$I71,IF((SUM(выдача!$O71:T71)&lt;=($B71+$D71+$F71+$H71+$J71)),$K71,IF((SUM(выдача!$O71:T71)&lt;=($B71+$D71+$F71+$H71+$J71+$L71)),$M71,IF((SUM(выдача!$O71:T71)&lt;=($B71+$D71+$F71+$H71+$J71+$L71+$N71)),$O71,IF((SUM(выдача!$O71:T71)&lt;=($B71+$D71+$F71+$H71+$J71+$L71+$N71+$P71)),$Q71,IF((SUM(выдача!$O71:T71)&lt;=($B71+$D71+$F71+$H71+$J71+$L71+$N71+$P71+$R71)),$S71,IF((SUM(выдача!$O71:T71)&lt;=($B71+$D71+$F71+$H71+$J71+$L71+$N71+$P71+$R71+$T71)),$U71,IF((SUM(выдача!$O71:T71)&lt;=($B71+$D71+$F71+$H71+$J71+$L71+$N71+$P71+$R71+$T71+$V71)),$W71,IF((SUM(выдача!$O71:T71)&lt;=($B71+$D71+$F71+$H71+$J71+$L71+$N71+$P71+$R71+$T71+$V71+$X71)),$Y71,IF((SUM(выдача!$O71:T71)&lt;=($B71+$D71+$F71+$H71+$J71+$L71+$N71+$P71+$R71+$T71+$V71+$X71+$Z71)),$AA71,IF((SUM(выдача!$O71:T71)&lt;=($B71+$D71+$F71+$H71+$J71+$L71+$N71+$P71+$R71+$T71+$V71+$X71+$Z71+$AB71)),$AC71,0))))))))))))))</f>
        <v>0</v>
      </c>
      <c r="AO71" s="354">
        <f>IF(((SUM(выдача!$O71:U71)&lt;=$B71)),$C71,IF((SUM(выдача!$O71:U71)&lt;=($B71+$D71)),$E71,IF((SUM(выдача!$O71:U71)&lt;=($B71+$D71+$F71)),$G71,IF((SUM(выдача!$O71:U71)&lt;=($B71+$D71+$F71+$H71)),$I71,IF((SUM(выдача!$O71:U71)&lt;=($B71+$D71+$F71+$H71+$J71)),$K71,IF((SUM(выдача!$O71:U71)&lt;=($B71+$D71+$F71+$H71+$J71+$L71)),$M71,IF((SUM(выдача!$O71:U71)&lt;=($B71+$D71+$F71+$H71+$J71+$L71+$N71)),$O71,IF((SUM(выдача!$O71:U71)&lt;=($B71+$D71+$F71+$H71+$J71+$L71+$N71+$P71)),$Q71,IF((SUM(выдача!$O71:U71)&lt;=($B71+$D71+$F71+$H71+$J71+$L71+$N71+$P71+$R71)),$S71,IF((SUM(выдача!$O71:U71)&lt;=($B71+$D71+$F71+$H71+$J71+$L71+$N71+$P71+$R71+$T71)),$U71,IF((SUM(выдача!$O71:U71)&lt;=($B71+$D71+$F71+$H71+$J71+$L71+$N71+$P71+$R71+$T71+$V71)),$W71,IF((SUM(выдача!$O71:U71)&lt;=($B71+$D71+$F71+$H71+$J71+$L71+$N71+$P71+$R71+$T71+$V71+$X71)),$Y71,IF((SUM(выдача!$O71:U71)&lt;=($B71+$D71+$F71+$H71+$J71+$L71+$N71+$P71+$R71+$T71+$V71+$X71+$Z71)),$AA71,IF((SUM(выдача!$O71:U71)&lt;=($B71+$D71+$F71+$H71+$J71+$L71+$N71+$P71+$R71+$T71+$V71+$X71+$Z71+$AB71)),$AC71,0))))))))))))))</f>
        <v>0</v>
      </c>
      <c r="AP71" s="354">
        <f>IF(((SUM(выдача!$O71:V71)&lt;=$B71)),$C71,IF((SUM(выдача!$O71:V71)&lt;=($B71+$D71)),$E71,IF((SUM(выдача!$O71:V71)&lt;=($B71+$D71+$F71)),$G71,IF((SUM(выдача!$O71:V71)&lt;=($B71+$D71+$F71+$H71)),$I71,IF((SUM(выдача!$O71:V71)&lt;=($B71+$D71+$F71+$H71+$J71)),$K71,IF((SUM(выдача!$O71:V71)&lt;=($B71+$D71+$F71+$H71+$J71+$L71)),$M71,IF((SUM(выдача!$O71:V71)&lt;=($B71+$D71+$F71+$H71+$J71+$L71+$N71)),$O71,IF((SUM(выдача!$O71:V71)&lt;=($B71+$D71+$F71+$H71+$J71+$L71+$N71+$P71)),$Q71,IF((SUM(выдача!$O71:V71)&lt;=($B71+$D71+$F71+$H71+$J71+$L71+$N71+$P71+$R71)),$S71,IF((SUM(выдача!$O71:V71)&lt;=($B71+$D71+$F71+$H71+$J71+$L71+$N71+$P71+$R71+$T71)),$U71,IF((SUM(выдача!$O71:V71)&lt;=($B71+$D71+$F71+$H71+$J71+$L71+$N71+$P71+$R71+$T71+$V71)),$W71,IF((SUM(выдача!$O71:V71)&lt;=($B71+$D71+$F71+$H71+$J71+$L71+$N71+$P71+$R71+$T71+$V71+$X71)),$Y71,IF((SUM(выдача!$O71:V71)&lt;=($B71+$D71+$F71+$H71+$J71+$L71+$N71+$P71+$R71+$T71+$V71+$X71+$Z71)),$AA71,IF((SUM(выдача!$O71:V71)&lt;=($B71+$D71+$F71+$H71+$J71+$L71+$N71+$P71+$R71+$T71+$V71+$X71+$Z71+$AB71)),$AC71,0))))))))))))))</f>
        <v>0</v>
      </c>
      <c r="AQ71" s="354">
        <f>IF(((SUM(выдача!$O71:W71)&lt;=$B71)),$C71,IF((SUM(выдача!$O71:W71)&lt;=($B71+$D71)),$E71,IF((SUM(выдача!$O71:W71)&lt;=($B71+$D71+$F71)),$G71,IF((SUM(выдача!$O71:W71)&lt;=($B71+$D71+$F71+$H71)),$I71,IF((SUM(выдача!$O71:W71)&lt;=($B71+$D71+$F71+$H71+$J71)),$K71,IF((SUM(выдача!$O71:W71)&lt;=($B71+$D71+$F71+$H71+$J71+$L71)),$M71,IF((SUM(выдача!$O71:W71)&lt;=($B71+$D71+$F71+$H71+$J71+$L71+$N71)),$O71,IF((SUM(выдача!$O71:W71)&lt;=($B71+$D71+$F71+$H71+$J71+$L71+$N71+$P71)),$Q71,IF((SUM(выдача!$O71:W71)&lt;=($B71+$D71+$F71+$H71+$J71+$L71+$N71+$P71+$R71)),$S71,IF((SUM(выдача!$O71:W71)&lt;=($B71+$D71+$F71+$H71+$J71+$L71+$N71+$P71+$R71+$T71)),$U71,IF((SUM(выдача!$O71:W71)&lt;=($B71+$D71+$F71+$H71+$J71+$L71+$N71+$P71+$R71+$T71+$V71)),$W71,IF((SUM(выдача!$O71:W71)&lt;=($B71+$D71+$F71+$H71+$J71+$L71+$N71+$P71+$R71+$T71+$V71+$X71)),$Y71,IF((SUM(выдача!$O71:W71)&lt;=($B71+$D71+$F71+$H71+$J71+$L71+$N71+$P71+$R71+$T71+$V71+$X71+$Z71)),$AA71,IF((SUM(выдача!$O71:W71)&lt;=($B71+$D71+$F71+$H71+$J71+$L71+$N71+$P71+$R71+$T71+$V71+$X71+$Z71+$AB71)),$AC71,0))))))))))))))</f>
        <v>0</v>
      </c>
      <c r="AR71" s="354">
        <f>IF(((SUM(выдача!$O71:X71)&lt;=$B71)),$C71,IF((SUM(выдача!$O71:X71)&lt;=($B71+$D71)),$E71,IF((SUM(выдача!$O71:X71)&lt;=($B71+$D71+$F71)),$G71,IF((SUM(выдача!$O71:X71)&lt;=($B71+$D71+$F71+$H71)),$I71,IF((SUM(выдача!$O71:X71)&lt;=($B71+$D71+$F71+$H71+$J71)),$K71,IF((SUM(выдача!$O71:X71)&lt;=($B71+$D71+$F71+$H71+$J71+$L71)),$M71,IF((SUM(выдача!$O71:X71)&lt;=($B71+$D71+$F71+$H71+$J71+$L71+$N71)),$O71,IF((SUM(выдача!$O71:X71)&lt;=($B71+$D71+$F71+$H71+$J71+$L71+$N71+$P71)),$Q71,IF((SUM(выдача!$O71:X71)&lt;=($B71+$D71+$F71+$H71+$J71+$L71+$N71+$P71+$R71)),$S71,IF((SUM(выдача!$O71:X71)&lt;=($B71+$D71+$F71+$H71+$J71+$L71+$N71+$P71+$R71+$T71)),$U71,IF((SUM(выдача!$O71:X71)&lt;=($B71+$D71+$F71+$H71+$J71+$L71+$N71+$P71+$R71+$T71+$V71)),$W71,IF((SUM(выдача!$O71:X71)&lt;=($B71+$D71+$F71+$H71+$J71+$L71+$N71+$P71+$R71+$T71+$V71+$X71)),$Y71,IF((SUM(выдача!$O71:X71)&lt;=($B71+$D71+$F71+$H71+$J71+$L71+$N71+$P71+$R71+$T71+$V71+$X71+$Z71)),$AA71,IF((SUM(выдача!$O71:X71)&lt;=($B71+$D71+$F71+$H71+$J71+$L71+$N71+$P71+$R71+$T71+$V71+$X71+$Z71+$AB71)),$AC71,0))))))))))))))</f>
        <v>0</v>
      </c>
      <c r="AS71" s="354">
        <f>IF(((SUM(выдача!$O71:Y71)&lt;=$B71)),$C71,IF((SUM(выдача!$O71:Y71)&lt;=($B71+$D71)),$E71,IF((SUM(выдача!$O71:Y71)&lt;=($B71+$D71+$F71)),$G71,IF((SUM(выдача!$O71:Y71)&lt;=($B71+$D71+$F71+$H71)),$I71,IF((SUM(выдача!$O71:Y71)&lt;=($B71+$D71+$F71+$H71+$J71)),$K71,IF((SUM(выдача!$O71:Y71)&lt;=($B71+$D71+$F71+$H71+$J71+$L71)),$M71,IF((SUM(выдача!$O71:Y71)&lt;=($B71+$D71+$F71+$H71+$J71+$L71+$N71)),$O71,IF((SUM(выдача!$O71:Y71)&lt;=($B71+$D71+$F71+$H71+$J71+$L71+$N71+$P71)),$Q71,IF((SUM(выдача!$O71:Y71)&lt;=($B71+$D71+$F71+$H71+$J71+$L71+$N71+$P71+$R71)),$S71,IF((SUM(выдача!$O71:Y71)&lt;=($B71+$D71+$F71+$H71+$J71+$L71+$N71+$P71+$R71+$T71)),$U71,IF((SUM(выдача!$O71:Y71)&lt;=($B71+$D71+$F71+$H71+$J71+$L71+$N71+$P71+$R71+$T71+$V71)),$W71,IF((SUM(выдача!$O71:Y71)&lt;=($B71+$D71+$F71+$H71+$J71+$L71+$N71+$P71+$R71+$T71+$V71+$X71)),$Y71,IF((SUM(выдача!$O71:Y71)&lt;=($B71+$D71+$F71+$H71+$J71+$L71+$N71+$P71+$R71+$T71+$V71+$X71+$Z71)),$AA71,IF((SUM(выдача!$O71:Y71)&lt;=($B71+$D71+$F71+$H71+$J71+$L71+$N71+$P71+$R71+$T71+$V71+$X71+$Z71+$AB71)),$AC71,0))))))))))))))</f>
        <v>0</v>
      </c>
      <c r="AT71" s="354">
        <f>IF(((SUM(выдача!$O71:Z71)&lt;=$B71)),$C71,IF((SUM(выдача!$O71:Z71)&lt;=($B71+$D71)),$E71,IF((SUM(выдача!$O71:Z71)&lt;=($B71+$D71+$F71)),$G71,IF((SUM(выдача!$O71:Z71)&lt;=($B71+$D71+$F71+$H71)),$I71,IF((SUM(выдача!$O71:Z71)&lt;=($B71+$D71+$F71+$H71+$J71)),$K71,IF((SUM(выдача!$O71:Z71)&lt;=($B71+$D71+$F71+$H71+$J71+$L71)),$M71,IF((SUM(выдача!$O71:Z71)&lt;=($B71+$D71+$F71+$H71+$J71+$L71+$N71)),$O71,IF((SUM(выдача!$O71:Z71)&lt;=($B71+$D71+$F71+$H71+$J71+$L71+$N71+$P71)),$Q71,IF((SUM(выдача!$O71:Z71)&lt;=($B71+$D71+$F71+$H71+$J71+$L71+$N71+$P71+$R71)),$S71,IF((SUM(выдача!$O71:Z71)&lt;=($B71+$D71+$F71+$H71+$J71+$L71+$N71+$P71+$R71+$T71)),$U71,IF((SUM(выдача!$O71:Z71)&lt;=($B71+$D71+$F71+$H71+$J71+$L71+$N71+$P71+$R71+$T71+$V71)),$W71,IF((SUM(выдача!$O71:Z71)&lt;=($B71+$D71+$F71+$H71+$J71+$L71+$N71+$P71+$R71+$T71+$V71+$X71)),$Y71,IF((SUM(выдача!$O71:Z71)&lt;=($B71+$D71+$F71+$H71+$J71+$L71+$N71+$P71+$R71+$T71+$V71+$X71+$Z71)),$AA71,IF((SUM(выдача!$O71:Z71)&lt;=($B71+$D71+$F71+$H71+$J71+$L71+$N71+$P71+$R71+$T71+$V71+$X71+$Z71+$AB71)),$AC71,0))))))))))))))</f>
        <v>0</v>
      </c>
      <c r="AU71" s="354">
        <f>IF(((SUM(выдача!$O71:AA71)&lt;=$B71)),$C71,IF((SUM(выдача!$O71:AA71)&lt;=($B71+$D71)),$E71,IF((SUM(выдача!$O71:AA71)&lt;=($B71+$D71+$F71)),$G71,IF((SUM(выдача!$O71:AA71)&lt;=($B71+$D71+$F71+$H71)),$I71,IF((SUM(выдача!$O71:AA71)&lt;=($B71+$D71+$F71+$H71+$J71)),$K71,IF((SUM(выдача!$O71:AA71)&lt;=($B71+$D71+$F71+$H71+$J71+$L71)),$M71,IF((SUM(выдача!$O71:AA71)&lt;=($B71+$D71+$F71+$H71+$J71+$L71+$N71)),$O71,IF((SUM(выдача!$O71:AA71)&lt;=($B71+$D71+$F71+$H71+$J71+$L71+$N71+$P71)),$Q71,IF((SUM(выдача!$O71:AA71)&lt;=($B71+$D71+$F71+$H71+$J71+$L71+$N71+$P71+$R71)),$S71,IF((SUM(выдача!$O71:AA71)&lt;=($B71+$D71+$F71+$H71+$J71+$L71+$N71+$P71+$R71+$T71)),$U71,IF((SUM(выдача!$O71:AA71)&lt;=($B71+$D71+$F71+$H71+$J71+$L71+$N71+$P71+$R71+$T71+$V71)),$W71,IF((SUM(выдача!$O71:AA71)&lt;=($B71+$D71+$F71+$H71+$J71+$L71+$N71+$P71+$R71+$T71+$V71+$X71)),$Y71,IF((SUM(выдача!$O71:AA71)&lt;=($B71+$D71+$F71+$H71+$J71+$L71+$N71+$P71+$R71+$T71+$V71+$X71+$Z71)),$AA71,IF((SUM(выдача!$O71:AA71)&lt;=($B71+$D71+$F71+$H71+$J71+$L71+$N71+$P71+$R71+$T71+$V71+$X71+$Z71+$AB71)),$AC71,0))))))))))))))</f>
        <v>0</v>
      </c>
      <c r="AV71" s="354">
        <f>IF(((SUM(выдача!$O71:AB71)&lt;=$B71)),$C71,IF((SUM(выдача!$O71:AB71)&lt;=($B71+$D71)),$E71,IF((SUM(выдача!$O71:AB71)&lt;=($B71+$D71+$F71)),$G71,IF((SUM(выдача!$O71:AB71)&lt;=($B71+$D71+$F71+$H71)),$I71,IF((SUM(выдача!$O71:AB71)&lt;=($B71+$D71+$F71+$H71+$J71)),$K71,IF((SUM(выдача!$O71:AB71)&lt;=($B71+$D71+$F71+$H71+$J71+$L71)),$M71,IF((SUM(выдача!$O71:AB71)&lt;=($B71+$D71+$F71+$H71+$J71+$L71+$N71)),$O71,IF((SUM(выдача!$O71:AB71)&lt;=($B71+$D71+$F71+$H71+$J71+$L71+$N71+$P71)),$Q71,IF((SUM(выдача!$O71:AB71)&lt;=($B71+$D71+$F71+$H71+$J71+$L71+$N71+$P71+$R71)),$S71,IF((SUM(выдача!$O71:AB71)&lt;=($B71+$D71+$F71+$H71+$J71+$L71+$N71+$P71+$R71+$T71)),$U71,IF((SUM(выдача!$O71:AB71)&lt;=($B71+$D71+$F71+$H71+$J71+$L71+$N71+$P71+$R71+$T71+$V71)),$W71,IF((SUM(выдача!$O71:AB71)&lt;=($B71+$D71+$F71+$H71+$J71+$L71+$N71+$P71+$R71+$T71+$V71+$X71)),$Y71,IF((SUM(выдача!$O71:AB71)&lt;=($B71+$D71+$F71+$H71+$J71+$L71+$N71+$P71+$R71+$T71+$V71+$X71+$Z71)),$AA71,IF((SUM(выдача!$O71:AB71)&lt;=($B71+$D71+$F71+$H71+$J71+$L71+$N71+$P71+$R71+$T71+$V71+$X71+$Z71+$AB71)),$AC71,0))))))))))))))</f>
        <v>0</v>
      </c>
      <c r="AW71" s="354">
        <f>IF(((SUM(выдача!$O71:AC71)&lt;=$B71)),$C71,IF((SUM(выдача!$O71:AC71)&lt;=($B71+$D71)),$E71,IF((SUM(выдача!$O71:AC71)&lt;=($B71+$D71+$F71)),$G71,IF((SUM(выдача!$O71:AC71)&lt;=($B71+$D71+$F71+$H71)),$I71,IF((SUM(выдача!$O71:AC71)&lt;=($B71+$D71+$F71+$H71+$J71)),$K71,IF((SUM(выдача!$O71:AC71)&lt;=($B71+$D71+$F71+$H71+$J71+$L71)),$M71,IF((SUM(выдача!$O71:AC71)&lt;=($B71+$D71+$F71+$H71+$J71+$L71+$N71)),$O71,IF((SUM(выдача!$O71:AC71)&lt;=($B71+$D71+$F71+$H71+$J71+$L71+$N71+$P71)),$Q71,IF((SUM(выдача!$O71:AC71)&lt;=($B71+$D71+$F71+$H71+$J71+$L71+$N71+$P71+$R71)),$S71,IF((SUM(выдача!$O71:AC71)&lt;=($B71+$D71+$F71+$H71+$J71+$L71+$N71+$P71+$R71+$T71)),$U71,IF((SUM(выдача!$O71:AC71)&lt;=($B71+$D71+$F71+$H71+$J71+$L71+$N71+$P71+$R71+$T71+$V71)),$W71,IF((SUM(выдача!$O71:AC71)&lt;=($B71+$D71+$F71+$H71+$J71+$L71+$N71+$P71+$R71+$T71+$V71+$X71)),$Y71,IF((SUM(выдача!$O71:AC71)&lt;=($B71+$D71+$F71+$H71+$J71+$L71+$N71+$P71+$R71+$T71+$V71+$X71+$Z71)),$AA71,IF((SUM(выдача!$O71:AC71)&lt;=($B71+$D71+$F71+$H71+$J71+$L71+$N71+$P71+$R71+$T71+$V71+$X71+$Z71+$AB71)),$AC71,0))))))))))))))</f>
        <v>0</v>
      </c>
      <c r="AX71" s="354">
        <f>IF(((SUM(выдача!$O71:AD71)&lt;=$B71)),$C71,IF((SUM(выдача!$O71:AD71)&lt;=($B71+$D71)),$E71,IF((SUM(выдача!$O71:AD71)&lt;=($B71+$D71+$F71)),$G71,IF((SUM(выдача!$O71:AD71)&lt;=($B71+$D71+$F71+$H71)),$I71,IF((SUM(выдача!$O71:AD71)&lt;=($B71+$D71+$F71+$H71+$J71)),$K71,IF((SUM(выдача!$O71:AD71)&lt;=($B71+$D71+$F71+$H71+$J71+$L71)),$M71,IF((SUM(выдача!$O71:AD71)&lt;=($B71+$D71+$F71+$H71+$J71+$L71+$N71)),$O71,IF((SUM(выдача!$O71:AD71)&lt;=($B71+$D71+$F71+$H71+$J71+$L71+$N71+$P71)),$Q71,IF((SUM(выдача!$O71:AD71)&lt;=($B71+$D71+$F71+$H71+$J71+$L71+$N71+$P71+$R71)),$S71,IF((SUM(выдача!$O71:AD71)&lt;=($B71+$D71+$F71+$H71+$J71+$L71+$N71+$P71+$R71+$T71)),$U71,IF((SUM(выдача!$O71:AD71)&lt;=($B71+$D71+$F71+$H71+$J71+$L71+$N71+$P71+$R71+$T71+$V71)),$W71,IF((SUM(выдача!$O71:AD71)&lt;=($B71+$D71+$F71+$H71+$J71+$L71+$N71+$P71+$R71+$T71+$V71+$X71)),$Y71,IF((SUM(выдача!$O71:AD71)&lt;=($B71+$D71+$F71+$H71+$J71+$L71+$N71+$P71+$R71+$T71+$V71+$X71+$Z71)),$AA71,IF((SUM(выдача!$O71:AD71)&lt;=($B71+$D71+$F71+$H71+$J71+$L71+$N71+$P71+$R71+$T71+$V71+$X71+$Z71+$AB71)),$AC71,0))))))))))))))</f>
        <v>0</v>
      </c>
      <c r="AY71" s="354">
        <f>IF(((SUM(выдача!$O71:AE71)&lt;=$B71)),$C71,IF((SUM(выдача!$O71:AE71)&lt;=($B71+$D71)),$E71,IF((SUM(выдача!$O71:AE71)&lt;=($B71+$D71+$F71)),$G71,IF((SUM(выдача!$O71:AE71)&lt;=($B71+$D71+$F71+$H71)),$I71,IF((SUM(выдача!$O71:AE71)&lt;=($B71+$D71+$F71+$H71+$J71)),$K71,IF((SUM(выдача!$O71:AE71)&lt;=($B71+$D71+$F71+$H71+$J71+$L71)),$M71,IF((SUM(выдача!$O71:AE71)&lt;=($B71+$D71+$F71+$H71+$J71+$L71+$N71)),$O71,IF((SUM(выдача!$O71:AE71)&lt;=($B71+$D71+$F71+$H71+$J71+$L71+$N71+$P71)),$Q71,IF((SUM(выдача!$O71:AE71)&lt;=($B71+$D71+$F71+$H71+$J71+$L71+$N71+$P71+$R71)),$S71,IF((SUM(выдача!$O71:AE71)&lt;=($B71+$D71+$F71+$H71+$J71+$L71+$N71+$P71+$R71+$T71)),$U71,IF((SUM(выдача!$O71:AE71)&lt;=($B71+$D71+$F71+$H71+$J71+$L71+$N71+$P71+$R71+$T71+$V71)),$W71,IF((SUM(выдача!$O71:AE71)&lt;=($B71+$D71+$F71+$H71+$J71+$L71+$N71+$P71+$R71+$T71+$V71+$X71)),$Y71,IF((SUM(выдача!$O71:AE71)&lt;=($B71+$D71+$F71+$H71+$J71+$L71+$N71+$P71+$R71+$T71+$V71+$X71+$Z71)),$AA71,IF((SUM(выдача!$O71:AE71)&lt;=($B71+$D71+$F71+$H71+$J71+$L71+$N71+$P71+$R71+$T71+$V71+$X71+$Z71+$AB71)),$AC71,0))))))))))))))</f>
        <v>0</v>
      </c>
      <c r="AZ71" s="354">
        <f>IF(((SUM(выдача!$O71:AF71)&lt;=$B71)),$C71,IF((SUM(выдача!$O71:AF71)&lt;=($B71+$D71)),$E71,IF((SUM(выдача!$O71:AF71)&lt;=($B71+$D71+$F71)),$G71,IF((SUM(выдача!$O71:AF71)&lt;=($B71+$D71+$F71+$H71)),$I71,IF((SUM(выдача!$O71:AF71)&lt;=($B71+$D71+$F71+$H71+$J71)),$K71,IF((SUM(выдача!$O71:AF71)&lt;=($B71+$D71+$F71+$H71+$J71+$L71)),$M71,IF((SUM(выдача!$O71:AF71)&lt;=($B71+$D71+$F71+$H71+$J71+$L71+$N71)),$O71,IF((SUM(выдача!$O71:AF71)&lt;=($B71+$D71+$F71+$H71+$J71+$L71+$N71+$P71)),$Q71,IF((SUM(выдача!$O71:AF71)&lt;=($B71+$D71+$F71+$H71+$J71+$L71+$N71+$P71+$R71)),$S71,IF((SUM(выдача!$O71:AF71)&lt;=($B71+$D71+$F71+$H71+$J71+$L71+$N71+$P71+$R71+$T71)),$U71,IF((SUM(выдача!$O71:AF71)&lt;=($B71+$D71+$F71+$H71+$J71+$L71+$N71+$P71+$R71+$T71+$V71)),$W71,IF((SUM(выдача!$O71:AF71)&lt;=($B71+$D71+$F71+$H71+$J71+$L71+$N71+$P71+$R71+$T71+$V71+$X71)),$Y71,IF((SUM(выдача!$O71:AF71)&lt;=($B71+$D71+$F71+$H71+$J71+$L71+$N71+$P71+$R71+$T71+$V71+$X71+$Z71)),$AA71,IF((SUM(выдача!$O71:AF71)&lt;=($B71+$D71+$F71+$H71+$J71+$L71+$N71+$P71+$R71+$T71+$V71+$X71+$Z71+$AB71)),$AC71,0))))))))))))))</f>
        <v>0</v>
      </c>
      <c r="BA71" s="354">
        <f>IF(((SUM(выдача!$O71:AG71)&lt;=$B71)),$C71,IF((SUM(выдача!$O71:AG71)&lt;=($B71+$D71)),$E71,IF((SUM(выдача!$O71:AG71)&lt;=($B71+$D71+$F71)),$G71,IF((SUM(выдача!$O71:AG71)&lt;=($B71+$D71+$F71+$H71)),$I71,IF((SUM(выдача!$O71:AG71)&lt;=($B71+$D71+$F71+$H71+$J71)),$K71,IF((SUM(выдача!$O71:AG71)&lt;=($B71+$D71+$F71+$H71+$J71+$L71)),$M71,IF((SUM(выдача!$O71:AG71)&lt;=($B71+$D71+$F71+$H71+$J71+$L71+$N71)),$O71,IF((SUM(выдача!$O71:AG71)&lt;=($B71+$D71+$F71+$H71+$J71+$L71+$N71+$P71)),$Q71,IF((SUM(выдача!$O71:AG71)&lt;=($B71+$D71+$F71+$H71+$J71+$L71+$N71+$P71+$R71)),$S71,IF((SUM(выдача!$O71:AG71)&lt;=($B71+$D71+$F71+$H71+$J71+$L71+$N71+$P71+$R71+$T71)),$U71,IF((SUM(выдача!$O71:AG71)&lt;=($B71+$D71+$F71+$H71+$J71+$L71+$N71+$P71+$R71+$T71+$V71)),$W71,IF((SUM(выдача!$O71:AG71)&lt;=($B71+$D71+$F71+$H71+$J71+$L71+$N71+$P71+$R71+$T71+$V71+$X71)),$Y71,IF((SUM(выдача!$O71:AG71)&lt;=($B71+$D71+$F71+$H71+$J71+$L71+$N71+$P71+$R71+$T71+$V71+$X71+$Z71)),$AA71,IF((SUM(выдача!$O71:AG71)&lt;=($B71+$D71+$F71+$H71+$J71+$L71+$N71+$P71+$R71+$T71+$V71+$X71+$Z71+$AB71)),$AC71,0))))))))))))))</f>
        <v>0</v>
      </c>
      <c r="BB71" s="354">
        <f>IF(((SUM(выдача!$O71:AH71)&lt;=$B71)),$C71,IF((SUM(выдача!$O71:AH71)&lt;=($B71+$D71)),$E71,IF((SUM(выдача!$O71:AH71)&lt;=($B71+$D71+$F71)),$G71,IF((SUM(выдача!$O71:AH71)&lt;=($B71+$D71+$F71+$H71)),$I71,IF((SUM(выдача!$O71:AH71)&lt;=($B71+$D71+$F71+$H71+$J71)),$K71,IF((SUM(выдача!$O71:AH71)&lt;=($B71+$D71+$F71+$H71+$J71+$L71)),$M71,IF((SUM(выдача!$O71:AH71)&lt;=($B71+$D71+$F71+$H71+$J71+$L71+$N71)),$O71,IF((SUM(выдача!$O71:AH71)&lt;=($B71+$D71+$F71+$H71+$J71+$L71+$N71+$P71)),$Q71,IF((SUM(выдача!$O71:AH71)&lt;=($B71+$D71+$F71+$H71+$J71+$L71+$N71+$P71+$R71)),$S71,IF((SUM(выдача!$O71:AH71)&lt;=($B71+$D71+$F71+$H71+$J71+$L71+$N71+$P71+$R71+$T71)),$U71,IF((SUM(выдача!$O71:AH71)&lt;=($B71+$D71+$F71+$H71+$J71+$L71+$N71+$P71+$R71+$T71+$V71)),$W71,IF((SUM(выдача!$O71:AH71)&lt;=($B71+$D71+$F71+$H71+$J71+$L71+$N71+$P71+$R71+$T71+$V71+$X71)),$Y71,IF((SUM(выдача!$O71:AH71)&lt;=($B71+$D71+$F71+$H71+$J71+$L71+$N71+$P71+$R71+$T71+$V71+$X71+$Z71)),$AA71,IF((SUM(выдача!$O71:AH71)&lt;=($B71+$D71+$F71+$H71+$J71+$L71+$N71+$P71+$R71+$T71+$V71+$X71+$Z71+$AB71)),$AC71,0))))))))))))))</f>
        <v>0</v>
      </c>
      <c r="BC71" s="354">
        <f>IF(((SUM(выдача!$O71:AI71)&lt;=$B71)),$C71,IF((SUM(выдача!$O71:AI71)&lt;=($B71+$D71)),$E71,IF((SUM(выдача!$O71:AI71)&lt;=($B71+$D71+$F71)),$G71,IF((SUM(выдача!$O71:AI71)&lt;=($B71+$D71+$F71+$H71)),$I71,IF((SUM(выдача!$O71:AI71)&lt;=($B71+$D71+$F71+$H71+$J71)),$K71,IF((SUM(выдача!$O71:AI71)&lt;=($B71+$D71+$F71+$H71+$J71+$L71)),$M71,IF((SUM(выдача!$O71:AI71)&lt;=($B71+$D71+$F71+$H71+$J71+$L71+$N71)),$O71,IF((SUM(выдача!$O71:AI71)&lt;=($B71+$D71+$F71+$H71+$J71+$L71+$N71+$P71)),$Q71,IF((SUM(выдача!$O71:AI71)&lt;=($B71+$D71+$F71+$H71+$J71+$L71+$N71+$P71+$R71)),$S71,IF((SUM(выдача!$O71:AI71)&lt;=($B71+$D71+$F71+$H71+$J71+$L71+$N71+$P71+$R71+$T71)),$U71,IF((SUM(выдача!$O71:AI71)&lt;=($B71+$D71+$F71+$H71+$J71+$L71+$N71+$P71+$R71+$T71+$V71)),$W71,IF((SUM(выдача!$O71:AI71)&lt;=($B71+$D71+$F71+$H71+$J71+$L71+$N71+$P71+$R71+$T71+$V71+$X71)),$Y71,IF((SUM(выдача!$O71:AI71)&lt;=($B71+$D71+$F71+$H71+$J71+$L71+$N71+$P71+$R71+$T71+$V71+$X71+$Z71)),$AA71,IF((SUM(выдача!$O71:AI71)&lt;=($B71+$D71+$F71+$H71+$J71+$L71+$N71+$P71+$R71+$T71+$V71+$X71+$Z71+$AB71)),$AC71,0))))))))))))))</f>
        <v>0</v>
      </c>
      <c r="BD71" s="355"/>
      <c r="BE71" s="310"/>
    </row>
    <row r="72" spans="1:57" ht="15.75">
      <c r="A72" s="151"/>
      <c r="B72" s="276"/>
      <c r="C72" s="277"/>
      <c r="D72" s="276"/>
      <c r="E72" s="280"/>
      <c r="F72" s="276"/>
      <c r="G72" s="280"/>
      <c r="H72" s="276"/>
      <c r="I72" s="278"/>
      <c r="J72" s="279"/>
      <c r="K72" s="278"/>
      <c r="L72" s="279"/>
      <c r="M72" s="280"/>
      <c r="N72" s="279"/>
      <c r="O72" s="280"/>
      <c r="P72" s="279"/>
      <c r="Q72" s="280"/>
      <c r="R72" s="279"/>
      <c r="S72" s="280"/>
      <c r="T72" s="279"/>
      <c r="U72" s="280"/>
      <c r="V72" s="279"/>
      <c r="W72" s="280"/>
      <c r="X72" s="279"/>
      <c r="Y72" s="280"/>
      <c r="Z72" s="279"/>
      <c r="AA72" s="280"/>
      <c r="AB72" s="279"/>
      <c r="AC72" s="280"/>
      <c r="AD72" s="351">
        <f>B72*C72+D72*E72+F72*G72+H72*I72+J72*K72+L72*M72+N72*O72+P72*Q72+R72*S72+T72*U72+V72*W72+X72*Y72+Z72*AA72+AB72*AC72</f>
        <v>0</v>
      </c>
      <c r="AE72" s="351">
        <f>AD72-(SUM(Всего!D72:'Всего'!X72))</f>
        <v>0</v>
      </c>
      <c r="AF72" s="352">
        <f>B72+D72+F72+H72+J72+L72+N72+P72+R72+T72+V72+X72+Z72+AB72</f>
        <v>0</v>
      </c>
      <c r="AG72" s="353">
        <f t="shared" si="5"/>
        <v>0</v>
      </c>
      <c r="AH72" s="353">
        <f>выдача!B72</f>
        <v>0</v>
      </c>
      <c r="AI72" s="354">
        <f>IF(((SUM(выдача!$O72:O72)&lt;=$B72)),$C72,IF((SUM(выдача!$O72:O72)&lt;=($B72+$D72)),$E72,IF((SUM(выдача!$O72:O72)&lt;=($B72+$D72+$F72)),$G72,IF((SUM(выдача!$O72:O72)&lt;=($B72+$D72+$F72+$H72)),$I72,IF((SUM(выдача!$O72:O72)&lt;=($B72+$D72+$F72+$H72+$J72)),$K72,IF((SUM(выдача!$O72:O72)&lt;=($B72+$D72+$F72+$H72+$J72+$L72)),$M72,IF((SUM(выдача!$O72:O72)&lt;=($B72+$D72+$F72+$H72+$J72+$L72+$N72)),$O72,IF((SUM(выдача!$O72:O72)&lt;=($B72+$D72+$F72+$H72+$J72+$L72+$N72+$P72)),$Q72,IF((SUM(выдача!$O72:O72)&lt;=($B72+$D72+$F72+$H72+$J72+$L72+$N72+$P72+$R72)),$S72,IF((SUM(выдача!$O72:O72)&lt;=($B72+$D72+$F72+$H72+$J72+$L72+$N72+$P72+$R72+$T72)),$U72,IF((SUM(выдача!$O72:O72)&lt;=($B72+$D72+$F72+$H72+$J72+$L72+$N72+$P72+$R72+$T72+$V72)),$W72,IF((SUM(выдача!$O72:O72)&lt;=($B72+$D72+$F72+$H72+$J72+$L72+$N72+$P72+$R72+$T72+$V72+$X72)),$Y72,IF((SUM(выдача!$O72:O72)&lt;=($B72+$D72+$F72+$H72+$J72+$L72+$N72+$P72+$R72+$T72+$V72+$X72+$Z72)),$AA72,IF((SUM(выдача!$O72:O72)&lt;=($B72+$D72+$F72+$H72+$J72+$L72+$N72+$P72+$R72+$T72+$V72+$X72+$Z72+$AB72)),$AC72,0))))))))))))))</f>
        <v>0</v>
      </c>
      <c r="AJ72" s="354">
        <f>IF(((SUM(выдача!$O72:P72)&lt;=$B72)),$C72,IF((SUM(выдача!$O72:P72)&lt;=($B72+$D72)),$E72,IF((SUM(выдача!$O72:P72)&lt;=($B72+$D72+$F72)),$G72,IF((SUM(выдача!$O72:P72)&lt;=($B72+$D72+$F72+$H72)),$I72,IF((SUM(выдача!$O72:P72)&lt;=($B72+$D72+$F72+$H72+$J72)),$K72,IF((SUM(выдача!$O72:P72)&lt;=($B72+$D72+$F72+$H72+$J72+$L72)),$M72,IF((SUM(выдача!$O72:P72)&lt;=($B72+$D72+$F72+$H72+$J72+$L72+$N72)),$O72,IF((SUM(выдача!$O72:P72)&lt;=($B72+$D72+$F72+$H72+$J72+$L72+$N72+$P72)),$Q72,IF((SUM(выдача!$O72:P72)&lt;=($B72+$D72+$F72+$H72+$J72+$L72+$N72+$P72+$R72)),$S72,IF((SUM(выдача!$O72:P72)&lt;=($B72+$D72+$F72+$H72+$J72+$L72+$N72+$P72+$R72+$T72)),$U72,IF((SUM(выдача!$O72:P72)&lt;=($B72+$D72+$F72+$H72+$J72+$L72+$N72+$P72+$R72+$T72+$V72)),$W72,IF((SUM(выдача!$O72:P72)&lt;=($B72+$D72+$F72+$H72+$J72+$L72+$N72+$P72+$R72+$T72+$V72+$X72)),$Y72,IF((SUM(выдача!$O72:P72)&lt;=($B72+$D72+$F72+$H72+$J72+$L72+$N72+$P72+$R72+$T72+$V72+$X72+$Z72)),$AA72,IF((SUM(выдача!$O72:P72)&lt;=($B72+$D72+$F72+$H72+$J72+$L72+$N72+$P72+$R72+$T72+$V72+$X72+$Z72+$AB72)),$AC72,0))))))))))))))</f>
        <v>0</v>
      </c>
      <c r="AK72" s="354">
        <f>IF(((SUM(выдача!$O72:Q72)&lt;=$B72)),$C72,IF((SUM(выдача!$O72:Q72)&lt;=($B72+$D72)),$E72,IF((SUM(выдача!$O72:Q72)&lt;=($B72+$D72+$F72)),$G72,IF((SUM(выдача!$O72:Q72)&lt;=($B72+$D72+$F72+$H72)),$I72,IF((SUM(выдача!$O72:Q72)&lt;=($B72+$D72+$F72+$H72+$J72)),$K72,IF((SUM(выдача!$O72:Q72)&lt;=($B72+$D72+$F72+$H72+$J72+$L72)),$M72,IF((SUM(выдача!$O72:Q72)&lt;=($B72+$D72+$F72+$H72+$J72+$L72+$N72)),$O72,IF((SUM(выдача!$O72:Q72)&lt;=($B72+$D72+$F72+$H72+$J72+$L72+$N72+$P72)),$Q72,IF((SUM(выдача!$O72:Q72)&lt;=($B72+$D72+$F72+$H72+$J72+$L72+$N72+$P72+$R72)),$S72,IF((SUM(выдача!$O72:Q72)&lt;=($B72+$D72+$F72+$H72+$J72+$L72+$N72+$P72+$R72+$T72)),$U72,IF((SUM(выдача!$O72:Q72)&lt;=($B72+$D72+$F72+$H72+$J72+$L72+$N72+$P72+$R72+$T72+$V72)),$W72,IF((SUM(выдача!$O72:Q72)&lt;=($B72+$D72+$F72+$H72+$J72+$L72+$N72+$P72+$R72+$T72+$V72+$X72)),$Y72,IF((SUM(выдача!$O72:Q72)&lt;=($B72+$D72+$F72+$H72+$J72+$L72+$N72+$P72+$R72+$T72+$V72+$X72+$Z72)),$AA72,IF((SUM(выдача!$O72:Q72)&lt;=($B72+$D72+$F72+$H72+$J72+$L72+$N72+$P72+$R72+$T72+$V72+$X72+$Z72+$AB72)),$AC72,0))))))))))))))</f>
        <v>0</v>
      </c>
      <c r="AL72" s="354">
        <f>IF(((SUM(выдача!$O72:R72)&lt;=$B72)),$C72,IF((SUM(выдача!$O72:R72)&lt;=($B72+$D72)),$E72,IF((SUM(выдача!$O72:R72)&lt;=($B72+$D72+$F72)),$G72,IF((SUM(выдача!$O72:R72)&lt;=($B72+$D72+$F72+$H72)),$I72,IF((SUM(выдача!$O72:R72)&lt;=($B72+$D72+$F72+$H72+$J72)),$K72,IF((SUM(выдача!$O72:R72)&lt;=($B72+$D72+$F72+$H72+$J72+$L72)),$M72,IF((SUM(выдача!$O72:R72)&lt;=($B72+$D72+$F72+$H72+$J72+$L72+$N72)),$O72,IF((SUM(выдача!$O72:R72)&lt;=($B72+$D72+$F72+$H72+$J72+$L72+$N72+$P72)),$Q72,IF((SUM(выдача!$O72:R72)&lt;=($B72+$D72+$F72+$H72+$J72+$L72+$N72+$P72+$R72)),$S72,IF((SUM(выдача!$O72:R72)&lt;=($B72+$D72+$F72+$H72+$J72+$L72+$N72+$P72+$R72+$T72)),$U72,IF((SUM(выдача!$O72:R72)&lt;=($B72+$D72+$F72+$H72+$J72+$L72+$N72+$P72+$R72+$T72+$V72)),$W72,IF((SUM(выдача!$O72:R72)&lt;=($B72+$D72+$F72+$H72+$J72+$L72+$N72+$P72+$R72+$T72+$V72+$X72)),$Y72,IF((SUM(выдача!$O72:R72)&lt;=($B72+$D72+$F72+$H72+$J72+$L72+$N72+$P72+$R72+$T72+$V72+$X72+$Z72)),$AA72,IF((SUM(выдача!$O72:R72)&lt;=($B72+$D72+$F72+$H72+$J72+$L72+$N72+$P72+$R72+$T72+$V72+$X72+$Z72+$AB72)),$AC72,0))))))))))))))</f>
        <v>0</v>
      </c>
      <c r="AM72" s="354">
        <f>IF(((SUM(выдача!$O72:S72)&lt;=$B72)),$C72,IF((SUM(выдача!$O72:S72)&lt;=($B72+$D72)),$E72,IF((SUM(выдача!$O72:S72)&lt;=($B72+$D72+$F72)),$G72,IF((SUM(выдача!$O72:S72)&lt;=($B72+$D72+$F72+$H72)),$I72,IF((SUM(выдача!$O72:S72)&lt;=($B72+$D72+$F72+$H72+$J72)),$K72,IF((SUM(выдача!$O72:S72)&lt;=($B72+$D72+$F72+$H72+$J72+$L72)),$M72,IF((SUM(выдача!$O72:S72)&lt;=($B72+$D72+$F72+$H72+$J72+$L72+$N72)),$O72,IF((SUM(выдача!$O72:S72)&lt;=($B72+$D72+$F72+$H72+$J72+$L72+$N72+$P72)),$Q72,IF((SUM(выдача!$O72:S72)&lt;=($B72+$D72+$F72+$H72+$J72+$L72+$N72+$P72+$R72)),$S72,IF((SUM(выдача!$O72:S72)&lt;=($B72+$D72+$F72+$H72+$J72+$L72+$N72+$P72+$R72+$T72)),$U72,IF((SUM(выдача!$O72:S72)&lt;=($B72+$D72+$F72+$H72+$J72+$L72+$N72+$P72+$R72+$T72+$V72)),$W72,IF((SUM(выдача!$O72:S72)&lt;=($B72+$D72+$F72+$H72+$J72+$L72+$N72+$P72+$R72+$T72+$V72+$X72)),$Y72,IF((SUM(выдача!$O72:S72)&lt;=($B72+$D72+$F72+$H72+$J72+$L72+$N72+$P72+$R72+$T72+$V72+$X72+$Z72)),$AA72,IF((SUM(выдача!$O72:S72)&lt;=($B72+$D72+$F72+$H72+$J72+$L72+$N72+$P72+$R72+$T72+$V72+$X72+$Z72+$AB72)),$AC72,0))))))))))))))</f>
        <v>0</v>
      </c>
      <c r="AN72" s="354">
        <f>IF(((SUM(выдача!$O72:T72)&lt;=$B72)),$C72,IF((SUM(выдача!$O72:T72)&lt;=($B72+$D72)),$E72,IF((SUM(выдача!$O72:T72)&lt;=($B72+$D72+$F72)),$G72,IF((SUM(выдача!$O72:T72)&lt;=($B72+$D72+$F72+$H72)),$I72,IF((SUM(выдача!$O72:T72)&lt;=($B72+$D72+$F72+$H72+$J72)),$K72,IF((SUM(выдача!$O72:T72)&lt;=($B72+$D72+$F72+$H72+$J72+$L72)),$M72,IF((SUM(выдача!$O72:T72)&lt;=($B72+$D72+$F72+$H72+$J72+$L72+$N72)),$O72,IF((SUM(выдача!$O72:T72)&lt;=($B72+$D72+$F72+$H72+$J72+$L72+$N72+$P72)),$Q72,IF((SUM(выдача!$O72:T72)&lt;=($B72+$D72+$F72+$H72+$J72+$L72+$N72+$P72+$R72)),$S72,IF((SUM(выдача!$O72:T72)&lt;=($B72+$D72+$F72+$H72+$J72+$L72+$N72+$P72+$R72+$T72)),$U72,IF((SUM(выдача!$O72:T72)&lt;=($B72+$D72+$F72+$H72+$J72+$L72+$N72+$P72+$R72+$T72+$V72)),$W72,IF((SUM(выдача!$O72:T72)&lt;=($B72+$D72+$F72+$H72+$J72+$L72+$N72+$P72+$R72+$T72+$V72+$X72)),$Y72,IF((SUM(выдача!$O72:T72)&lt;=($B72+$D72+$F72+$H72+$J72+$L72+$N72+$P72+$R72+$T72+$V72+$X72+$Z72)),$AA72,IF((SUM(выдача!$O72:T72)&lt;=($B72+$D72+$F72+$H72+$J72+$L72+$N72+$P72+$R72+$T72+$V72+$X72+$Z72+$AB72)),$AC72,0))))))))))))))</f>
        <v>0</v>
      </c>
      <c r="AO72" s="354">
        <f>IF(((SUM(выдача!$O72:U72)&lt;=$B72)),$C72,IF((SUM(выдача!$O72:U72)&lt;=($B72+$D72)),$E72,IF((SUM(выдача!$O72:U72)&lt;=($B72+$D72+$F72)),$G72,IF((SUM(выдача!$O72:U72)&lt;=($B72+$D72+$F72+$H72)),$I72,IF((SUM(выдача!$O72:U72)&lt;=($B72+$D72+$F72+$H72+$J72)),$K72,IF((SUM(выдача!$O72:U72)&lt;=($B72+$D72+$F72+$H72+$J72+$L72)),$M72,IF((SUM(выдача!$O72:U72)&lt;=($B72+$D72+$F72+$H72+$J72+$L72+$N72)),$O72,IF((SUM(выдача!$O72:U72)&lt;=($B72+$D72+$F72+$H72+$J72+$L72+$N72+$P72)),$Q72,IF((SUM(выдача!$O72:U72)&lt;=($B72+$D72+$F72+$H72+$J72+$L72+$N72+$P72+$R72)),$S72,IF((SUM(выдача!$O72:U72)&lt;=($B72+$D72+$F72+$H72+$J72+$L72+$N72+$P72+$R72+$T72)),$U72,IF((SUM(выдача!$O72:U72)&lt;=($B72+$D72+$F72+$H72+$J72+$L72+$N72+$P72+$R72+$T72+$V72)),$W72,IF((SUM(выдача!$O72:U72)&lt;=($B72+$D72+$F72+$H72+$J72+$L72+$N72+$P72+$R72+$T72+$V72+$X72)),$Y72,IF((SUM(выдача!$O72:U72)&lt;=($B72+$D72+$F72+$H72+$J72+$L72+$N72+$P72+$R72+$T72+$V72+$X72+$Z72)),$AA72,IF((SUM(выдача!$O72:U72)&lt;=($B72+$D72+$F72+$H72+$J72+$L72+$N72+$P72+$R72+$T72+$V72+$X72+$Z72+$AB72)),$AC72,0))))))))))))))</f>
        <v>0</v>
      </c>
      <c r="AP72" s="354">
        <f>IF(((SUM(выдача!$O72:V72)&lt;=$B72)),$C72,IF((SUM(выдача!$O72:V72)&lt;=($B72+$D72)),$E72,IF((SUM(выдача!$O72:V72)&lt;=($B72+$D72+$F72)),$G72,IF((SUM(выдача!$O72:V72)&lt;=($B72+$D72+$F72+$H72)),$I72,IF((SUM(выдача!$O72:V72)&lt;=($B72+$D72+$F72+$H72+$J72)),$K72,IF((SUM(выдача!$O72:V72)&lt;=($B72+$D72+$F72+$H72+$J72+$L72)),$M72,IF((SUM(выдача!$O72:V72)&lt;=($B72+$D72+$F72+$H72+$J72+$L72+$N72)),$O72,IF((SUM(выдача!$O72:V72)&lt;=($B72+$D72+$F72+$H72+$J72+$L72+$N72+$P72)),$Q72,IF((SUM(выдача!$O72:V72)&lt;=($B72+$D72+$F72+$H72+$J72+$L72+$N72+$P72+$R72)),$S72,IF((SUM(выдача!$O72:V72)&lt;=($B72+$D72+$F72+$H72+$J72+$L72+$N72+$P72+$R72+$T72)),$U72,IF((SUM(выдача!$O72:V72)&lt;=($B72+$D72+$F72+$H72+$J72+$L72+$N72+$P72+$R72+$T72+$V72)),$W72,IF((SUM(выдача!$O72:V72)&lt;=($B72+$D72+$F72+$H72+$J72+$L72+$N72+$P72+$R72+$T72+$V72+$X72)),$Y72,IF((SUM(выдача!$O72:V72)&lt;=($B72+$D72+$F72+$H72+$J72+$L72+$N72+$P72+$R72+$T72+$V72+$X72+$Z72)),$AA72,IF((SUM(выдача!$O72:V72)&lt;=($B72+$D72+$F72+$H72+$J72+$L72+$N72+$P72+$R72+$T72+$V72+$X72+$Z72+$AB72)),$AC72,0))))))))))))))</f>
        <v>0</v>
      </c>
      <c r="AQ72" s="354">
        <f>IF(((SUM(выдача!$O72:W72)&lt;=$B72)),$C72,IF((SUM(выдача!$O72:W72)&lt;=($B72+$D72)),$E72,IF((SUM(выдача!$O72:W72)&lt;=($B72+$D72+$F72)),$G72,IF((SUM(выдача!$O72:W72)&lt;=($B72+$D72+$F72+$H72)),$I72,IF((SUM(выдача!$O72:W72)&lt;=($B72+$D72+$F72+$H72+$J72)),$K72,IF((SUM(выдача!$O72:W72)&lt;=($B72+$D72+$F72+$H72+$J72+$L72)),$M72,IF((SUM(выдача!$O72:W72)&lt;=($B72+$D72+$F72+$H72+$J72+$L72+$N72)),$O72,IF((SUM(выдача!$O72:W72)&lt;=($B72+$D72+$F72+$H72+$J72+$L72+$N72+$P72)),$Q72,IF((SUM(выдача!$O72:W72)&lt;=($B72+$D72+$F72+$H72+$J72+$L72+$N72+$P72+$R72)),$S72,IF((SUM(выдача!$O72:W72)&lt;=($B72+$D72+$F72+$H72+$J72+$L72+$N72+$P72+$R72+$T72)),$U72,IF((SUM(выдача!$O72:W72)&lt;=($B72+$D72+$F72+$H72+$J72+$L72+$N72+$P72+$R72+$T72+$V72)),$W72,IF((SUM(выдача!$O72:W72)&lt;=($B72+$D72+$F72+$H72+$J72+$L72+$N72+$P72+$R72+$T72+$V72+$X72)),$Y72,IF((SUM(выдача!$O72:W72)&lt;=($B72+$D72+$F72+$H72+$J72+$L72+$N72+$P72+$R72+$T72+$V72+$X72+$Z72)),$AA72,IF((SUM(выдача!$O72:W72)&lt;=($B72+$D72+$F72+$H72+$J72+$L72+$N72+$P72+$R72+$T72+$V72+$X72+$Z72+$AB72)),$AC72,0))))))))))))))</f>
        <v>0</v>
      </c>
      <c r="AR72" s="354">
        <f>IF(((SUM(выдача!$O72:X72)&lt;=$B72)),$C72,IF((SUM(выдача!$O72:X72)&lt;=($B72+$D72)),$E72,IF((SUM(выдача!$O72:X72)&lt;=($B72+$D72+$F72)),$G72,IF((SUM(выдача!$O72:X72)&lt;=($B72+$D72+$F72+$H72)),$I72,IF((SUM(выдача!$O72:X72)&lt;=($B72+$D72+$F72+$H72+$J72)),$K72,IF((SUM(выдача!$O72:X72)&lt;=($B72+$D72+$F72+$H72+$J72+$L72)),$M72,IF((SUM(выдача!$O72:X72)&lt;=($B72+$D72+$F72+$H72+$J72+$L72+$N72)),$O72,IF((SUM(выдача!$O72:X72)&lt;=($B72+$D72+$F72+$H72+$J72+$L72+$N72+$P72)),$Q72,IF((SUM(выдача!$O72:X72)&lt;=($B72+$D72+$F72+$H72+$J72+$L72+$N72+$P72+$R72)),$S72,IF((SUM(выдача!$O72:X72)&lt;=($B72+$D72+$F72+$H72+$J72+$L72+$N72+$P72+$R72+$T72)),$U72,IF((SUM(выдача!$O72:X72)&lt;=($B72+$D72+$F72+$H72+$J72+$L72+$N72+$P72+$R72+$T72+$V72)),$W72,IF((SUM(выдача!$O72:X72)&lt;=($B72+$D72+$F72+$H72+$J72+$L72+$N72+$P72+$R72+$T72+$V72+$X72)),$Y72,IF((SUM(выдача!$O72:X72)&lt;=($B72+$D72+$F72+$H72+$J72+$L72+$N72+$P72+$R72+$T72+$V72+$X72+$Z72)),$AA72,IF((SUM(выдача!$O72:X72)&lt;=($B72+$D72+$F72+$H72+$J72+$L72+$N72+$P72+$R72+$T72+$V72+$X72+$Z72+$AB72)),$AC72,0))))))))))))))</f>
        <v>0</v>
      </c>
      <c r="AS72" s="354">
        <f>IF(((SUM(выдача!$O72:Y72)&lt;=$B72)),$C72,IF((SUM(выдача!$O72:Y72)&lt;=($B72+$D72)),$E72,IF((SUM(выдача!$O72:Y72)&lt;=($B72+$D72+$F72)),$G72,IF((SUM(выдача!$O72:Y72)&lt;=($B72+$D72+$F72+$H72)),$I72,IF((SUM(выдача!$O72:Y72)&lt;=($B72+$D72+$F72+$H72+$J72)),$K72,IF((SUM(выдача!$O72:Y72)&lt;=($B72+$D72+$F72+$H72+$J72+$L72)),$M72,IF((SUM(выдача!$O72:Y72)&lt;=($B72+$D72+$F72+$H72+$J72+$L72+$N72)),$O72,IF((SUM(выдача!$O72:Y72)&lt;=($B72+$D72+$F72+$H72+$J72+$L72+$N72+$P72)),$Q72,IF((SUM(выдача!$O72:Y72)&lt;=($B72+$D72+$F72+$H72+$J72+$L72+$N72+$P72+$R72)),$S72,IF((SUM(выдача!$O72:Y72)&lt;=($B72+$D72+$F72+$H72+$J72+$L72+$N72+$P72+$R72+$T72)),$U72,IF((SUM(выдача!$O72:Y72)&lt;=($B72+$D72+$F72+$H72+$J72+$L72+$N72+$P72+$R72+$T72+$V72)),$W72,IF((SUM(выдача!$O72:Y72)&lt;=($B72+$D72+$F72+$H72+$J72+$L72+$N72+$P72+$R72+$T72+$V72+$X72)),$Y72,IF((SUM(выдача!$O72:Y72)&lt;=($B72+$D72+$F72+$H72+$J72+$L72+$N72+$P72+$R72+$T72+$V72+$X72+$Z72)),$AA72,IF((SUM(выдача!$O72:Y72)&lt;=($B72+$D72+$F72+$H72+$J72+$L72+$N72+$P72+$R72+$T72+$V72+$X72+$Z72+$AB72)),$AC72,0))))))))))))))</f>
        <v>0</v>
      </c>
      <c r="AT72" s="354">
        <f>IF(((SUM(выдача!$O72:Z72)&lt;=$B72)),$C72,IF((SUM(выдача!$O72:Z72)&lt;=($B72+$D72)),$E72,IF((SUM(выдача!$O72:Z72)&lt;=($B72+$D72+$F72)),$G72,IF((SUM(выдача!$O72:Z72)&lt;=($B72+$D72+$F72+$H72)),$I72,IF((SUM(выдача!$O72:Z72)&lt;=($B72+$D72+$F72+$H72+$J72)),$K72,IF((SUM(выдача!$O72:Z72)&lt;=($B72+$D72+$F72+$H72+$J72+$L72)),$M72,IF((SUM(выдача!$O72:Z72)&lt;=($B72+$D72+$F72+$H72+$J72+$L72+$N72)),$O72,IF((SUM(выдача!$O72:Z72)&lt;=($B72+$D72+$F72+$H72+$J72+$L72+$N72+$P72)),$Q72,IF((SUM(выдача!$O72:Z72)&lt;=($B72+$D72+$F72+$H72+$J72+$L72+$N72+$P72+$R72)),$S72,IF((SUM(выдача!$O72:Z72)&lt;=($B72+$D72+$F72+$H72+$J72+$L72+$N72+$P72+$R72+$T72)),$U72,IF((SUM(выдача!$O72:Z72)&lt;=($B72+$D72+$F72+$H72+$J72+$L72+$N72+$P72+$R72+$T72+$V72)),$W72,IF((SUM(выдача!$O72:Z72)&lt;=($B72+$D72+$F72+$H72+$J72+$L72+$N72+$P72+$R72+$T72+$V72+$X72)),$Y72,IF((SUM(выдача!$O72:Z72)&lt;=($B72+$D72+$F72+$H72+$J72+$L72+$N72+$P72+$R72+$T72+$V72+$X72+$Z72)),$AA72,IF((SUM(выдача!$O72:Z72)&lt;=($B72+$D72+$F72+$H72+$J72+$L72+$N72+$P72+$R72+$T72+$V72+$X72+$Z72+$AB72)),$AC72,0))))))))))))))</f>
        <v>0</v>
      </c>
      <c r="AU72" s="354">
        <f>IF(((SUM(выдача!$O72:AA72)&lt;=$B72)),$C72,IF((SUM(выдача!$O72:AA72)&lt;=($B72+$D72)),$E72,IF((SUM(выдача!$O72:AA72)&lt;=($B72+$D72+$F72)),$G72,IF((SUM(выдача!$O72:AA72)&lt;=($B72+$D72+$F72+$H72)),$I72,IF((SUM(выдача!$O72:AA72)&lt;=($B72+$D72+$F72+$H72+$J72)),$K72,IF((SUM(выдача!$O72:AA72)&lt;=($B72+$D72+$F72+$H72+$J72+$L72)),$M72,IF((SUM(выдача!$O72:AA72)&lt;=($B72+$D72+$F72+$H72+$J72+$L72+$N72)),$O72,IF((SUM(выдача!$O72:AA72)&lt;=($B72+$D72+$F72+$H72+$J72+$L72+$N72+$P72)),$Q72,IF((SUM(выдача!$O72:AA72)&lt;=($B72+$D72+$F72+$H72+$J72+$L72+$N72+$P72+$R72)),$S72,IF((SUM(выдача!$O72:AA72)&lt;=($B72+$D72+$F72+$H72+$J72+$L72+$N72+$P72+$R72+$T72)),$U72,IF((SUM(выдача!$O72:AA72)&lt;=($B72+$D72+$F72+$H72+$J72+$L72+$N72+$P72+$R72+$T72+$V72)),$W72,IF((SUM(выдача!$O72:AA72)&lt;=($B72+$D72+$F72+$H72+$J72+$L72+$N72+$P72+$R72+$T72+$V72+$X72)),$Y72,IF((SUM(выдача!$O72:AA72)&lt;=($B72+$D72+$F72+$H72+$J72+$L72+$N72+$P72+$R72+$T72+$V72+$X72+$Z72)),$AA72,IF((SUM(выдача!$O72:AA72)&lt;=($B72+$D72+$F72+$H72+$J72+$L72+$N72+$P72+$R72+$T72+$V72+$X72+$Z72+$AB72)),$AC72,0))))))))))))))</f>
        <v>0</v>
      </c>
      <c r="AV72" s="354">
        <f>IF(((SUM(выдача!$O72:AB72)&lt;=$B72)),$C72,IF((SUM(выдача!$O72:AB72)&lt;=($B72+$D72)),$E72,IF((SUM(выдача!$O72:AB72)&lt;=($B72+$D72+$F72)),$G72,IF((SUM(выдача!$O72:AB72)&lt;=($B72+$D72+$F72+$H72)),$I72,IF((SUM(выдача!$O72:AB72)&lt;=($B72+$D72+$F72+$H72+$J72)),$K72,IF((SUM(выдача!$O72:AB72)&lt;=($B72+$D72+$F72+$H72+$J72+$L72)),$M72,IF((SUM(выдача!$O72:AB72)&lt;=($B72+$D72+$F72+$H72+$J72+$L72+$N72)),$O72,IF((SUM(выдача!$O72:AB72)&lt;=($B72+$D72+$F72+$H72+$J72+$L72+$N72+$P72)),$Q72,IF((SUM(выдача!$O72:AB72)&lt;=($B72+$D72+$F72+$H72+$J72+$L72+$N72+$P72+$R72)),$S72,IF((SUM(выдача!$O72:AB72)&lt;=($B72+$D72+$F72+$H72+$J72+$L72+$N72+$P72+$R72+$T72)),$U72,IF((SUM(выдача!$O72:AB72)&lt;=($B72+$D72+$F72+$H72+$J72+$L72+$N72+$P72+$R72+$T72+$V72)),$W72,IF((SUM(выдача!$O72:AB72)&lt;=($B72+$D72+$F72+$H72+$J72+$L72+$N72+$P72+$R72+$T72+$V72+$X72)),$Y72,IF((SUM(выдача!$O72:AB72)&lt;=($B72+$D72+$F72+$H72+$J72+$L72+$N72+$P72+$R72+$T72+$V72+$X72+$Z72)),$AA72,IF((SUM(выдача!$O72:AB72)&lt;=($B72+$D72+$F72+$H72+$J72+$L72+$N72+$P72+$R72+$T72+$V72+$X72+$Z72+$AB72)),$AC72,0))))))))))))))</f>
        <v>0</v>
      </c>
      <c r="AW72" s="354">
        <f>IF(((SUM(выдача!$O72:AC72)&lt;=$B72)),$C72,IF((SUM(выдача!$O72:AC72)&lt;=($B72+$D72)),$E72,IF((SUM(выдача!$O72:AC72)&lt;=($B72+$D72+$F72)),$G72,IF((SUM(выдача!$O72:AC72)&lt;=($B72+$D72+$F72+$H72)),$I72,IF((SUM(выдача!$O72:AC72)&lt;=($B72+$D72+$F72+$H72+$J72)),$K72,IF((SUM(выдача!$O72:AC72)&lt;=($B72+$D72+$F72+$H72+$J72+$L72)),$M72,IF((SUM(выдача!$O72:AC72)&lt;=($B72+$D72+$F72+$H72+$J72+$L72+$N72)),$O72,IF((SUM(выдача!$O72:AC72)&lt;=($B72+$D72+$F72+$H72+$J72+$L72+$N72+$P72)),$Q72,IF((SUM(выдача!$O72:AC72)&lt;=($B72+$D72+$F72+$H72+$J72+$L72+$N72+$P72+$R72)),$S72,IF((SUM(выдача!$O72:AC72)&lt;=($B72+$D72+$F72+$H72+$J72+$L72+$N72+$P72+$R72+$T72)),$U72,IF((SUM(выдача!$O72:AC72)&lt;=($B72+$D72+$F72+$H72+$J72+$L72+$N72+$P72+$R72+$T72+$V72)),$W72,IF((SUM(выдача!$O72:AC72)&lt;=($B72+$D72+$F72+$H72+$J72+$L72+$N72+$P72+$R72+$T72+$V72+$X72)),$Y72,IF((SUM(выдача!$O72:AC72)&lt;=($B72+$D72+$F72+$H72+$J72+$L72+$N72+$P72+$R72+$T72+$V72+$X72+$Z72)),$AA72,IF((SUM(выдача!$O72:AC72)&lt;=($B72+$D72+$F72+$H72+$J72+$L72+$N72+$P72+$R72+$T72+$V72+$X72+$Z72+$AB72)),$AC72,0))))))))))))))</f>
        <v>0</v>
      </c>
      <c r="AX72" s="354">
        <f>IF(((SUM(выдача!$O72:AD72)&lt;=$B72)),$C72,IF((SUM(выдача!$O72:AD72)&lt;=($B72+$D72)),$E72,IF((SUM(выдача!$O72:AD72)&lt;=($B72+$D72+$F72)),$G72,IF((SUM(выдача!$O72:AD72)&lt;=($B72+$D72+$F72+$H72)),$I72,IF((SUM(выдача!$O72:AD72)&lt;=($B72+$D72+$F72+$H72+$J72)),$K72,IF((SUM(выдача!$O72:AD72)&lt;=($B72+$D72+$F72+$H72+$J72+$L72)),$M72,IF((SUM(выдача!$O72:AD72)&lt;=($B72+$D72+$F72+$H72+$J72+$L72+$N72)),$O72,IF((SUM(выдача!$O72:AD72)&lt;=($B72+$D72+$F72+$H72+$J72+$L72+$N72+$P72)),$Q72,IF((SUM(выдача!$O72:AD72)&lt;=($B72+$D72+$F72+$H72+$J72+$L72+$N72+$P72+$R72)),$S72,IF((SUM(выдача!$O72:AD72)&lt;=($B72+$D72+$F72+$H72+$J72+$L72+$N72+$P72+$R72+$T72)),$U72,IF((SUM(выдача!$O72:AD72)&lt;=($B72+$D72+$F72+$H72+$J72+$L72+$N72+$P72+$R72+$T72+$V72)),$W72,IF((SUM(выдача!$O72:AD72)&lt;=($B72+$D72+$F72+$H72+$J72+$L72+$N72+$P72+$R72+$T72+$V72+$X72)),$Y72,IF((SUM(выдача!$O72:AD72)&lt;=($B72+$D72+$F72+$H72+$J72+$L72+$N72+$P72+$R72+$T72+$V72+$X72+$Z72)),$AA72,IF((SUM(выдача!$O72:AD72)&lt;=($B72+$D72+$F72+$H72+$J72+$L72+$N72+$P72+$R72+$T72+$V72+$X72+$Z72+$AB72)),$AC72,0))))))))))))))</f>
        <v>0</v>
      </c>
      <c r="AY72" s="354">
        <f>IF(((SUM(выдача!$O72:AE72)&lt;=$B72)),$C72,IF((SUM(выдача!$O72:AE72)&lt;=($B72+$D72)),$E72,IF((SUM(выдача!$O72:AE72)&lt;=($B72+$D72+$F72)),$G72,IF((SUM(выдача!$O72:AE72)&lt;=($B72+$D72+$F72+$H72)),$I72,IF((SUM(выдача!$O72:AE72)&lt;=($B72+$D72+$F72+$H72+$J72)),$K72,IF((SUM(выдача!$O72:AE72)&lt;=($B72+$D72+$F72+$H72+$J72+$L72)),$M72,IF((SUM(выдача!$O72:AE72)&lt;=($B72+$D72+$F72+$H72+$J72+$L72+$N72)),$O72,IF((SUM(выдача!$O72:AE72)&lt;=($B72+$D72+$F72+$H72+$J72+$L72+$N72+$P72)),$Q72,IF((SUM(выдача!$O72:AE72)&lt;=($B72+$D72+$F72+$H72+$J72+$L72+$N72+$P72+$R72)),$S72,IF((SUM(выдача!$O72:AE72)&lt;=($B72+$D72+$F72+$H72+$J72+$L72+$N72+$P72+$R72+$T72)),$U72,IF((SUM(выдача!$O72:AE72)&lt;=($B72+$D72+$F72+$H72+$J72+$L72+$N72+$P72+$R72+$T72+$V72)),$W72,IF((SUM(выдача!$O72:AE72)&lt;=($B72+$D72+$F72+$H72+$J72+$L72+$N72+$P72+$R72+$T72+$V72+$X72)),$Y72,IF((SUM(выдача!$O72:AE72)&lt;=($B72+$D72+$F72+$H72+$J72+$L72+$N72+$P72+$R72+$T72+$V72+$X72+$Z72)),$AA72,IF((SUM(выдача!$O72:AE72)&lt;=($B72+$D72+$F72+$H72+$J72+$L72+$N72+$P72+$R72+$T72+$V72+$X72+$Z72+$AB72)),$AC72,0))))))))))))))</f>
        <v>0</v>
      </c>
      <c r="AZ72" s="354">
        <f>IF(((SUM(выдача!$O72:AF72)&lt;=$B72)),$C72,IF((SUM(выдача!$O72:AF72)&lt;=($B72+$D72)),$E72,IF((SUM(выдача!$O72:AF72)&lt;=($B72+$D72+$F72)),$G72,IF((SUM(выдача!$O72:AF72)&lt;=($B72+$D72+$F72+$H72)),$I72,IF((SUM(выдача!$O72:AF72)&lt;=($B72+$D72+$F72+$H72+$J72)),$K72,IF((SUM(выдача!$O72:AF72)&lt;=($B72+$D72+$F72+$H72+$J72+$L72)),$M72,IF((SUM(выдача!$O72:AF72)&lt;=($B72+$D72+$F72+$H72+$J72+$L72+$N72)),$O72,IF((SUM(выдача!$O72:AF72)&lt;=($B72+$D72+$F72+$H72+$J72+$L72+$N72+$P72)),$Q72,IF((SUM(выдача!$O72:AF72)&lt;=($B72+$D72+$F72+$H72+$J72+$L72+$N72+$P72+$R72)),$S72,IF((SUM(выдача!$O72:AF72)&lt;=($B72+$D72+$F72+$H72+$J72+$L72+$N72+$P72+$R72+$T72)),$U72,IF((SUM(выдача!$O72:AF72)&lt;=($B72+$D72+$F72+$H72+$J72+$L72+$N72+$P72+$R72+$T72+$V72)),$W72,IF((SUM(выдача!$O72:AF72)&lt;=($B72+$D72+$F72+$H72+$J72+$L72+$N72+$P72+$R72+$T72+$V72+$X72)),$Y72,IF((SUM(выдача!$O72:AF72)&lt;=($B72+$D72+$F72+$H72+$J72+$L72+$N72+$P72+$R72+$T72+$V72+$X72+$Z72)),$AA72,IF((SUM(выдача!$O72:AF72)&lt;=($B72+$D72+$F72+$H72+$J72+$L72+$N72+$P72+$R72+$T72+$V72+$X72+$Z72+$AB72)),$AC72,0))))))))))))))</f>
        <v>0</v>
      </c>
      <c r="BA72" s="354">
        <f>IF(((SUM(выдача!$O72:AG72)&lt;=$B72)),$C72,IF((SUM(выдача!$O72:AG72)&lt;=($B72+$D72)),$E72,IF((SUM(выдача!$O72:AG72)&lt;=($B72+$D72+$F72)),$G72,IF((SUM(выдача!$O72:AG72)&lt;=($B72+$D72+$F72+$H72)),$I72,IF((SUM(выдача!$O72:AG72)&lt;=($B72+$D72+$F72+$H72+$J72)),$K72,IF((SUM(выдача!$O72:AG72)&lt;=($B72+$D72+$F72+$H72+$J72+$L72)),$M72,IF((SUM(выдача!$O72:AG72)&lt;=($B72+$D72+$F72+$H72+$J72+$L72+$N72)),$O72,IF((SUM(выдача!$O72:AG72)&lt;=($B72+$D72+$F72+$H72+$J72+$L72+$N72+$P72)),$Q72,IF((SUM(выдача!$O72:AG72)&lt;=($B72+$D72+$F72+$H72+$J72+$L72+$N72+$P72+$R72)),$S72,IF((SUM(выдача!$O72:AG72)&lt;=($B72+$D72+$F72+$H72+$J72+$L72+$N72+$P72+$R72+$T72)),$U72,IF((SUM(выдача!$O72:AG72)&lt;=($B72+$D72+$F72+$H72+$J72+$L72+$N72+$P72+$R72+$T72+$V72)),$W72,IF((SUM(выдача!$O72:AG72)&lt;=($B72+$D72+$F72+$H72+$J72+$L72+$N72+$P72+$R72+$T72+$V72+$X72)),$Y72,IF((SUM(выдача!$O72:AG72)&lt;=($B72+$D72+$F72+$H72+$J72+$L72+$N72+$P72+$R72+$T72+$V72+$X72+$Z72)),$AA72,IF((SUM(выдача!$O72:AG72)&lt;=($B72+$D72+$F72+$H72+$J72+$L72+$N72+$P72+$R72+$T72+$V72+$X72+$Z72+$AB72)),$AC72,0))))))))))))))</f>
        <v>0</v>
      </c>
      <c r="BB72" s="354">
        <f>IF(((SUM(выдача!$O72:AH72)&lt;=$B72)),$C72,IF((SUM(выдача!$O72:AH72)&lt;=($B72+$D72)),$E72,IF((SUM(выдача!$O72:AH72)&lt;=($B72+$D72+$F72)),$G72,IF((SUM(выдача!$O72:AH72)&lt;=($B72+$D72+$F72+$H72)),$I72,IF((SUM(выдача!$O72:AH72)&lt;=($B72+$D72+$F72+$H72+$J72)),$K72,IF((SUM(выдача!$O72:AH72)&lt;=($B72+$D72+$F72+$H72+$J72+$L72)),$M72,IF((SUM(выдача!$O72:AH72)&lt;=($B72+$D72+$F72+$H72+$J72+$L72+$N72)),$O72,IF((SUM(выдача!$O72:AH72)&lt;=($B72+$D72+$F72+$H72+$J72+$L72+$N72+$P72)),$Q72,IF((SUM(выдача!$O72:AH72)&lt;=($B72+$D72+$F72+$H72+$J72+$L72+$N72+$P72+$R72)),$S72,IF((SUM(выдача!$O72:AH72)&lt;=($B72+$D72+$F72+$H72+$J72+$L72+$N72+$P72+$R72+$T72)),$U72,IF((SUM(выдача!$O72:AH72)&lt;=($B72+$D72+$F72+$H72+$J72+$L72+$N72+$P72+$R72+$T72+$V72)),$W72,IF((SUM(выдача!$O72:AH72)&lt;=($B72+$D72+$F72+$H72+$J72+$L72+$N72+$P72+$R72+$T72+$V72+$X72)),$Y72,IF((SUM(выдача!$O72:AH72)&lt;=($B72+$D72+$F72+$H72+$J72+$L72+$N72+$P72+$R72+$T72+$V72+$X72+$Z72)),$AA72,IF((SUM(выдача!$O72:AH72)&lt;=($B72+$D72+$F72+$H72+$J72+$L72+$N72+$P72+$R72+$T72+$V72+$X72+$Z72+$AB72)),$AC72,0))))))))))))))</f>
        <v>0</v>
      </c>
      <c r="BC72" s="354">
        <f>IF(((SUM(выдача!$O72:AI72)&lt;=$B72)),$C72,IF((SUM(выдача!$O72:AI72)&lt;=($B72+$D72)),$E72,IF((SUM(выдача!$O72:AI72)&lt;=($B72+$D72+$F72)),$G72,IF((SUM(выдача!$O72:AI72)&lt;=($B72+$D72+$F72+$H72)),$I72,IF((SUM(выдача!$O72:AI72)&lt;=($B72+$D72+$F72+$H72+$J72)),$K72,IF((SUM(выдача!$O72:AI72)&lt;=($B72+$D72+$F72+$H72+$J72+$L72)),$M72,IF((SUM(выдача!$O72:AI72)&lt;=($B72+$D72+$F72+$H72+$J72+$L72+$N72)),$O72,IF((SUM(выдача!$O72:AI72)&lt;=($B72+$D72+$F72+$H72+$J72+$L72+$N72+$P72)),$Q72,IF((SUM(выдача!$O72:AI72)&lt;=($B72+$D72+$F72+$H72+$J72+$L72+$N72+$P72+$R72)),$S72,IF((SUM(выдача!$O72:AI72)&lt;=($B72+$D72+$F72+$H72+$J72+$L72+$N72+$P72+$R72+$T72)),$U72,IF((SUM(выдача!$O72:AI72)&lt;=($B72+$D72+$F72+$H72+$J72+$L72+$N72+$P72+$R72+$T72+$V72)),$W72,IF((SUM(выдача!$O72:AI72)&lt;=($B72+$D72+$F72+$H72+$J72+$L72+$N72+$P72+$R72+$T72+$V72+$X72)),$Y72,IF((SUM(выдача!$O72:AI72)&lt;=($B72+$D72+$F72+$H72+$J72+$L72+$N72+$P72+$R72+$T72+$V72+$X72+$Z72)),$AA72,IF((SUM(выдача!$O72:AI72)&lt;=($B72+$D72+$F72+$H72+$J72+$L72+$N72+$P72+$R72+$T72+$V72+$X72+$Z72+$AB72)),$AC72,0))))))))))))))</f>
        <v>0</v>
      </c>
      <c r="BD72" s="355"/>
      <c r="BE72" s="310"/>
    </row>
    <row r="73" spans="1:57" ht="15.75">
      <c r="A73" s="151"/>
      <c r="B73" s="276"/>
      <c r="C73" s="277"/>
      <c r="D73" s="276"/>
      <c r="E73" s="280"/>
      <c r="F73" s="276"/>
      <c r="G73" s="280"/>
      <c r="H73" s="276"/>
      <c r="I73" s="278"/>
      <c r="J73" s="279"/>
      <c r="K73" s="278"/>
      <c r="L73" s="279"/>
      <c r="M73" s="280"/>
      <c r="N73" s="279"/>
      <c r="O73" s="280"/>
      <c r="P73" s="279"/>
      <c r="Q73" s="280"/>
      <c r="R73" s="279"/>
      <c r="S73" s="280"/>
      <c r="T73" s="279"/>
      <c r="U73" s="280"/>
      <c r="V73" s="279"/>
      <c r="W73" s="280"/>
      <c r="X73" s="279"/>
      <c r="Y73" s="280"/>
      <c r="Z73" s="279"/>
      <c r="AA73" s="280"/>
      <c r="AB73" s="279"/>
      <c r="AC73" s="280"/>
      <c r="AD73" s="351">
        <f t="shared" si="6"/>
        <v>0</v>
      </c>
      <c r="AE73" s="351">
        <f>AD73-(SUM(Всего!D73:'Всего'!X73))</f>
        <v>0</v>
      </c>
      <c r="AF73" s="352">
        <f t="shared" si="7"/>
        <v>0</v>
      </c>
      <c r="AG73" s="353">
        <f t="shared" si="5"/>
        <v>0</v>
      </c>
      <c r="AH73" s="353">
        <f>выдача!B73</f>
        <v>0</v>
      </c>
      <c r="AI73" s="354">
        <f>IF(((SUM(выдача!$O73:O73)&lt;=$B73)),$C73,IF((SUM(выдача!$O73:O73)&lt;=($B73+$D73)),$E73,IF((SUM(выдача!$O73:O73)&lt;=($B73+$D73+$F73)),$G73,IF((SUM(выдача!$O73:O73)&lt;=($B73+$D73+$F73+$H73)),$I73,IF((SUM(выдача!$O73:O73)&lt;=($B73+$D73+$F73+$H73+$J73)),$K73,IF((SUM(выдача!$O73:O73)&lt;=($B73+$D73+$F73+$H73+$J73+$L73)),$M73,IF((SUM(выдача!$O73:O73)&lt;=($B73+$D73+$F73+$H73+$J73+$L73+$N73)),$O73,IF((SUM(выдача!$O73:O73)&lt;=($B73+$D73+$F73+$H73+$J73+$L73+$N73+$P73)),$Q73,IF((SUM(выдача!$O73:O73)&lt;=($B73+$D73+$F73+$H73+$J73+$L73+$N73+$P73+$R73)),$S73,IF((SUM(выдача!$O73:O73)&lt;=($B73+$D73+$F73+$H73+$J73+$L73+$N73+$P73+$R73+$T73)),$U73,IF((SUM(выдача!$O73:O73)&lt;=($B73+$D73+$F73+$H73+$J73+$L73+$N73+$P73+$R73+$T73+$V73)),$W73,IF((SUM(выдача!$O73:O73)&lt;=($B73+$D73+$F73+$H73+$J73+$L73+$N73+$P73+$R73+$T73+$V73+$X73)),$Y73,IF((SUM(выдача!$O73:O73)&lt;=($B73+$D73+$F73+$H73+$J73+$L73+$N73+$P73+$R73+$T73+$V73+$X73+$Z73)),$AA73,IF((SUM(выдача!$O73:O73)&lt;=($B73+$D73+$F73+$H73+$J73+$L73+$N73+$P73+$R73+$T73+$V73+$X73+$Z73+$AB73)),$AC73,0))))))))))))))</f>
        <v>0</v>
      </c>
      <c r="AJ73" s="354">
        <f>IF(((SUM(выдача!$O73:P73)&lt;=$B73)),$C73,IF((SUM(выдача!$O73:P73)&lt;=($B73+$D73)),$E73,IF((SUM(выдача!$O73:P73)&lt;=($B73+$D73+$F73)),$G73,IF((SUM(выдача!$O73:P73)&lt;=($B73+$D73+$F73+$H73)),$I73,IF((SUM(выдача!$O73:P73)&lt;=($B73+$D73+$F73+$H73+$J73)),$K73,IF((SUM(выдача!$O73:P73)&lt;=($B73+$D73+$F73+$H73+$J73+$L73)),$M73,IF((SUM(выдача!$O73:P73)&lt;=($B73+$D73+$F73+$H73+$J73+$L73+$N73)),$O73,IF((SUM(выдача!$O73:P73)&lt;=($B73+$D73+$F73+$H73+$J73+$L73+$N73+$P73)),$Q73,IF((SUM(выдача!$O73:P73)&lt;=($B73+$D73+$F73+$H73+$J73+$L73+$N73+$P73+$R73)),$S73,IF((SUM(выдача!$O73:P73)&lt;=($B73+$D73+$F73+$H73+$J73+$L73+$N73+$P73+$R73+$T73)),$U73,IF((SUM(выдача!$O73:P73)&lt;=($B73+$D73+$F73+$H73+$J73+$L73+$N73+$P73+$R73+$T73+$V73)),$W73,IF((SUM(выдача!$O73:P73)&lt;=($B73+$D73+$F73+$H73+$J73+$L73+$N73+$P73+$R73+$T73+$V73+$X73)),$Y73,IF((SUM(выдача!$O73:P73)&lt;=($B73+$D73+$F73+$H73+$J73+$L73+$N73+$P73+$R73+$T73+$V73+$X73+$Z73)),$AA73,IF((SUM(выдача!$O73:P73)&lt;=($B73+$D73+$F73+$H73+$J73+$L73+$N73+$P73+$R73+$T73+$V73+$X73+$Z73+$AB73)),$AC73,0))))))))))))))</f>
        <v>0</v>
      </c>
      <c r="AK73" s="354">
        <f>IF(((SUM(выдача!$O73:Q73)&lt;=$B73)),$C73,IF((SUM(выдача!$O73:Q73)&lt;=($B73+$D73)),$E73,IF((SUM(выдача!$O73:Q73)&lt;=($B73+$D73+$F73)),$G73,IF((SUM(выдача!$O73:Q73)&lt;=($B73+$D73+$F73+$H73)),$I73,IF((SUM(выдача!$O73:Q73)&lt;=($B73+$D73+$F73+$H73+$J73)),$K73,IF((SUM(выдача!$O73:Q73)&lt;=($B73+$D73+$F73+$H73+$J73+$L73)),$M73,IF((SUM(выдача!$O73:Q73)&lt;=($B73+$D73+$F73+$H73+$J73+$L73+$N73)),$O73,IF((SUM(выдача!$O73:Q73)&lt;=($B73+$D73+$F73+$H73+$J73+$L73+$N73+$P73)),$Q73,IF((SUM(выдача!$O73:Q73)&lt;=($B73+$D73+$F73+$H73+$J73+$L73+$N73+$P73+$R73)),$S73,IF((SUM(выдача!$O73:Q73)&lt;=($B73+$D73+$F73+$H73+$J73+$L73+$N73+$P73+$R73+$T73)),$U73,IF((SUM(выдача!$O73:Q73)&lt;=($B73+$D73+$F73+$H73+$J73+$L73+$N73+$P73+$R73+$T73+$V73)),$W73,IF((SUM(выдача!$O73:Q73)&lt;=($B73+$D73+$F73+$H73+$J73+$L73+$N73+$P73+$R73+$T73+$V73+$X73)),$Y73,IF((SUM(выдача!$O73:Q73)&lt;=($B73+$D73+$F73+$H73+$J73+$L73+$N73+$P73+$R73+$T73+$V73+$X73+$Z73)),$AA73,IF((SUM(выдача!$O73:Q73)&lt;=($B73+$D73+$F73+$H73+$J73+$L73+$N73+$P73+$R73+$T73+$V73+$X73+$Z73+$AB73)),$AC73,0))))))))))))))</f>
        <v>0</v>
      </c>
      <c r="AL73" s="354">
        <f>IF(((SUM(выдача!$O73:R73)&lt;=$B73)),$C73,IF((SUM(выдача!$O73:R73)&lt;=($B73+$D73)),$E73,IF((SUM(выдача!$O73:R73)&lt;=($B73+$D73+$F73)),$G73,IF((SUM(выдача!$O73:R73)&lt;=($B73+$D73+$F73+$H73)),$I73,IF((SUM(выдача!$O73:R73)&lt;=($B73+$D73+$F73+$H73+$J73)),$K73,IF((SUM(выдача!$O73:R73)&lt;=($B73+$D73+$F73+$H73+$J73+$L73)),$M73,IF((SUM(выдача!$O73:R73)&lt;=($B73+$D73+$F73+$H73+$J73+$L73+$N73)),$O73,IF((SUM(выдача!$O73:R73)&lt;=($B73+$D73+$F73+$H73+$J73+$L73+$N73+$P73)),$Q73,IF((SUM(выдача!$O73:R73)&lt;=($B73+$D73+$F73+$H73+$J73+$L73+$N73+$P73+$R73)),$S73,IF((SUM(выдача!$O73:R73)&lt;=($B73+$D73+$F73+$H73+$J73+$L73+$N73+$P73+$R73+$T73)),$U73,IF((SUM(выдача!$O73:R73)&lt;=($B73+$D73+$F73+$H73+$J73+$L73+$N73+$P73+$R73+$T73+$V73)),$W73,IF((SUM(выдача!$O73:R73)&lt;=($B73+$D73+$F73+$H73+$J73+$L73+$N73+$P73+$R73+$T73+$V73+$X73)),$Y73,IF((SUM(выдача!$O73:R73)&lt;=($B73+$D73+$F73+$H73+$J73+$L73+$N73+$P73+$R73+$T73+$V73+$X73+$Z73)),$AA73,IF((SUM(выдача!$O73:R73)&lt;=($B73+$D73+$F73+$H73+$J73+$L73+$N73+$P73+$R73+$T73+$V73+$X73+$Z73+$AB73)),$AC73,0))))))))))))))</f>
        <v>0</v>
      </c>
      <c r="AM73" s="354">
        <f>IF(((SUM(выдача!$O73:S73)&lt;=$B73)),$C73,IF((SUM(выдача!$O73:S73)&lt;=($B73+$D73)),$E73,IF((SUM(выдача!$O73:S73)&lt;=($B73+$D73+$F73)),$G73,IF((SUM(выдача!$O73:S73)&lt;=($B73+$D73+$F73+$H73)),$I73,IF((SUM(выдача!$O73:S73)&lt;=($B73+$D73+$F73+$H73+$J73)),$K73,IF((SUM(выдача!$O73:S73)&lt;=($B73+$D73+$F73+$H73+$J73+$L73)),$M73,IF((SUM(выдача!$O73:S73)&lt;=($B73+$D73+$F73+$H73+$J73+$L73+$N73)),$O73,IF((SUM(выдача!$O73:S73)&lt;=($B73+$D73+$F73+$H73+$J73+$L73+$N73+$P73)),$Q73,IF((SUM(выдача!$O73:S73)&lt;=($B73+$D73+$F73+$H73+$J73+$L73+$N73+$P73+$R73)),$S73,IF((SUM(выдача!$O73:S73)&lt;=($B73+$D73+$F73+$H73+$J73+$L73+$N73+$P73+$R73+$T73)),$U73,IF((SUM(выдача!$O73:S73)&lt;=($B73+$D73+$F73+$H73+$J73+$L73+$N73+$P73+$R73+$T73+$V73)),$W73,IF((SUM(выдача!$O73:S73)&lt;=($B73+$D73+$F73+$H73+$J73+$L73+$N73+$P73+$R73+$T73+$V73+$X73)),$Y73,IF((SUM(выдача!$O73:S73)&lt;=($B73+$D73+$F73+$H73+$J73+$L73+$N73+$P73+$R73+$T73+$V73+$X73+$Z73)),$AA73,IF((SUM(выдача!$O73:S73)&lt;=($B73+$D73+$F73+$H73+$J73+$L73+$N73+$P73+$R73+$T73+$V73+$X73+$Z73+$AB73)),$AC73,0))))))))))))))</f>
        <v>0</v>
      </c>
      <c r="AN73" s="354">
        <f>IF(((SUM(выдача!$O73:T73)&lt;=$B73)),$C73,IF((SUM(выдача!$O73:T73)&lt;=($B73+$D73)),$E73,IF((SUM(выдача!$O73:T73)&lt;=($B73+$D73+$F73)),$G73,IF((SUM(выдача!$O73:T73)&lt;=($B73+$D73+$F73+$H73)),$I73,IF((SUM(выдача!$O73:T73)&lt;=($B73+$D73+$F73+$H73+$J73)),$K73,IF((SUM(выдача!$O73:T73)&lt;=($B73+$D73+$F73+$H73+$J73+$L73)),$M73,IF((SUM(выдача!$O73:T73)&lt;=($B73+$D73+$F73+$H73+$J73+$L73+$N73)),$O73,IF((SUM(выдача!$O73:T73)&lt;=($B73+$D73+$F73+$H73+$J73+$L73+$N73+$P73)),$Q73,IF((SUM(выдача!$O73:T73)&lt;=($B73+$D73+$F73+$H73+$J73+$L73+$N73+$P73+$R73)),$S73,IF((SUM(выдача!$O73:T73)&lt;=($B73+$D73+$F73+$H73+$J73+$L73+$N73+$P73+$R73+$T73)),$U73,IF((SUM(выдача!$O73:T73)&lt;=($B73+$D73+$F73+$H73+$J73+$L73+$N73+$P73+$R73+$T73+$V73)),$W73,IF((SUM(выдача!$O73:T73)&lt;=($B73+$D73+$F73+$H73+$J73+$L73+$N73+$P73+$R73+$T73+$V73+$X73)),$Y73,IF((SUM(выдача!$O73:T73)&lt;=($B73+$D73+$F73+$H73+$J73+$L73+$N73+$P73+$R73+$T73+$V73+$X73+$Z73)),$AA73,IF((SUM(выдача!$O73:T73)&lt;=($B73+$D73+$F73+$H73+$J73+$L73+$N73+$P73+$R73+$T73+$V73+$X73+$Z73+$AB73)),$AC73,0))))))))))))))</f>
        <v>0</v>
      </c>
      <c r="AO73" s="354">
        <f>IF(((SUM(выдача!$O73:U73)&lt;=$B73)),$C73,IF((SUM(выдача!$O73:U73)&lt;=($B73+$D73)),$E73,IF((SUM(выдача!$O73:U73)&lt;=($B73+$D73+$F73)),$G73,IF((SUM(выдача!$O73:U73)&lt;=($B73+$D73+$F73+$H73)),$I73,IF((SUM(выдача!$O73:U73)&lt;=($B73+$D73+$F73+$H73+$J73)),$K73,IF((SUM(выдача!$O73:U73)&lt;=($B73+$D73+$F73+$H73+$J73+$L73)),$M73,IF((SUM(выдача!$O73:U73)&lt;=($B73+$D73+$F73+$H73+$J73+$L73+$N73)),$O73,IF((SUM(выдача!$O73:U73)&lt;=($B73+$D73+$F73+$H73+$J73+$L73+$N73+$P73)),$Q73,IF((SUM(выдача!$O73:U73)&lt;=($B73+$D73+$F73+$H73+$J73+$L73+$N73+$P73+$R73)),$S73,IF((SUM(выдача!$O73:U73)&lt;=($B73+$D73+$F73+$H73+$J73+$L73+$N73+$P73+$R73+$T73)),$U73,IF((SUM(выдача!$O73:U73)&lt;=($B73+$D73+$F73+$H73+$J73+$L73+$N73+$P73+$R73+$T73+$V73)),$W73,IF((SUM(выдача!$O73:U73)&lt;=($B73+$D73+$F73+$H73+$J73+$L73+$N73+$P73+$R73+$T73+$V73+$X73)),$Y73,IF((SUM(выдача!$O73:U73)&lt;=($B73+$D73+$F73+$H73+$J73+$L73+$N73+$P73+$R73+$T73+$V73+$X73+$Z73)),$AA73,IF((SUM(выдача!$O73:U73)&lt;=($B73+$D73+$F73+$H73+$J73+$L73+$N73+$P73+$R73+$T73+$V73+$X73+$Z73+$AB73)),$AC73,0))))))))))))))</f>
        <v>0</v>
      </c>
      <c r="AP73" s="354">
        <f>IF(((SUM(выдача!$O73:V73)&lt;=$B73)),$C73,IF((SUM(выдача!$O73:V73)&lt;=($B73+$D73)),$E73,IF((SUM(выдача!$O73:V73)&lt;=($B73+$D73+$F73)),$G73,IF((SUM(выдача!$O73:V73)&lt;=($B73+$D73+$F73+$H73)),$I73,IF((SUM(выдача!$O73:V73)&lt;=($B73+$D73+$F73+$H73+$J73)),$K73,IF((SUM(выдача!$O73:V73)&lt;=($B73+$D73+$F73+$H73+$J73+$L73)),$M73,IF((SUM(выдача!$O73:V73)&lt;=($B73+$D73+$F73+$H73+$J73+$L73+$N73)),$O73,IF((SUM(выдача!$O73:V73)&lt;=($B73+$D73+$F73+$H73+$J73+$L73+$N73+$P73)),$Q73,IF((SUM(выдача!$O73:V73)&lt;=($B73+$D73+$F73+$H73+$J73+$L73+$N73+$P73+$R73)),$S73,IF((SUM(выдача!$O73:V73)&lt;=($B73+$D73+$F73+$H73+$J73+$L73+$N73+$P73+$R73+$T73)),$U73,IF((SUM(выдача!$O73:V73)&lt;=($B73+$D73+$F73+$H73+$J73+$L73+$N73+$P73+$R73+$T73+$V73)),$W73,IF((SUM(выдача!$O73:V73)&lt;=($B73+$D73+$F73+$H73+$J73+$L73+$N73+$P73+$R73+$T73+$V73+$X73)),$Y73,IF((SUM(выдача!$O73:V73)&lt;=($B73+$D73+$F73+$H73+$J73+$L73+$N73+$P73+$R73+$T73+$V73+$X73+$Z73)),$AA73,IF((SUM(выдача!$O73:V73)&lt;=($B73+$D73+$F73+$H73+$J73+$L73+$N73+$P73+$R73+$T73+$V73+$X73+$Z73+$AB73)),$AC73,0))))))))))))))</f>
        <v>0</v>
      </c>
      <c r="AQ73" s="354">
        <f>IF(((SUM(выдача!$O73:W73)&lt;=$B73)),$C73,IF((SUM(выдача!$O73:W73)&lt;=($B73+$D73)),$E73,IF((SUM(выдача!$O73:W73)&lt;=($B73+$D73+$F73)),$G73,IF((SUM(выдача!$O73:W73)&lt;=($B73+$D73+$F73+$H73)),$I73,IF((SUM(выдача!$O73:W73)&lt;=($B73+$D73+$F73+$H73+$J73)),$K73,IF((SUM(выдача!$O73:W73)&lt;=($B73+$D73+$F73+$H73+$J73+$L73)),$M73,IF((SUM(выдача!$O73:W73)&lt;=($B73+$D73+$F73+$H73+$J73+$L73+$N73)),$O73,IF((SUM(выдача!$O73:W73)&lt;=($B73+$D73+$F73+$H73+$J73+$L73+$N73+$P73)),$Q73,IF((SUM(выдача!$O73:W73)&lt;=($B73+$D73+$F73+$H73+$J73+$L73+$N73+$P73+$R73)),$S73,IF((SUM(выдача!$O73:W73)&lt;=($B73+$D73+$F73+$H73+$J73+$L73+$N73+$P73+$R73+$T73)),$U73,IF((SUM(выдача!$O73:W73)&lt;=($B73+$D73+$F73+$H73+$J73+$L73+$N73+$P73+$R73+$T73+$V73)),$W73,IF((SUM(выдача!$O73:W73)&lt;=($B73+$D73+$F73+$H73+$J73+$L73+$N73+$P73+$R73+$T73+$V73+$X73)),$Y73,IF((SUM(выдача!$O73:W73)&lt;=($B73+$D73+$F73+$H73+$J73+$L73+$N73+$P73+$R73+$T73+$V73+$X73+$Z73)),$AA73,IF((SUM(выдача!$O73:W73)&lt;=($B73+$D73+$F73+$H73+$J73+$L73+$N73+$P73+$R73+$T73+$V73+$X73+$Z73+$AB73)),$AC73,0))))))))))))))</f>
        <v>0</v>
      </c>
      <c r="AR73" s="354">
        <f>IF(((SUM(выдача!$O73:X73)&lt;=$B73)),$C73,IF((SUM(выдача!$O73:X73)&lt;=($B73+$D73)),$E73,IF((SUM(выдача!$O73:X73)&lt;=($B73+$D73+$F73)),$G73,IF((SUM(выдача!$O73:X73)&lt;=($B73+$D73+$F73+$H73)),$I73,IF((SUM(выдача!$O73:X73)&lt;=($B73+$D73+$F73+$H73+$J73)),$K73,IF((SUM(выдача!$O73:X73)&lt;=($B73+$D73+$F73+$H73+$J73+$L73)),$M73,IF((SUM(выдача!$O73:X73)&lt;=($B73+$D73+$F73+$H73+$J73+$L73+$N73)),$O73,IF((SUM(выдача!$O73:X73)&lt;=($B73+$D73+$F73+$H73+$J73+$L73+$N73+$P73)),$Q73,IF((SUM(выдача!$O73:X73)&lt;=($B73+$D73+$F73+$H73+$J73+$L73+$N73+$P73+$R73)),$S73,IF((SUM(выдача!$O73:X73)&lt;=($B73+$D73+$F73+$H73+$J73+$L73+$N73+$P73+$R73+$T73)),$U73,IF((SUM(выдача!$O73:X73)&lt;=($B73+$D73+$F73+$H73+$J73+$L73+$N73+$P73+$R73+$T73+$V73)),$W73,IF((SUM(выдача!$O73:X73)&lt;=($B73+$D73+$F73+$H73+$J73+$L73+$N73+$P73+$R73+$T73+$V73+$X73)),$Y73,IF((SUM(выдача!$O73:X73)&lt;=($B73+$D73+$F73+$H73+$J73+$L73+$N73+$P73+$R73+$T73+$V73+$X73+$Z73)),$AA73,IF((SUM(выдача!$O73:X73)&lt;=($B73+$D73+$F73+$H73+$J73+$L73+$N73+$P73+$R73+$T73+$V73+$X73+$Z73+$AB73)),$AC73,0))))))))))))))</f>
        <v>0</v>
      </c>
      <c r="AS73" s="354">
        <f>IF(((SUM(выдача!$O73:Y73)&lt;=$B73)),$C73,IF((SUM(выдача!$O73:Y73)&lt;=($B73+$D73)),$E73,IF((SUM(выдача!$O73:Y73)&lt;=($B73+$D73+$F73)),$G73,IF((SUM(выдача!$O73:Y73)&lt;=($B73+$D73+$F73+$H73)),$I73,IF((SUM(выдача!$O73:Y73)&lt;=($B73+$D73+$F73+$H73+$J73)),$K73,IF((SUM(выдача!$O73:Y73)&lt;=($B73+$D73+$F73+$H73+$J73+$L73)),$M73,IF((SUM(выдача!$O73:Y73)&lt;=($B73+$D73+$F73+$H73+$J73+$L73+$N73)),$O73,IF((SUM(выдача!$O73:Y73)&lt;=($B73+$D73+$F73+$H73+$J73+$L73+$N73+$P73)),$Q73,IF((SUM(выдача!$O73:Y73)&lt;=($B73+$D73+$F73+$H73+$J73+$L73+$N73+$P73+$R73)),$S73,IF((SUM(выдача!$O73:Y73)&lt;=($B73+$D73+$F73+$H73+$J73+$L73+$N73+$P73+$R73+$T73)),$U73,IF((SUM(выдача!$O73:Y73)&lt;=($B73+$D73+$F73+$H73+$J73+$L73+$N73+$P73+$R73+$T73+$V73)),$W73,IF((SUM(выдача!$O73:Y73)&lt;=($B73+$D73+$F73+$H73+$J73+$L73+$N73+$P73+$R73+$T73+$V73+$X73)),$Y73,IF((SUM(выдача!$O73:Y73)&lt;=($B73+$D73+$F73+$H73+$J73+$L73+$N73+$P73+$R73+$T73+$V73+$X73+$Z73)),$AA73,IF((SUM(выдача!$O73:Y73)&lt;=($B73+$D73+$F73+$H73+$J73+$L73+$N73+$P73+$R73+$T73+$V73+$X73+$Z73+$AB73)),$AC73,0))))))))))))))</f>
        <v>0</v>
      </c>
      <c r="AT73" s="354">
        <f>IF(((SUM(выдача!$O73:Z73)&lt;=$B73)),$C73,IF((SUM(выдача!$O73:Z73)&lt;=($B73+$D73)),$E73,IF((SUM(выдача!$O73:Z73)&lt;=($B73+$D73+$F73)),$G73,IF((SUM(выдача!$O73:Z73)&lt;=($B73+$D73+$F73+$H73)),$I73,IF((SUM(выдача!$O73:Z73)&lt;=($B73+$D73+$F73+$H73+$J73)),$K73,IF((SUM(выдача!$O73:Z73)&lt;=($B73+$D73+$F73+$H73+$J73+$L73)),$M73,IF((SUM(выдача!$O73:Z73)&lt;=($B73+$D73+$F73+$H73+$J73+$L73+$N73)),$O73,IF((SUM(выдача!$O73:Z73)&lt;=($B73+$D73+$F73+$H73+$J73+$L73+$N73+$P73)),$Q73,IF((SUM(выдача!$O73:Z73)&lt;=($B73+$D73+$F73+$H73+$J73+$L73+$N73+$P73+$R73)),$S73,IF((SUM(выдача!$O73:Z73)&lt;=($B73+$D73+$F73+$H73+$J73+$L73+$N73+$P73+$R73+$T73)),$U73,IF((SUM(выдача!$O73:Z73)&lt;=($B73+$D73+$F73+$H73+$J73+$L73+$N73+$P73+$R73+$T73+$V73)),$W73,IF((SUM(выдача!$O73:Z73)&lt;=($B73+$D73+$F73+$H73+$J73+$L73+$N73+$P73+$R73+$T73+$V73+$X73)),$Y73,IF((SUM(выдача!$O73:Z73)&lt;=($B73+$D73+$F73+$H73+$J73+$L73+$N73+$P73+$R73+$T73+$V73+$X73+$Z73)),$AA73,IF((SUM(выдача!$O73:Z73)&lt;=($B73+$D73+$F73+$H73+$J73+$L73+$N73+$P73+$R73+$T73+$V73+$X73+$Z73+$AB73)),$AC73,0))))))))))))))</f>
        <v>0</v>
      </c>
      <c r="AU73" s="354">
        <f>IF(((SUM(выдача!$O73:AA73)&lt;=$B73)),$C73,IF((SUM(выдача!$O73:AA73)&lt;=($B73+$D73)),$E73,IF((SUM(выдача!$O73:AA73)&lt;=($B73+$D73+$F73)),$G73,IF((SUM(выдача!$O73:AA73)&lt;=($B73+$D73+$F73+$H73)),$I73,IF((SUM(выдача!$O73:AA73)&lt;=($B73+$D73+$F73+$H73+$J73)),$K73,IF((SUM(выдача!$O73:AA73)&lt;=($B73+$D73+$F73+$H73+$J73+$L73)),$M73,IF((SUM(выдача!$O73:AA73)&lt;=($B73+$D73+$F73+$H73+$J73+$L73+$N73)),$O73,IF((SUM(выдача!$O73:AA73)&lt;=($B73+$D73+$F73+$H73+$J73+$L73+$N73+$P73)),$Q73,IF((SUM(выдача!$O73:AA73)&lt;=($B73+$D73+$F73+$H73+$J73+$L73+$N73+$P73+$R73)),$S73,IF((SUM(выдача!$O73:AA73)&lt;=($B73+$D73+$F73+$H73+$J73+$L73+$N73+$P73+$R73+$T73)),$U73,IF((SUM(выдача!$O73:AA73)&lt;=($B73+$D73+$F73+$H73+$J73+$L73+$N73+$P73+$R73+$T73+$V73)),$W73,IF((SUM(выдача!$O73:AA73)&lt;=($B73+$D73+$F73+$H73+$J73+$L73+$N73+$P73+$R73+$T73+$V73+$X73)),$Y73,IF((SUM(выдача!$O73:AA73)&lt;=($B73+$D73+$F73+$H73+$J73+$L73+$N73+$P73+$R73+$T73+$V73+$X73+$Z73)),$AA73,IF((SUM(выдача!$O73:AA73)&lt;=($B73+$D73+$F73+$H73+$J73+$L73+$N73+$P73+$R73+$T73+$V73+$X73+$Z73+$AB73)),$AC73,0))))))))))))))</f>
        <v>0</v>
      </c>
      <c r="AV73" s="354">
        <f>IF(((SUM(выдача!$O73:AB73)&lt;=$B73)),$C73,IF((SUM(выдача!$O73:AB73)&lt;=($B73+$D73)),$E73,IF((SUM(выдача!$O73:AB73)&lt;=($B73+$D73+$F73)),$G73,IF((SUM(выдача!$O73:AB73)&lt;=($B73+$D73+$F73+$H73)),$I73,IF((SUM(выдача!$O73:AB73)&lt;=($B73+$D73+$F73+$H73+$J73)),$K73,IF((SUM(выдача!$O73:AB73)&lt;=($B73+$D73+$F73+$H73+$J73+$L73)),$M73,IF((SUM(выдача!$O73:AB73)&lt;=($B73+$D73+$F73+$H73+$J73+$L73+$N73)),$O73,IF((SUM(выдача!$O73:AB73)&lt;=($B73+$D73+$F73+$H73+$J73+$L73+$N73+$P73)),$Q73,IF((SUM(выдача!$O73:AB73)&lt;=($B73+$D73+$F73+$H73+$J73+$L73+$N73+$P73+$R73)),$S73,IF((SUM(выдача!$O73:AB73)&lt;=($B73+$D73+$F73+$H73+$J73+$L73+$N73+$P73+$R73+$T73)),$U73,IF((SUM(выдача!$O73:AB73)&lt;=($B73+$D73+$F73+$H73+$J73+$L73+$N73+$P73+$R73+$T73+$V73)),$W73,IF((SUM(выдача!$O73:AB73)&lt;=($B73+$D73+$F73+$H73+$J73+$L73+$N73+$P73+$R73+$T73+$V73+$X73)),$Y73,IF((SUM(выдача!$O73:AB73)&lt;=($B73+$D73+$F73+$H73+$J73+$L73+$N73+$P73+$R73+$T73+$V73+$X73+$Z73)),$AA73,IF((SUM(выдача!$O73:AB73)&lt;=($B73+$D73+$F73+$H73+$J73+$L73+$N73+$P73+$R73+$T73+$V73+$X73+$Z73+$AB73)),$AC73,0))))))))))))))</f>
        <v>0</v>
      </c>
      <c r="AW73" s="354">
        <f>IF(((SUM(выдача!$O73:AC73)&lt;=$B73)),$C73,IF((SUM(выдача!$O73:AC73)&lt;=($B73+$D73)),$E73,IF((SUM(выдача!$O73:AC73)&lt;=($B73+$D73+$F73)),$G73,IF((SUM(выдача!$O73:AC73)&lt;=($B73+$D73+$F73+$H73)),$I73,IF((SUM(выдача!$O73:AC73)&lt;=($B73+$D73+$F73+$H73+$J73)),$K73,IF((SUM(выдача!$O73:AC73)&lt;=($B73+$D73+$F73+$H73+$J73+$L73)),$M73,IF((SUM(выдача!$O73:AC73)&lt;=($B73+$D73+$F73+$H73+$J73+$L73+$N73)),$O73,IF((SUM(выдача!$O73:AC73)&lt;=($B73+$D73+$F73+$H73+$J73+$L73+$N73+$P73)),$Q73,IF((SUM(выдача!$O73:AC73)&lt;=($B73+$D73+$F73+$H73+$J73+$L73+$N73+$P73+$R73)),$S73,IF((SUM(выдача!$O73:AC73)&lt;=($B73+$D73+$F73+$H73+$J73+$L73+$N73+$P73+$R73+$T73)),$U73,IF((SUM(выдача!$O73:AC73)&lt;=($B73+$D73+$F73+$H73+$J73+$L73+$N73+$P73+$R73+$T73+$V73)),$W73,IF((SUM(выдача!$O73:AC73)&lt;=($B73+$D73+$F73+$H73+$J73+$L73+$N73+$P73+$R73+$T73+$V73+$X73)),$Y73,IF((SUM(выдача!$O73:AC73)&lt;=($B73+$D73+$F73+$H73+$J73+$L73+$N73+$P73+$R73+$T73+$V73+$X73+$Z73)),$AA73,IF((SUM(выдача!$O73:AC73)&lt;=($B73+$D73+$F73+$H73+$J73+$L73+$N73+$P73+$R73+$T73+$V73+$X73+$Z73+$AB73)),$AC73,0))))))))))))))</f>
        <v>0</v>
      </c>
      <c r="AX73" s="354">
        <f>IF(((SUM(выдача!$O73:AD73)&lt;=$B73)),$C73,IF((SUM(выдача!$O73:AD73)&lt;=($B73+$D73)),$E73,IF((SUM(выдача!$O73:AD73)&lt;=($B73+$D73+$F73)),$G73,IF((SUM(выдача!$O73:AD73)&lt;=($B73+$D73+$F73+$H73)),$I73,IF((SUM(выдача!$O73:AD73)&lt;=($B73+$D73+$F73+$H73+$J73)),$K73,IF((SUM(выдача!$O73:AD73)&lt;=($B73+$D73+$F73+$H73+$J73+$L73)),$M73,IF((SUM(выдача!$O73:AD73)&lt;=($B73+$D73+$F73+$H73+$J73+$L73+$N73)),$O73,IF((SUM(выдача!$O73:AD73)&lt;=($B73+$D73+$F73+$H73+$J73+$L73+$N73+$P73)),$Q73,IF((SUM(выдача!$O73:AD73)&lt;=($B73+$D73+$F73+$H73+$J73+$L73+$N73+$P73+$R73)),$S73,IF((SUM(выдача!$O73:AD73)&lt;=($B73+$D73+$F73+$H73+$J73+$L73+$N73+$P73+$R73+$T73)),$U73,IF((SUM(выдача!$O73:AD73)&lt;=($B73+$D73+$F73+$H73+$J73+$L73+$N73+$P73+$R73+$T73+$V73)),$W73,IF((SUM(выдача!$O73:AD73)&lt;=($B73+$D73+$F73+$H73+$J73+$L73+$N73+$P73+$R73+$T73+$V73+$X73)),$Y73,IF((SUM(выдача!$O73:AD73)&lt;=($B73+$D73+$F73+$H73+$J73+$L73+$N73+$P73+$R73+$T73+$V73+$X73+$Z73)),$AA73,IF((SUM(выдача!$O73:AD73)&lt;=($B73+$D73+$F73+$H73+$J73+$L73+$N73+$P73+$R73+$T73+$V73+$X73+$Z73+$AB73)),$AC73,0))))))))))))))</f>
        <v>0</v>
      </c>
      <c r="AY73" s="354">
        <f>IF(((SUM(выдача!$O73:AE73)&lt;=$B73)),$C73,IF((SUM(выдача!$O73:AE73)&lt;=($B73+$D73)),$E73,IF((SUM(выдача!$O73:AE73)&lt;=($B73+$D73+$F73)),$G73,IF((SUM(выдача!$O73:AE73)&lt;=($B73+$D73+$F73+$H73)),$I73,IF((SUM(выдача!$O73:AE73)&lt;=($B73+$D73+$F73+$H73+$J73)),$K73,IF((SUM(выдача!$O73:AE73)&lt;=($B73+$D73+$F73+$H73+$J73+$L73)),$M73,IF((SUM(выдача!$O73:AE73)&lt;=($B73+$D73+$F73+$H73+$J73+$L73+$N73)),$O73,IF((SUM(выдача!$O73:AE73)&lt;=($B73+$D73+$F73+$H73+$J73+$L73+$N73+$P73)),$Q73,IF((SUM(выдача!$O73:AE73)&lt;=($B73+$D73+$F73+$H73+$J73+$L73+$N73+$P73+$R73)),$S73,IF((SUM(выдача!$O73:AE73)&lt;=($B73+$D73+$F73+$H73+$J73+$L73+$N73+$P73+$R73+$T73)),$U73,IF((SUM(выдача!$O73:AE73)&lt;=($B73+$D73+$F73+$H73+$J73+$L73+$N73+$P73+$R73+$T73+$V73)),$W73,IF((SUM(выдача!$O73:AE73)&lt;=($B73+$D73+$F73+$H73+$J73+$L73+$N73+$P73+$R73+$T73+$V73+$X73)),$Y73,IF((SUM(выдача!$O73:AE73)&lt;=($B73+$D73+$F73+$H73+$J73+$L73+$N73+$P73+$R73+$T73+$V73+$X73+$Z73)),$AA73,IF((SUM(выдача!$O73:AE73)&lt;=($B73+$D73+$F73+$H73+$J73+$L73+$N73+$P73+$R73+$T73+$V73+$X73+$Z73+$AB73)),$AC73,0))))))))))))))</f>
        <v>0</v>
      </c>
      <c r="AZ73" s="354">
        <f>IF(((SUM(выдача!$O73:AF73)&lt;=$B73)),$C73,IF((SUM(выдача!$O73:AF73)&lt;=($B73+$D73)),$E73,IF((SUM(выдача!$O73:AF73)&lt;=($B73+$D73+$F73)),$G73,IF((SUM(выдача!$O73:AF73)&lt;=($B73+$D73+$F73+$H73)),$I73,IF((SUM(выдача!$O73:AF73)&lt;=($B73+$D73+$F73+$H73+$J73)),$K73,IF((SUM(выдача!$O73:AF73)&lt;=($B73+$D73+$F73+$H73+$J73+$L73)),$M73,IF((SUM(выдача!$O73:AF73)&lt;=($B73+$D73+$F73+$H73+$J73+$L73+$N73)),$O73,IF((SUM(выдача!$O73:AF73)&lt;=($B73+$D73+$F73+$H73+$J73+$L73+$N73+$P73)),$Q73,IF((SUM(выдача!$O73:AF73)&lt;=($B73+$D73+$F73+$H73+$J73+$L73+$N73+$P73+$R73)),$S73,IF((SUM(выдача!$O73:AF73)&lt;=($B73+$D73+$F73+$H73+$J73+$L73+$N73+$P73+$R73+$T73)),$U73,IF((SUM(выдача!$O73:AF73)&lt;=($B73+$D73+$F73+$H73+$J73+$L73+$N73+$P73+$R73+$T73+$V73)),$W73,IF((SUM(выдача!$O73:AF73)&lt;=($B73+$D73+$F73+$H73+$J73+$L73+$N73+$P73+$R73+$T73+$V73+$X73)),$Y73,IF((SUM(выдача!$O73:AF73)&lt;=($B73+$D73+$F73+$H73+$J73+$L73+$N73+$P73+$R73+$T73+$V73+$X73+$Z73)),$AA73,IF((SUM(выдача!$O73:AF73)&lt;=($B73+$D73+$F73+$H73+$J73+$L73+$N73+$P73+$R73+$T73+$V73+$X73+$Z73+$AB73)),$AC73,0))))))))))))))</f>
        <v>0</v>
      </c>
      <c r="BA73" s="354">
        <f>IF(((SUM(выдача!$O73:AG73)&lt;=$B73)),$C73,IF((SUM(выдача!$O73:AG73)&lt;=($B73+$D73)),$E73,IF((SUM(выдача!$O73:AG73)&lt;=($B73+$D73+$F73)),$G73,IF((SUM(выдача!$O73:AG73)&lt;=($B73+$D73+$F73+$H73)),$I73,IF((SUM(выдача!$O73:AG73)&lt;=($B73+$D73+$F73+$H73+$J73)),$K73,IF((SUM(выдача!$O73:AG73)&lt;=($B73+$D73+$F73+$H73+$J73+$L73)),$M73,IF((SUM(выдача!$O73:AG73)&lt;=($B73+$D73+$F73+$H73+$J73+$L73+$N73)),$O73,IF((SUM(выдача!$O73:AG73)&lt;=($B73+$D73+$F73+$H73+$J73+$L73+$N73+$P73)),$Q73,IF((SUM(выдача!$O73:AG73)&lt;=($B73+$D73+$F73+$H73+$J73+$L73+$N73+$P73+$R73)),$S73,IF((SUM(выдача!$O73:AG73)&lt;=($B73+$D73+$F73+$H73+$J73+$L73+$N73+$P73+$R73+$T73)),$U73,IF((SUM(выдача!$O73:AG73)&lt;=($B73+$D73+$F73+$H73+$J73+$L73+$N73+$P73+$R73+$T73+$V73)),$W73,IF((SUM(выдача!$O73:AG73)&lt;=($B73+$D73+$F73+$H73+$J73+$L73+$N73+$P73+$R73+$T73+$V73+$X73)),$Y73,IF((SUM(выдача!$O73:AG73)&lt;=($B73+$D73+$F73+$H73+$J73+$L73+$N73+$P73+$R73+$T73+$V73+$X73+$Z73)),$AA73,IF((SUM(выдача!$O73:AG73)&lt;=($B73+$D73+$F73+$H73+$J73+$L73+$N73+$P73+$R73+$T73+$V73+$X73+$Z73+$AB73)),$AC73,0))))))))))))))</f>
        <v>0</v>
      </c>
      <c r="BB73" s="354">
        <f>IF(((SUM(выдача!$O73:AH73)&lt;=$B73)),$C73,IF((SUM(выдача!$O73:AH73)&lt;=($B73+$D73)),$E73,IF((SUM(выдача!$O73:AH73)&lt;=($B73+$D73+$F73)),$G73,IF((SUM(выдача!$O73:AH73)&lt;=($B73+$D73+$F73+$H73)),$I73,IF((SUM(выдача!$O73:AH73)&lt;=($B73+$D73+$F73+$H73+$J73)),$K73,IF((SUM(выдача!$O73:AH73)&lt;=($B73+$D73+$F73+$H73+$J73+$L73)),$M73,IF((SUM(выдача!$O73:AH73)&lt;=($B73+$D73+$F73+$H73+$J73+$L73+$N73)),$O73,IF((SUM(выдача!$O73:AH73)&lt;=($B73+$D73+$F73+$H73+$J73+$L73+$N73+$P73)),$Q73,IF((SUM(выдача!$O73:AH73)&lt;=($B73+$D73+$F73+$H73+$J73+$L73+$N73+$P73+$R73)),$S73,IF((SUM(выдача!$O73:AH73)&lt;=($B73+$D73+$F73+$H73+$J73+$L73+$N73+$P73+$R73+$T73)),$U73,IF((SUM(выдача!$O73:AH73)&lt;=($B73+$D73+$F73+$H73+$J73+$L73+$N73+$P73+$R73+$T73+$V73)),$W73,IF((SUM(выдача!$O73:AH73)&lt;=($B73+$D73+$F73+$H73+$J73+$L73+$N73+$P73+$R73+$T73+$V73+$X73)),$Y73,IF((SUM(выдача!$O73:AH73)&lt;=($B73+$D73+$F73+$H73+$J73+$L73+$N73+$P73+$R73+$T73+$V73+$X73+$Z73)),$AA73,IF((SUM(выдача!$O73:AH73)&lt;=($B73+$D73+$F73+$H73+$J73+$L73+$N73+$P73+$R73+$T73+$V73+$X73+$Z73+$AB73)),$AC73,0))))))))))))))</f>
        <v>0</v>
      </c>
      <c r="BC73" s="354">
        <f>IF(((SUM(выдача!$O73:AI73)&lt;=$B73)),$C73,IF((SUM(выдача!$O73:AI73)&lt;=($B73+$D73)),$E73,IF((SUM(выдача!$O73:AI73)&lt;=($B73+$D73+$F73)),$G73,IF((SUM(выдача!$O73:AI73)&lt;=($B73+$D73+$F73+$H73)),$I73,IF((SUM(выдача!$O73:AI73)&lt;=($B73+$D73+$F73+$H73+$J73)),$K73,IF((SUM(выдача!$O73:AI73)&lt;=($B73+$D73+$F73+$H73+$J73+$L73)),$M73,IF((SUM(выдача!$O73:AI73)&lt;=($B73+$D73+$F73+$H73+$J73+$L73+$N73)),$O73,IF((SUM(выдача!$O73:AI73)&lt;=($B73+$D73+$F73+$H73+$J73+$L73+$N73+$P73)),$Q73,IF((SUM(выдача!$O73:AI73)&lt;=($B73+$D73+$F73+$H73+$J73+$L73+$N73+$P73+$R73)),$S73,IF((SUM(выдача!$O73:AI73)&lt;=($B73+$D73+$F73+$H73+$J73+$L73+$N73+$P73+$R73+$T73)),$U73,IF((SUM(выдача!$O73:AI73)&lt;=($B73+$D73+$F73+$H73+$J73+$L73+$N73+$P73+$R73+$T73+$V73)),$W73,IF((SUM(выдача!$O73:AI73)&lt;=($B73+$D73+$F73+$H73+$J73+$L73+$N73+$P73+$R73+$T73+$V73+$X73)),$Y73,IF((SUM(выдача!$O73:AI73)&lt;=($B73+$D73+$F73+$H73+$J73+$L73+$N73+$P73+$R73+$T73+$V73+$X73+$Z73)),$AA73,IF((SUM(выдача!$O73:AI73)&lt;=($B73+$D73+$F73+$H73+$J73+$L73+$N73+$P73+$R73+$T73+$V73+$X73+$Z73+$AB73)),$AC73,0))))))))))))))</f>
        <v>0</v>
      </c>
      <c r="BD73" s="355"/>
      <c r="BE73" s="310"/>
    </row>
    <row r="74" spans="1:57" ht="15.75">
      <c r="A74" s="151"/>
      <c r="B74" s="276"/>
      <c r="C74" s="277"/>
      <c r="D74" s="276"/>
      <c r="E74" s="280"/>
      <c r="F74" s="276"/>
      <c r="G74" s="280"/>
      <c r="H74" s="276"/>
      <c r="I74" s="278"/>
      <c r="J74" s="279"/>
      <c r="K74" s="278"/>
      <c r="L74" s="279"/>
      <c r="M74" s="280"/>
      <c r="N74" s="279"/>
      <c r="O74" s="280"/>
      <c r="P74" s="279"/>
      <c r="Q74" s="280"/>
      <c r="R74" s="279"/>
      <c r="S74" s="280"/>
      <c r="T74" s="279"/>
      <c r="U74" s="280"/>
      <c r="V74" s="279"/>
      <c r="W74" s="280"/>
      <c r="X74" s="279"/>
      <c r="Y74" s="280"/>
      <c r="Z74" s="279"/>
      <c r="AA74" s="280"/>
      <c r="AB74" s="279"/>
      <c r="AC74" s="280"/>
      <c r="AD74" s="351">
        <f t="shared" si="6"/>
        <v>0</v>
      </c>
      <c r="AE74" s="351">
        <f>AD74-(SUM(Всего!D74:'Всего'!X74))</f>
        <v>0</v>
      </c>
      <c r="AF74" s="352">
        <f t="shared" si="7"/>
        <v>0</v>
      </c>
      <c r="AG74" s="353">
        <f t="shared" si="5"/>
        <v>0</v>
      </c>
      <c r="AH74" s="353">
        <f>выдача!B74</f>
        <v>0</v>
      </c>
      <c r="AI74" s="354">
        <f>IF(((SUM(выдача!$O74:O74)&lt;=$B74)),$C74,IF((SUM(выдача!$O74:O74)&lt;=($B74+$D74)),$E74,IF((SUM(выдача!$O74:O74)&lt;=($B74+$D74+$F74)),$G74,IF((SUM(выдача!$O74:O74)&lt;=($B74+$D74+$F74+$H74)),$I74,IF((SUM(выдача!$O74:O74)&lt;=($B74+$D74+$F74+$H74+$J74)),$K74,IF((SUM(выдача!$O74:O74)&lt;=($B74+$D74+$F74+$H74+$J74+$L74)),$M74,IF((SUM(выдача!$O74:O74)&lt;=($B74+$D74+$F74+$H74+$J74+$L74+$N74)),$O74,IF((SUM(выдача!$O74:O74)&lt;=($B74+$D74+$F74+$H74+$J74+$L74+$N74+$P74)),$Q74,IF((SUM(выдача!$O74:O74)&lt;=($B74+$D74+$F74+$H74+$J74+$L74+$N74+$P74+$R74)),$S74,IF((SUM(выдача!$O74:O74)&lt;=($B74+$D74+$F74+$H74+$J74+$L74+$N74+$P74+$R74+$T74)),$U74,IF((SUM(выдача!$O74:O74)&lt;=($B74+$D74+$F74+$H74+$J74+$L74+$N74+$P74+$R74+$T74+$V74)),$W74,IF((SUM(выдача!$O74:O74)&lt;=($B74+$D74+$F74+$H74+$J74+$L74+$N74+$P74+$R74+$T74+$V74+$X74)),$Y74,IF((SUM(выдача!$O74:O74)&lt;=($B74+$D74+$F74+$H74+$J74+$L74+$N74+$P74+$R74+$T74+$V74+$X74+$Z74)),$AA74,IF((SUM(выдача!$O74:O74)&lt;=($B74+$D74+$F74+$H74+$J74+$L74+$N74+$P74+$R74+$T74+$V74+$X74+$Z74+$AB74)),$AC74,0))))))))))))))</f>
        <v>0</v>
      </c>
      <c r="AJ74" s="354">
        <f>IF(((SUM(выдача!$O74:P74)&lt;=$B74)),$C74,IF((SUM(выдача!$O74:P74)&lt;=($B74+$D74)),$E74,IF((SUM(выдача!$O74:P74)&lt;=($B74+$D74+$F74)),$G74,IF((SUM(выдача!$O74:P74)&lt;=($B74+$D74+$F74+$H74)),$I74,IF((SUM(выдача!$O74:P74)&lt;=($B74+$D74+$F74+$H74+$J74)),$K74,IF((SUM(выдача!$O74:P74)&lt;=($B74+$D74+$F74+$H74+$J74+$L74)),$M74,IF((SUM(выдача!$O74:P74)&lt;=($B74+$D74+$F74+$H74+$J74+$L74+$N74)),$O74,IF((SUM(выдача!$O74:P74)&lt;=($B74+$D74+$F74+$H74+$J74+$L74+$N74+$P74)),$Q74,IF((SUM(выдача!$O74:P74)&lt;=($B74+$D74+$F74+$H74+$J74+$L74+$N74+$P74+$R74)),$S74,IF((SUM(выдача!$O74:P74)&lt;=($B74+$D74+$F74+$H74+$J74+$L74+$N74+$P74+$R74+$T74)),$U74,IF((SUM(выдача!$O74:P74)&lt;=($B74+$D74+$F74+$H74+$J74+$L74+$N74+$P74+$R74+$T74+$V74)),$W74,IF((SUM(выдача!$O74:P74)&lt;=($B74+$D74+$F74+$H74+$J74+$L74+$N74+$P74+$R74+$T74+$V74+$X74)),$Y74,IF((SUM(выдача!$O74:P74)&lt;=($B74+$D74+$F74+$H74+$J74+$L74+$N74+$P74+$R74+$T74+$V74+$X74+$Z74)),$AA74,IF((SUM(выдача!$O74:P74)&lt;=($B74+$D74+$F74+$H74+$J74+$L74+$N74+$P74+$R74+$T74+$V74+$X74+$Z74+$AB74)),$AC74,0))))))))))))))</f>
        <v>0</v>
      </c>
      <c r="AK74" s="354">
        <f>IF(((SUM(выдача!$O74:Q74)&lt;=$B74)),$C74,IF((SUM(выдача!$O74:Q74)&lt;=($B74+$D74)),$E74,IF((SUM(выдача!$O74:Q74)&lt;=($B74+$D74+$F74)),$G74,IF((SUM(выдача!$O74:Q74)&lt;=($B74+$D74+$F74+$H74)),$I74,IF((SUM(выдача!$O74:Q74)&lt;=($B74+$D74+$F74+$H74+$J74)),$K74,IF((SUM(выдача!$O74:Q74)&lt;=($B74+$D74+$F74+$H74+$J74+$L74)),$M74,IF((SUM(выдача!$O74:Q74)&lt;=($B74+$D74+$F74+$H74+$J74+$L74+$N74)),$O74,IF((SUM(выдача!$O74:Q74)&lt;=($B74+$D74+$F74+$H74+$J74+$L74+$N74+$P74)),$Q74,IF((SUM(выдача!$O74:Q74)&lt;=($B74+$D74+$F74+$H74+$J74+$L74+$N74+$P74+$R74)),$S74,IF((SUM(выдача!$O74:Q74)&lt;=($B74+$D74+$F74+$H74+$J74+$L74+$N74+$P74+$R74+$T74)),$U74,IF((SUM(выдача!$O74:Q74)&lt;=($B74+$D74+$F74+$H74+$J74+$L74+$N74+$P74+$R74+$T74+$V74)),$W74,IF((SUM(выдача!$O74:Q74)&lt;=($B74+$D74+$F74+$H74+$J74+$L74+$N74+$P74+$R74+$T74+$V74+$X74)),$Y74,IF((SUM(выдача!$O74:Q74)&lt;=($B74+$D74+$F74+$H74+$J74+$L74+$N74+$P74+$R74+$T74+$V74+$X74+$Z74)),$AA74,IF((SUM(выдача!$O74:Q74)&lt;=($B74+$D74+$F74+$H74+$J74+$L74+$N74+$P74+$R74+$T74+$V74+$X74+$Z74+$AB74)),$AC74,0))))))))))))))</f>
        <v>0</v>
      </c>
      <c r="AL74" s="354">
        <f>IF(((SUM(выдача!$O74:R74)&lt;=$B74)),$C74,IF((SUM(выдача!$O74:R74)&lt;=($B74+$D74)),$E74,IF((SUM(выдача!$O74:R74)&lt;=($B74+$D74+$F74)),$G74,IF((SUM(выдача!$O74:R74)&lt;=($B74+$D74+$F74+$H74)),$I74,IF((SUM(выдача!$O74:R74)&lt;=($B74+$D74+$F74+$H74+$J74)),$K74,IF((SUM(выдача!$O74:R74)&lt;=($B74+$D74+$F74+$H74+$J74+$L74)),$M74,IF((SUM(выдача!$O74:R74)&lt;=($B74+$D74+$F74+$H74+$J74+$L74+$N74)),$O74,IF((SUM(выдача!$O74:R74)&lt;=($B74+$D74+$F74+$H74+$J74+$L74+$N74+$P74)),$Q74,IF((SUM(выдача!$O74:R74)&lt;=($B74+$D74+$F74+$H74+$J74+$L74+$N74+$P74+$R74)),$S74,IF((SUM(выдача!$O74:R74)&lt;=($B74+$D74+$F74+$H74+$J74+$L74+$N74+$P74+$R74+$T74)),$U74,IF((SUM(выдача!$O74:R74)&lt;=($B74+$D74+$F74+$H74+$J74+$L74+$N74+$P74+$R74+$T74+$V74)),$W74,IF((SUM(выдача!$O74:R74)&lt;=($B74+$D74+$F74+$H74+$J74+$L74+$N74+$P74+$R74+$T74+$V74+$X74)),$Y74,IF((SUM(выдача!$O74:R74)&lt;=($B74+$D74+$F74+$H74+$J74+$L74+$N74+$P74+$R74+$T74+$V74+$X74+$Z74)),$AA74,IF((SUM(выдача!$O74:R74)&lt;=($B74+$D74+$F74+$H74+$J74+$L74+$N74+$P74+$R74+$T74+$V74+$X74+$Z74+$AB74)),$AC74,0))))))))))))))</f>
        <v>0</v>
      </c>
      <c r="AM74" s="354">
        <f>IF(((SUM(выдача!$O74:S74)&lt;=$B74)),$C74,IF((SUM(выдача!$O74:S74)&lt;=($B74+$D74)),$E74,IF((SUM(выдача!$O74:S74)&lt;=($B74+$D74+$F74)),$G74,IF((SUM(выдача!$O74:S74)&lt;=($B74+$D74+$F74+$H74)),$I74,IF((SUM(выдача!$O74:S74)&lt;=($B74+$D74+$F74+$H74+$J74)),$K74,IF((SUM(выдача!$O74:S74)&lt;=($B74+$D74+$F74+$H74+$J74+$L74)),$M74,IF((SUM(выдача!$O74:S74)&lt;=($B74+$D74+$F74+$H74+$J74+$L74+$N74)),$O74,IF((SUM(выдача!$O74:S74)&lt;=($B74+$D74+$F74+$H74+$J74+$L74+$N74+$P74)),$Q74,IF((SUM(выдача!$O74:S74)&lt;=($B74+$D74+$F74+$H74+$J74+$L74+$N74+$P74+$R74)),$S74,IF((SUM(выдача!$O74:S74)&lt;=($B74+$D74+$F74+$H74+$J74+$L74+$N74+$P74+$R74+$T74)),$U74,IF((SUM(выдача!$O74:S74)&lt;=($B74+$D74+$F74+$H74+$J74+$L74+$N74+$P74+$R74+$T74+$V74)),$W74,IF((SUM(выдача!$O74:S74)&lt;=($B74+$D74+$F74+$H74+$J74+$L74+$N74+$P74+$R74+$T74+$V74+$X74)),$Y74,IF((SUM(выдача!$O74:S74)&lt;=($B74+$D74+$F74+$H74+$J74+$L74+$N74+$P74+$R74+$T74+$V74+$X74+$Z74)),$AA74,IF((SUM(выдача!$O74:S74)&lt;=($B74+$D74+$F74+$H74+$J74+$L74+$N74+$P74+$R74+$T74+$V74+$X74+$Z74+$AB74)),$AC74,0))))))))))))))</f>
        <v>0</v>
      </c>
      <c r="AN74" s="354">
        <f>IF(((SUM(выдача!$O74:T74)&lt;=$B74)),$C74,IF((SUM(выдача!$O74:T74)&lt;=($B74+$D74)),$E74,IF((SUM(выдача!$O74:T74)&lt;=($B74+$D74+$F74)),$G74,IF((SUM(выдача!$O74:T74)&lt;=($B74+$D74+$F74+$H74)),$I74,IF((SUM(выдача!$O74:T74)&lt;=($B74+$D74+$F74+$H74+$J74)),$K74,IF((SUM(выдача!$O74:T74)&lt;=($B74+$D74+$F74+$H74+$J74+$L74)),$M74,IF((SUM(выдача!$O74:T74)&lt;=($B74+$D74+$F74+$H74+$J74+$L74+$N74)),$O74,IF((SUM(выдача!$O74:T74)&lt;=($B74+$D74+$F74+$H74+$J74+$L74+$N74+$P74)),$Q74,IF((SUM(выдача!$O74:T74)&lt;=($B74+$D74+$F74+$H74+$J74+$L74+$N74+$P74+$R74)),$S74,IF((SUM(выдача!$O74:T74)&lt;=($B74+$D74+$F74+$H74+$J74+$L74+$N74+$P74+$R74+$T74)),$U74,IF((SUM(выдача!$O74:T74)&lt;=($B74+$D74+$F74+$H74+$J74+$L74+$N74+$P74+$R74+$T74+$V74)),$W74,IF((SUM(выдача!$O74:T74)&lt;=($B74+$D74+$F74+$H74+$J74+$L74+$N74+$P74+$R74+$T74+$V74+$X74)),$Y74,IF((SUM(выдача!$O74:T74)&lt;=($B74+$D74+$F74+$H74+$J74+$L74+$N74+$P74+$R74+$T74+$V74+$X74+$Z74)),$AA74,IF((SUM(выдача!$O74:T74)&lt;=($B74+$D74+$F74+$H74+$J74+$L74+$N74+$P74+$R74+$T74+$V74+$X74+$Z74+$AB74)),$AC74,0))))))))))))))</f>
        <v>0</v>
      </c>
      <c r="AO74" s="354">
        <f>IF(((SUM(выдача!$O74:U74)&lt;=$B74)),$C74,IF((SUM(выдача!$O74:U74)&lt;=($B74+$D74)),$E74,IF((SUM(выдача!$O74:U74)&lt;=($B74+$D74+$F74)),$G74,IF((SUM(выдача!$O74:U74)&lt;=($B74+$D74+$F74+$H74)),$I74,IF((SUM(выдача!$O74:U74)&lt;=($B74+$D74+$F74+$H74+$J74)),$K74,IF((SUM(выдача!$O74:U74)&lt;=($B74+$D74+$F74+$H74+$J74+$L74)),$M74,IF((SUM(выдача!$O74:U74)&lt;=($B74+$D74+$F74+$H74+$J74+$L74+$N74)),$O74,IF((SUM(выдача!$O74:U74)&lt;=($B74+$D74+$F74+$H74+$J74+$L74+$N74+$P74)),$Q74,IF((SUM(выдача!$O74:U74)&lt;=($B74+$D74+$F74+$H74+$J74+$L74+$N74+$P74+$R74)),$S74,IF((SUM(выдача!$O74:U74)&lt;=($B74+$D74+$F74+$H74+$J74+$L74+$N74+$P74+$R74+$T74)),$U74,IF((SUM(выдача!$O74:U74)&lt;=($B74+$D74+$F74+$H74+$J74+$L74+$N74+$P74+$R74+$T74+$V74)),$W74,IF((SUM(выдача!$O74:U74)&lt;=($B74+$D74+$F74+$H74+$J74+$L74+$N74+$P74+$R74+$T74+$V74+$X74)),$Y74,IF((SUM(выдача!$O74:U74)&lt;=($B74+$D74+$F74+$H74+$J74+$L74+$N74+$P74+$R74+$T74+$V74+$X74+$Z74)),$AA74,IF((SUM(выдача!$O74:U74)&lt;=($B74+$D74+$F74+$H74+$J74+$L74+$N74+$P74+$R74+$T74+$V74+$X74+$Z74+$AB74)),$AC74,0))))))))))))))</f>
        <v>0</v>
      </c>
      <c r="AP74" s="354">
        <f>IF(((SUM(выдача!$O74:V74)&lt;=$B74)),$C74,IF((SUM(выдача!$O74:V74)&lt;=($B74+$D74)),$E74,IF((SUM(выдача!$O74:V74)&lt;=($B74+$D74+$F74)),$G74,IF((SUM(выдача!$O74:V74)&lt;=($B74+$D74+$F74+$H74)),$I74,IF((SUM(выдача!$O74:V74)&lt;=($B74+$D74+$F74+$H74+$J74)),$K74,IF((SUM(выдача!$O74:V74)&lt;=($B74+$D74+$F74+$H74+$J74+$L74)),$M74,IF((SUM(выдача!$O74:V74)&lt;=($B74+$D74+$F74+$H74+$J74+$L74+$N74)),$O74,IF((SUM(выдача!$O74:V74)&lt;=($B74+$D74+$F74+$H74+$J74+$L74+$N74+$P74)),$Q74,IF((SUM(выдача!$O74:V74)&lt;=($B74+$D74+$F74+$H74+$J74+$L74+$N74+$P74+$R74)),$S74,IF((SUM(выдача!$O74:V74)&lt;=($B74+$D74+$F74+$H74+$J74+$L74+$N74+$P74+$R74+$T74)),$U74,IF((SUM(выдача!$O74:V74)&lt;=($B74+$D74+$F74+$H74+$J74+$L74+$N74+$P74+$R74+$T74+$V74)),$W74,IF((SUM(выдача!$O74:V74)&lt;=($B74+$D74+$F74+$H74+$J74+$L74+$N74+$P74+$R74+$T74+$V74+$X74)),$Y74,IF((SUM(выдача!$O74:V74)&lt;=($B74+$D74+$F74+$H74+$J74+$L74+$N74+$P74+$R74+$T74+$V74+$X74+$Z74)),$AA74,IF((SUM(выдача!$O74:V74)&lt;=($B74+$D74+$F74+$H74+$J74+$L74+$N74+$P74+$R74+$T74+$V74+$X74+$Z74+$AB74)),$AC74,0))))))))))))))</f>
        <v>0</v>
      </c>
      <c r="AQ74" s="354">
        <f>IF(((SUM(выдача!$O74:W74)&lt;=$B74)),$C74,IF((SUM(выдача!$O74:W74)&lt;=($B74+$D74)),$E74,IF((SUM(выдача!$O74:W74)&lt;=($B74+$D74+$F74)),$G74,IF((SUM(выдача!$O74:W74)&lt;=($B74+$D74+$F74+$H74)),$I74,IF((SUM(выдача!$O74:W74)&lt;=($B74+$D74+$F74+$H74+$J74)),$K74,IF((SUM(выдача!$O74:W74)&lt;=($B74+$D74+$F74+$H74+$J74+$L74)),$M74,IF((SUM(выдача!$O74:W74)&lt;=($B74+$D74+$F74+$H74+$J74+$L74+$N74)),$O74,IF((SUM(выдача!$O74:W74)&lt;=($B74+$D74+$F74+$H74+$J74+$L74+$N74+$P74)),$Q74,IF((SUM(выдача!$O74:W74)&lt;=($B74+$D74+$F74+$H74+$J74+$L74+$N74+$P74+$R74)),$S74,IF((SUM(выдача!$O74:W74)&lt;=($B74+$D74+$F74+$H74+$J74+$L74+$N74+$P74+$R74+$T74)),$U74,IF((SUM(выдача!$O74:W74)&lt;=($B74+$D74+$F74+$H74+$J74+$L74+$N74+$P74+$R74+$T74+$V74)),$W74,IF((SUM(выдача!$O74:W74)&lt;=($B74+$D74+$F74+$H74+$J74+$L74+$N74+$P74+$R74+$T74+$V74+$X74)),$Y74,IF((SUM(выдача!$O74:W74)&lt;=($B74+$D74+$F74+$H74+$J74+$L74+$N74+$P74+$R74+$T74+$V74+$X74+$Z74)),$AA74,IF((SUM(выдача!$O74:W74)&lt;=($B74+$D74+$F74+$H74+$J74+$L74+$N74+$P74+$R74+$T74+$V74+$X74+$Z74+$AB74)),$AC74,0))))))))))))))</f>
        <v>0</v>
      </c>
      <c r="AR74" s="354">
        <f>IF(((SUM(выдача!$O74:X74)&lt;=$B74)),$C74,IF((SUM(выдача!$O74:X74)&lt;=($B74+$D74)),$E74,IF((SUM(выдача!$O74:X74)&lt;=($B74+$D74+$F74)),$G74,IF((SUM(выдача!$O74:X74)&lt;=($B74+$D74+$F74+$H74)),$I74,IF((SUM(выдача!$O74:X74)&lt;=($B74+$D74+$F74+$H74+$J74)),$K74,IF((SUM(выдача!$O74:X74)&lt;=($B74+$D74+$F74+$H74+$J74+$L74)),$M74,IF((SUM(выдача!$O74:X74)&lt;=($B74+$D74+$F74+$H74+$J74+$L74+$N74)),$O74,IF((SUM(выдача!$O74:X74)&lt;=($B74+$D74+$F74+$H74+$J74+$L74+$N74+$P74)),$Q74,IF((SUM(выдача!$O74:X74)&lt;=($B74+$D74+$F74+$H74+$J74+$L74+$N74+$P74+$R74)),$S74,IF((SUM(выдача!$O74:X74)&lt;=($B74+$D74+$F74+$H74+$J74+$L74+$N74+$P74+$R74+$T74)),$U74,IF((SUM(выдача!$O74:X74)&lt;=($B74+$D74+$F74+$H74+$J74+$L74+$N74+$P74+$R74+$T74+$V74)),$W74,IF((SUM(выдача!$O74:X74)&lt;=($B74+$D74+$F74+$H74+$J74+$L74+$N74+$P74+$R74+$T74+$V74+$X74)),$Y74,IF((SUM(выдача!$O74:X74)&lt;=($B74+$D74+$F74+$H74+$J74+$L74+$N74+$P74+$R74+$T74+$V74+$X74+$Z74)),$AA74,IF((SUM(выдача!$O74:X74)&lt;=($B74+$D74+$F74+$H74+$J74+$L74+$N74+$P74+$R74+$T74+$V74+$X74+$Z74+$AB74)),$AC74,0))))))))))))))</f>
        <v>0</v>
      </c>
      <c r="AS74" s="354">
        <f>IF(((SUM(выдача!$O74:Y74)&lt;=$B74)),$C74,IF((SUM(выдача!$O74:Y74)&lt;=($B74+$D74)),$E74,IF((SUM(выдача!$O74:Y74)&lt;=($B74+$D74+$F74)),$G74,IF((SUM(выдача!$O74:Y74)&lt;=($B74+$D74+$F74+$H74)),$I74,IF((SUM(выдача!$O74:Y74)&lt;=($B74+$D74+$F74+$H74+$J74)),$K74,IF((SUM(выдача!$O74:Y74)&lt;=($B74+$D74+$F74+$H74+$J74+$L74)),$M74,IF((SUM(выдача!$O74:Y74)&lt;=($B74+$D74+$F74+$H74+$J74+$L74+$N74)),$O74,IF((SUM(выдача!$O74:Y74)&lt;=($B74+$D74+$F74+$H74+$J74+$L74+$N74+$P74)),$Q74,IF((SUM(выдача!$O74:Y74)&lt;=($B74+$D74+$F74+$H74+$J74+$L74+$N74+$P74+$R74)),$S74,IF((SUM(выдача!$O74:Y74)&lt;=($B74+$D74+$F74+$H74+$J74+$L74+$N74+$P74+$R74+$T74)),$U74,IF((SUM(выдача!$O74:Y74)&lt;=($B74+$D74+$F74+$H74+$J74+$L74+$N74+$P74+$R74+$T74+$V74)),$W74,IF((SUM(выдача!$O74:Y74)&lt;=($B74+$D74+$F74+$H74+$J74+$L74+$N74+$P74+$R74+$T74+$V74+$X74)),$Y74,IF((SUM(выдача!$O74:Y74)&lt;=($B74+$D74+$F74+$H74+$J74+$L74+$N74+$P74+$R74+$T74+$V74+$X74+$Z74)),$AA74,IF((SUM(выдача!$O74:Y74)&lt;=($B74+$D74+$F74+$H74+$J74+$L74+$N74+$P74+$R74+$T74+$V74+$X74+$Z74+$AB74)),$AC74,0))))))))))))))</f>
        <v>0</v>
      </c>
      <c r="AT74" s="354">
        <f>IF(((SUM(выдача!$O74:Z74)&lt;=$B74)),$C74,IF((SUM(выдача!$O74:Z74)&lt;=($B74+$D74)),$E74,IF((SUM(выдача!$O74:Z74)&lt;=($B74+$D74+$F74)),$G74,IF((SUM(выдача!$O74:Z74)&lt;=($B74+$D74+$F74+$H74)),$I74,IF((SUM(выдача!$O74:Z74)&lt;=($B74+$D74+$F74+$H74+$J74)),$K74,IF((SUM(выдача!$O74:Z74)&lt;=($B74+$D74+$F74+$H74+$J74+$L74)),$M74,IF((SUM(выдача!$O74:Z74)&lt;=($B74+$D74+$F74+$H74+$J74+$L74+$N74)),$O74,IF((SUM(выдача!$O74:Z74)&lt;=($B74+$D74+$F74+$H74+$J74+$L74+$N74+$P74)),$Q74,IF((SUM(выдача!$O74:Z74)&lt;=($B74+$D74+$F74+$H74+$J74+$L74+$N74+$P74+$R74)),$S74,IF((SUM(выдача!$O74:Z74)&lt;=($B74+$D74+$F74+$H74+$J74+$L74+$N74+$P74+$R74+$T74)),$U74,IF((SUM(выдача!$O74:Z74)&lt;=($B74+$D74+$F74+$H74+$J74+$L74+$N74+$P74+$R74+$T74+$V74)),$W74,IF((SUM(выдача!$O74:Z74)&lt;=($B74+$D74+$F74+$H74+$J74+$L74+$N74+$P74+$R74+$T74+$V74+$X74)),$Y74,IF((SUM(выдача!$O74:Z74)&lt;=($B74+$D74+$F74+$H74+$J74+$L74+$N74+$P74+$R74+$T74+$V74+$X74+$Z74)),$AA74,IF((SUM(выдача!$O74:Z74)&lt;=($B74+$D74+$F74+$H74+$J74+$L74+$N74+$P74+$R74+$T74+$V74+$X74+$Z74+$AB74)),$AC74,0))))))))))))))</f>
        <v>0</v>
      </c>
      <c r="AU74" s="354">
        <f>IF(((SUM(выдача!$O74:AA74)&lt;=$B74)),$C74,IF((SUM(выдача!$O74:AA74)&lt;=($B74+$D74)),$E74,IF((SUM(выдача!$O74:AA74)&lt;=($B74+$D74+$F74)),$G74,IF((SUM(выдача!$O74:AA74)&lt;=($B74+$D74+$F74+$H74)),$I74,IF((SUM(выдача!$O74:AA74)&lt;=($B74+$D74+$F74+$H74+$J74)),$K74,IF((SUM(выдача!$O74:AA74)&lt;=($B74+$D74+$F74+$H74+$J74+$L74)),$M74,IF((SUM(выдача!$O74:AA74)&lt;=($B74+$D74+$F74+$H74+$J74+$L74+$N74)),$O74,IF((SUM(выдача!$O74:AA74)&lt;=($B74+$D74+$F74+$H74+$J74+$L74+$N74+$P74)),$Q74,IF((SUM(выдача!$O74:AA74)&lt;=($B74+$D74+$F74+$H74+$J74+$L74+$N74+$P74+$R74)),$S74,IF((SUM(выдача!$O74:AA74)&lt;=($B74+$D74+$F74+$H74+$J74+$L74+$N74+$P74+$R74+$T74)),$U74,IF((SUM(выдача!$O74:AA74)&lt;=($B74+$D74+$F74+$H74+$J74+$L74+$N74+$P74+$R74+$T74+$V74)),$W74,IF((SUM(выдача!$O74:AA74)&lt;=($B74+$D74+$F74+$H74+$J74+$L74+$N74+$P74+$R74+$T74+$V74+$X74)),$Y74,IF((SUM(выдача!$O74:AA74)&lt;=($B74+$D74+$F74+$H74+$J74+$L74+$N74+$P74+$R74+$T74+$V74+$X74+$Z74)),$AA74,IF((SUM(выдача!$O74:AA74)&lt;=($B74+$D74+$F74+$H74+$J74+$L74+$N74+$P74+$R74+$T74+$V74+$X74+$Z74+$AB74)),$AC74,0))))))))))))))</f>
        <v>0</v>
      </c>
      <c r="AV74" s="354">
        <f>IF(((SUM(выдача!$O74:AB74)&lt;=$B74)),$C74,IF((SUM(выдача!$O74:AB74)&lt;=($B74+$D74)),$E74,IF((SUM(выдача!$O74:AB74)&lt;=($B74+$D74+$F74)),$G74,IF((SUM(выдача!$O74:AB74)&lt;=($B74+$D74+$F74+$H74)),$I74,IF((SUM(выдача!$O74:AB74)&lt;=($B74+$D74+$F74+$H74+$J74)),$K74,IF((SUM(выдача!$O74:AB74)&lt;=($B74+$D74+$F74+$H74+$J74+$L74)),$M74,IF((SUM(выдача!$O74:AB74)&lt;=($B74+$D74+$F74+$H74+$J74+$L74+$N74)),$O74,IF((SUM(выдача!$O74:AB74)&lt;=($B74+$D74+$F74+$H74+$J74+$L74+$N74+$P74)),$Q74,IF((SUM(выдача!$O74:AB74)&lt;=($B74+$D74+$F74+$H74+$J74+$L74+$N74+$P74+$R74)),$S74,IF((SUM(выдача!$O74:AB74)&lt;=($B74+$D74+$F74+$H74+$J74+$L74+$N74+$P74+$R74+$T74)),$U74,IF((SUM(выдача!$O74:AB74)&lt;=($B74+$D74+$F74+$H74+$J74+$L74+$N74+$P74+$R74+$T74+$V74)),$W74,IF((SUM(выдача!$O74:AB74)&lt;=($B74+$D74+$F74+$H74+$J74+$L74+$N74+$P74+$R74+$T74+$V74+$X74)),$Y74,IF((SUM(выдача!$O74:AB74)&lt;=($B74+$D74+$F74+$H74+$J74+$L74+$N74+$P74+$R74+$T74+$V74+$X74+$Z74)),$AA74,IF((SUM(выдача!$O74:AB74)&lt;=($B74+$D74+$F74+$H74+$J74+$L74+$N74+$P74+$R74+$T74+$V74+$X74+$Z74+$AB74)),$AC74,0))))))))))))))</f>
        <v>0</v>
      </c>
      <c r="AW74" s="354">
        <f>IF(((SUM(выдача!$O74:AC74)&lt;=$B74)),$C74,IF((SUM(выдача!$O74:AC74)&lt;=($B74+$D74)),$E74,IF((SUM(выдача!$O74:AC74)&lt;=($B74+$D74+$F74)),$G74,IF((SUM(выдача!$O74:AC74)&lt;=($B74+$D74+$F74+$H74)),$I74,IF((SUM(выдача!$O74:AC74)&lt;=($B74+$D74+$F74+$H74+$J74)),$K74,IF((SUM(выдача!$O74:AC74)&lt;=($B74+$D74+$F74+$H74+$J74+$L74)),$M74,IF((SUM(выдача!$O74:AC74)&lt;=($B74+$D74+$F74+$H74+$J74+$L74+$N74)),$O74,IF((SUM(выдача!$O74:AC74)&lt;=($B74+$D74+$F74+$H74+$J74+$L74+$N74+$P74)),$Q74,IF((SUM(выдача!$O74:AC74)&lt;=($B74+$D74+$F74+$H74+$J74+$L74+$N74+$P74+$R74)),$S74,IF((SUM(выдача!$O74:AC74)&lt;=($B74+$D74+$F74+$H74+$J74+$L74+$N74+$P74+$R74+$T74)),$U74,IF((SUM(выдача!$O74:AC74)&lt;=($B74+$D74+$F74+$H74+$J74+$L74+$N74+$P74+$R74+$T74+$V74)),$W74,IF((SUM(выдача!$O74:AC74)&lt;=($B74+$D74+$F74+$H74+$J74+$L74+$N74+$P74+$R74+$T74+$V74+$X74)),$Y74,IF((SUM(выдача!$O74:AC74)&lt;=($B74+$D74+$F74+$H74+$J74+$L74+$N74+$P74+$R74+$T74+$V74+$X74+$Z74)),$AA74,IF((SUM(выдача!$O74:AC74)&lt;=($B74+$D74+$F74+$H74+$J74+$L74+$N74+$P74+$R74+$T74+$V74+$X74+$Z74+$AB74)),$AC74,0))))))))))))))</f>
        <v>0</v>
      </c>
      <c r="AX74" s="354">
        <f>IF(((SUM(выдача!$O74:AD74)&lt;=$B74)),$C74,IF((SUM(выдача!$O74:AD74)&lt;=($B74+$D74)),$E74,IF((SUM(выдача!$O74:AD74)&lt;=($B74+$D74+$F74)),$G74,IF((SUM(выдача!$O74:AD74)&lt;=($B74+$D74+$F74+$H74)),$I74,IF((SUM(выдача!$O74:AD74)&lt;=($B74+$D74+$F74+$H74+$J74)),$K74,IF((SUM(выдача!$O74:AD74)&lt;=($B74+$D74+$F74+$H74+$J74+$L74)),$M74,IF((SUM(выдача!$O74:AD74)&lt;=($B74+$D74+$F74+$H74+$J74+$L74+$N74)),$O74,IF((SUM(выдача!$O74:AD74)&lt;=($B74+$D74+$F74+$H74+$J74+$L74+$N74+$P74)),$Q74,IF((SUM(выдача!$O74:AD74)&lt;=($B74+$D74+$F74+$H74+$J74+$L74+$N74+$P74+$R74)),$S74,IF((SUM(выдача!$O74:AD74)&lt;=($B74+$D74+$F74+$H74+$J74+$L74+$N74+$P74+$R74+$T74)),$U74,IF((SUM(выдача!$O74:AD74)&lt;=($B74+$D74+$F74+$H74+$J74+$L74+$N74+$P74+$R74+$T74+$V74)),$W74,IF((SUM(выдача!$O74:AD74)&lt;=($B74+$D74+$F74+$H74+$J74+$L74+$N74+$P74+$R74+$T74+$V74+$X74)),$Y74,IF((SUM(выдача!$O74:AD74)&lt;=($B74+$D74+$F74+$H74+$J74+$L74+$N74+$P74+$R74+$T74+$V74+$X74+$Z74)),$AA74,IF((SUM(выдача!$O74:AD74)&lt;=($B74+$D74+$F74+$H74+$J74+$L74+$N74+$P74+$R74+$T74+$V74+$X74+$Z74+$AB74)),$AC74,0))))))))))))))</f>
        <v>0</v>
      </c>
      <c r="AY74" s="354">
        <f>IF(((SUM(выдача!$O74:AE74)&lt;=$B74)),$C74,IF((SUM(выдача!$O74:AE74)&lt;=($B74+$D74)),$E74,IF((SUM(выдача!$O74:AE74)&lt;=($B74+$D74+$F74)),$G74,IF((SUM(выдача!$O74:AE74)&lt;=($B74+$D74+$F74+$H74)),$I74,IF((SUM(выдача!$O74:AE74)&lt;=($B74+$D74+$F74+$H74+$J74)),$K74,IF((SUM(выдача!$O74:AE74)&lt;=($B74+$D74+$F74+$H74+$J74+$L74)),$M74,IF((SUM(выдача!$O74:AE74)&lt;=($B74+$D74+$F74+$H74+$J74+$L74+$N74)),$O74,IF((SUM(выдача!$O74:AE74)&lt;=($B74+$D74+$F74+$H74+$J74+$L74+$N74+$P74)),$Q74,IF((SUM(выдача!$O74:AE74)&lt;=($B74+$D74+$F74+$H74+$J74+$L74+$N74+$P74+$R74)),$S74,IF((SUM(выдача!$O74:AE74)&lt;=($B74+$D74+$F74+$H74+$J74+$L74+$N74+$P74+$R74+$T74)),$U74,IF((SUM(выдача!$O74:AE74)&lt;=($B74+$D74+$F74+$H74+$J74+$L74+$N74+$P74+$R74+$T74+$V74)),$W74,IF((SUM(выдача!$O74:AE74)&lt;=($B74+$D74+$F74+$H74+$J74+$L74+$N74+$P74+$R74+$T74+$V74+$X74)),$Y74,IF((SUM(выдача!$O74:AE74)&lt;=($B74+$D74+$F74+$H74+$J74+$L74+$N74+$P74+$R74+$T74+$V74+$X74+$Z74)),$AA74,IF((SUM(выдача!$O74:AE74)&lt;=($B74+$D74+$F74+$H74+$J74+$L74+$N74+$P74+$R74+$T74+$V74+$X74+$Z74+$AB74)),$AC74,0))))))))))))))</f>
        <v>0</v>
      </c>
      <c r="AZ74" s="354">
        <f>IF(((SUM(выдача!$O74:AF74)&lt;=$B74)),$C74,IF((SUM(выдача!$O74:AF74)&lt;=($B74+$D74)),$E74,IF((SUM(выдача!$O74:AF74)&lt;=($B74+$D74+$F74)),$G74,IF((SUM(выдача!$O74:AF74)&lt;=($B74+$D74+$F74+$H74)),$I74,IF((SUM(выдача!$O74:AF74)&lt;=($B74+$D74+$F74+$H74+$J74)),$K74,IF((SUM(выдача!$O74:AF74)&lt;=($B74+$D74+$F74+$H74+$J74+$L74)),$M74,IF((SUM(выдача!$O74:AF74)&lt;=($B74+$D74+$F74+$H74+$J74+$L74+$N74)),$O74,IF((SUM(выдача!$O74:AF74)&lt;=($B74+$D74+$F74+$H74+$J74+$L74+$N74+$P74)),$Q74,IF((SUM(выдача!$O74:AF74)&lt;=($B74+$D74+$F74+$H74+$J74+$L74+$N74+$P74+$R74)),$S74,IF((SUM(выдача!$O74:AF74)&lt;=($B74+$D74+$F74+$H74+$J74+$L74+$N74+$P74+$R74+$T74)),$U74,IF((SUM(выдача!$O74:AF74)&lt;=($B74+$D74+$F74+$H74+$J74+$L74+$N74+$P74+$R74+$T74+$V74)),$W74,IF((SUM(выдача!$O74:AF74)&lt;=($B74+$D74+$F74+$H74+$J74+$L74+$N74+$P74+$R74+$T74+$V74+$X74)),$Y74,IF((SUM(выдача!$O74:AF74)&lt;=($B74+$D74+$F74+$H74+$J74+$L74+$N74+$P74+$R74+$T74+$V74+$X74+$Z74)),$AA74,IF((SUM(выдача!$O74:AF74)&lt;=($B74+$D74+$F74+$H74+$J74+$L74+$N74+$P74+$R74+$T74+$V74+$X74+$Z74+$AB74)),$AC74,0))))))))))))))</f>
        <v>0</v>
      </c>
      <c r="BA74" s="354">
        <f>IF(((SUM(выдача!$O74:AG74)&lt;=$B74)),$C74,IF((SUM(выдача!$O74:AG74)&lt;=($B74+$D74)),$E74,IF((SUM(выдача!$O74:AG74)&lt;=($B74+$D74+$F74)),$G74,IF((SUM(выдача!$O74:AG74)&lt;=($B74+$D74+$F74+$H74)),$I74,IF((SUM(выдача!$O74:AG74)&lt;=($B74+$D74+$F74+$H74+$J74)),$K74,IF((SUM(выдача!$O74:AG74)&lt;=($B74+$D74+$F74+$H74+$J74+$L74)),$M74,IF((SUM(выдача!$O74:AG74)&lt;=($B74+$D74+$F74+$H74+$J74+$L74+$N74)),$O74,IF((SUM(выдача!$O74:AG74)&lt;=($B74+$D74+$F74+$H74+$J74+$L74+$N74+$P74)),$Q74,IF((SUM(выдача!$O74:AG74)&lt;=($B74+$D74+$F74+$H74+$J74+$L74+$N74+$P74+$R74)),$S74,IF((SUM(выдача!$O74:AG74)&lt;=($B74+$D74+$F74+$H74+$J74+$L74+$N74+$P74+$R74+$T74)),$U74,IF((SUM(выдача!$O74:AG74)&lt;=($B74+$D74+$F74+$H74+$J74+$L74+$N74+$P74+$R74+$T74+$V74)),$W74,IF((SUM(выдача!$O74:AG74)&lt;=($B74+$D74+$F74+$H74+$J74+$L74+$N74+$P74+$R74+$T74+$V74+$X74)),$Y74,IF((SUM(выдача!$O74:AG74)&lt;=($B74+$D74+$F74+$H74+$J74+$L74+$N74+$P74+$R74+$T74+$V74+$X74+$Z74)),$AA74,IF((SUM(выдача!$O74:AG74)&lt;=($B74+$D74+$F74+$H74+$J74+$L74+$N74+$P74+$R74+$T74+$V74+$X74+$Z74+$AB74)),$AC74,0))))))))))))))</f>
        <v>0</v>
      </c>
      <c r="BB74" s="354">
        <f>IF(((SUM(выдача!$O74:AH74)&lt;=$B74)),$C74,IF((SUM(выдача!$O74:AH74)&lt;=($B74+$D74)),$E74,IF((SUM(выдача!$O74:AH74)&lt;=($B74+$D74+$F74)),$G74,IF((SUM(выдача!$O74:AH74)&lt;=($B74+$D74+$F74+$H74)),$I74,IF((SUM(выдача!$O74:AH74)&lt;=($B74+$D74+$F74+$H74+$J74)),$K74,IF((SUM(выдача!$O74:AH74)&lt;=($B74+$D74+$F74+$H74+$J74+$L74)),$M74,IF((SUM(выдача!$O74:AH74)&lt;=($B74+$D74+$F74+$H74+$J74+$L74+$N74)),$O74,IF((SUM(выдача!$O74:AH74)&lt;=($B74+$D74+$F74+$H74+$J74+$L74+$N74+$P74)),$Q74,IF((SUM(выдача!$O74:AH74)&lt;=($B74+$D74+$F74+$H74+$J74+$L74+$N74+$P74+$R74)),$S74,IF((SUM(выдача!$O74:AH74)&lt;=($B74+$D74+$F74+$H74+$J74+$L74+$N74+$P74+$R74+$T74)),$U74,IF((SUM(выдача!$O74:AH74)&lt;=($B74+$D74+$F74+$H74+$J74+$L74+$N74+$P74+$R74+$T74+$V74)),$W74,IF((SUM(выдача!$O74:AH74)&lt;=($B74+$D74+$F74+$H74+$J74+$L74+$N74+$P74+$R74+$T74+$V74+$X74)),$Y74,IF((SUM(выдача!$O74:AH74)&lt;=($B74+$D74+$F74+$H74+$J74+$L74+$N74+$P74+$R74+$T74+$V74+$X74+$Z74)),$AA74,IF((SUM(выдача!$O74:AH74)&lt;=($B74+$D74+$F74+$H74+$J74+$L74+$N74+$P74+$R74+$T74+$V74+$X74+$Z74+$AB74)),$AC74,0))))))))))))))</f>
        <v>0</v>
      </c>
      <c r="BC74" s="354">
        <f>IF(((SUM(выдача!$O74:AI74)&lt;=$B74)),$C74,IF((SUM(выдача!$O74:AI74)&lt;=($B74+$D74)),$E74,IF((SUM(выдача!$O74:AI74)&lt;=($B74+$D74+$F74)),$G74,IF((SUM(выдача!$O74:AI74)&lt;=($B74+$D74+$F74+$H74)),$I74,IF((SUM(выдача!$O74:AI74)&lt;=($B74+$D74+$F74+$H74+$J74)),$K74,IF((SUM(выдача!$O74:AI74)&lt;=($B74+$D74+$F74+$H74+$J74+$L74)),$M74,IF((SUM(выдача!$O74:AI74)&lt;=($B74+$D74+$F74+$H74+$J74+$L74+$N74)),$O74,IF((SUM(выдача!$O74:AI74)&lt;=($B74+$D74+$F74+$H74+$J74+$L74+$N74+$P74)),$Q74,IF((SUM(выдача!$O74:AI74)&lt;=($B74+$D74+$F74+$H74+$J74+$L74+$N74+$P74+$R74)),$S74,IF((SUM(выдача!$O74:AI74)&lt;=($B74+$D74+$F74+$H74+$J74+$L74+$N74+$P74+$R74+$T74)),$U74,IF((SUM(выдача!$O74:AI74)&lt;=($B74+$D74+$F74+$H74+$J74+$L74+$N74+$P74+$R74+$T74+$V74)),$W74,IF((SUM(выдача!$O74:AI74)&lt;=($B74+$D74+$F74+$H74+$J74+$L74+$N74+$P74+$R74+$T74+$V74+$X74)),$Y74,IF((SUM(выдача!$O74:AI74)&lt;=($B74+$D74+$F74+$H74+$J74+$L74+$N74+$P74+$R74+$T74+$V74+$X74+$Z74)),$AA74,IF((SUM(выдача!$O74:AI74)&lt;=($B74+$D74+$F74+$H74+$J74+$L74+$N74+$P74+$R74+$T74+$V74+$X74+$Z74+$AB74)),$AC74,0))))))))))))))</f>
        <v>0</v>
      </c>
      <c r="BD74" s="355"/>
      <c r="BE74" s="310"/>
    </row>
    <row r="75" spans="1:57" ht="15.75">
      <c r="A75" s="151"/>
      <c r="B75" s="276"/>
      <c r="C75" s="277"/>
      <c r="D75" s="276"/>
      <c r="E75" s="280"/>
      <c r="F75" s="276"/>
      <c r="G75" s="280"/>
      <c r="H75" s="276"/>
      <c r="I75" s="278"/>
      <c r="J75" s="279"/>
      <c r="K75" s="278"/>
      <c r="L75" s="279"/>
      <c r="M75" s="280"/>
      <c r="N75" s="279"/>
      <c r="O75" s="280"/>
      <c r="P75" s="279"/>
      <c r="Q75" s="280"/>
      <c r="R75" s="279"/>
      <c r="S75" s="280"/>
      <c r="T75" s="279"/>
      <c r="U75" s="280"/>
      <c r="V75" s="279"/>
      <c r="W75" s="280"/>
      <c r="X75" s="279"/>
      <c r="Y75" s="280"/>
      <c r="Z75" s="279"/>
      <c r="AA75" s="280"/>
      <c r="AB75" s="279"/>
      <c r="AC75" s="280"/>
      <c r="AD75" s="351">
        <f t="shared" si="6"/>
        <v>0</v>
      </c>
      <c r="AE75" s="351">
        <f>AD75-(SUM(Всего!D75:'Всего'!X75))</f>
        <v>0</v>
      </c>
      <c r="AF75" s="352">
        <f t="shared" si="7"/>
        <v>0</v>
      </c>
      <c r="AG75" s="353">
        <f t="shared" si="5"/>
        <v>0</v>
      </c>
      <c r="AH75" s="353">
        <f>выдача!B75</f>
        <v>0</v>
      </c>
      <c r="AI75" s="354">
        <f>IF(((SUM(выдача!$O75:O75)&lt;=$B75)),$C75,IF((SUM(выдача!$O75:O75)&lt;=($B75+$D75)),$E75,IF((SUM(выдача!$O75:O75)&lt;=($B75+$D75+$F75)),$G75,IF((SUM(выдача!$O75:O75)&lt;=($B75+$D75+$F75+$H75)),$I75,IF((SUM(выдача!$O75:O75)&lt;=($B75+$D75+$F75+$H75+$J75)),$K75,IF((SUM(выдача!$O75:O75)&lt;=($B75+$D75+$F75+$H75+$J75+$L75)),$M75,IF((SUM(выдача!$O75:O75)&lt;=($B75+$D75+$F75+$H75+$J75+$L75+$N75)),$O75,IF((SUM(выдача!$O75:O75)&lt;=($B75+$D75+$F75+$H75+$J75+$L75+$N75+$P75)),$Q75,IF((SUM(выдача!$O75:O75)&lt;=($B75+$D75+$F75+$H75+$J75+$L75+$N75+$P75+$R75)),$S75,IF((SUM(выдача!$O75:O75)&lt;=($B75+$D75+$F75+$H75+$J75+$L75+$N75+$P75+$R75+$T75)),$U75,IF((SUM(выдача!$O75:O75)&lt;=($B75+$D75+$F75+$H75+$J75+$L75+$N75+$P75+$R75+$T75+$V75)),$W75,IF((SUM(выдача!$O75:O75)&lt;=($B75+$D75+$F75+$H75+$J75+$L75+$N75+$P75+$R75+$T75+$V75+$X75)),$Y75,IF((SUM(выдача!$O75:O75)&lt;=($B75+$D75+$F75+$H75+$J75+$L75+$N75+$P75+$R75+$T75+$V75+$X75+$Z75)),$AA75,IF((SUM(выдача!$O75:O75)&lt;=($B75+$D75+$F75+$H75+$J75+$L75+$N75+$P75+$R75+$T75+$V75+$X75+$Z75+$AB75)),$AC75,0))))))))))))))</f>
        <v>0</v>
      </c>
      <c r="AJ75" s="354">
        <f>IF(((SUM(выдача!$O75:P75)&lt;=$B75)),$C75,IF((SUM(выдача!$O75:P75)&lt;=($B75+$D75)),$E75,IF((SUM(выдача!$O75:P75)&lt;=($B75+$D75+$F75)),$G75,IF((SUM(выдача!$O75:P75)&lt;=($B75+$D75+$F75+$H75)),$I75,IF((SUM(выдача!$O75:P75)&lt;=($B75+$D75+$F75+$H75+$J75)),$K75,IF((SUM(выдача!$O75:P75)&lt;=($B75+$D75+$F75+$H75+$J75+$L75)),$M75,IF((SUM(выдача!$O75:P75)&lt;=($B75+$D75+$F75+$H75+$J75+$L75+$N75)),$O75,IF((SUM(выдача!$O75:P75)&lt;=($B75+$D75+$F75+$H75+$J75+$L75+$N75+$P75)),$Q75,IF((SUM(выдача!$O75:P75)&lt;=($B75+$D75+$F75+$H75+$J75+$L75+$N75+$P75+$R75)),$S75,IF((SUM(выдача!$O75:P75)&lt;=($B75+$D75+$F75+$H75+$J75+$L75+$N75+$P75+$R75+$T75)),$U75,IF((SUM(выдача!$O75:P75)&lt;=($B75+$D75+$F75+$H75+$J75+$L75+$N75+$P75+$R75+$T75+$V75)),$W75,IF((SUM(выдача!$O75:P75)&lt;=($B75+$D75+$F75+$H75+$J75+$L75+$N75+$P75+$R75+$T75+$V75+$X75)),$Y75,IF((SUM(выдача!$O75:P75)&lt;=($B75+$D75+$F75+$H75+$J75+$L75+$N75+$P75+$R75+$T75+$V75+$X75+$Z75)),$AA75,IF((SUM(выдача!$O75:P75)&lt;=($B75+$D75+$F75+$H75+$J75+$L75+$N75+$P75+$R75+$T75+$V75+$X75+$Z75+$AB75)),$AC75,0))))))))))))))</f>
        <v>0</v>
      </c>
      <c r="AK75" s="354">
        <f>IF(((SUM(выдача!$O75:Q75)&lt;=$B75)),$C75,IF((SUM(выдача!$O75:Q75)&lt;=($B75+$D75)),$E75,IF((SUM(выдача!$O75:Q75)&lt;=($B75+$D75+$F75)),$G75,IF((SUM(выдача!$O75:Q75)&lt;=($B75+$D75+$F75+$H75)),$I75,IF((SUM(выдача!$O75:Q75)&lt;=($B75+$D75+$F75+$H75+$J75)),$K75,IF((SUM(выдача!$O75:Q75)&lt;=($B75+$D75+$F75+$H75+$J75+$L75)),$M75,IF((SUM(выдача!$O75:Q75)&lt;=($B75+$D75+$F75+$H75+$J75+$L75+$N75)),$O75,IF((SUM(выдача!$O75:Q75)&lt;=($B75+$D75+$F75+$H75+$J75+$L75+$N75+$P75)),$Q75,IF((SUM(выдача!$O75:Q75)&lt;=($B75+$D75+$F75+$H75+$J75+$L75+$N75+$P75+$R75)),$S75,IF((SUM(выдача!$O75:Q75)&lt;=($B75+$D75+$F75+$H75+$J75+$L75+$N75+$P75+$R75+$T75)),$U75,IF((SUM(выдача!$O75:Q75)&lt;=($B75+$D75+$F75+$H75+$J75+$L75+$N75+$P75+$R75+$T75+$V75)),$W75,IF((SUM(выдача!$O75:Q75)&lt;=($B75+$D75+$F75+$H75+$J75+$L75+$N75+$P75+$R75+$T75+$V75+$X75)),$Y75,IF((SUM(выдача!$O75:Q75)&lt;=($B75+$D75+$F75+$H75+$J75+$L75+$N75+$P75+$R75+$T75+$V75+$X75+$Z75)),$AA75,IF((SUM(выдача!$O75:Q75)&lt;=($B75+$D75+$F75+$H75+$J75+$L75+$N75+$P75+$R75+$T75+$V75+$X75+$Z75+$AB75)),$AC75,0))))))))))))))</f>
        <v>0</v>
      </c>
      <c r="AL75" s="354">
        <f>IF(((SUM(выдача!$O75:R75)&lt;=$B75)),$C75,IF((SUM(выдача!$O75:R75)&lt;=($B75+$D75)),$E75,IF((SUM(выдача!$O75:R75)&lt;=($B75+$D75+$F75)),$G75,IF((SUM(выдача!$O75:R75)&lt;=($B75+$D75+$F75+$H75)),$I75,IF((SUM(выдача!$O75:R75)&lt;=($B75+$D75+$F75+$H75+$J75)),$K75,IF((SUM(выдача!$O75:R75)&lt;=($B75+$D75+$F75+$H75+$J75+$L75)),$M75,IF((SUM(выдача!$O75:R75)&lt;=($B75+$D75+$F75+$H75+$J75+$L75+$N75)),$O75,IF((SUM(выдача!$O75:R75)&lt;=($B75+$D75+$F75+$H75+$J75+$L75+$N75+$P75)),$Q75,IF((SUM(выдача!$O75:R75)&lt;=($B75+$D75+$F75+$H75+$J75+$L75+$N75+$P75+$R75)),$S75,IF((SUM(выдача!$O75:R75)&lt;=($B75+$D75+$F75+$H75+$J75+$L75+$N75+$P75+$R75+$T75)),$U75,IF((SUM(выдача!$O75:R75)&lt;=($B75+$D75+$F75+$H75+$J75+$L75+$N75+$P75+$R75+$T75+$V75)),$W75,IF((SUM(выдача!$O75:R75)&lt;=($B75+$D75+$F75+$H75+$J75+$L75+$N75+$P75+$R75+$T75+$V75+$X75)),$Y75,IF((SUM(выдача!$O75:R75)&lt;=($B75+$D75+$F75+$H75+$J75+$L75+$N75+$P75+$R75+$T75+$V75+$X75+$Z75)),$AA75,IF((SUM(выдача!$O75:R75)&lt;=($B75+$D75+$F75+$H75+$J75+$L75+$N75+$P75+$R75+$T75+$V75+$X75+$Z75+$AB75)),$AC75,0))))))))))))))</f>
        <v>0</v>
      </c>
      <c r="AM75" s="354">
        <f>IF(((SUM(выдача!$O75:S75)&lt;=$B75)),$C75,IF((SUM(выдача!$O75:S75)&lt;=($B75+$D75)),$E75,IF((SUM(выдача!$O75:S75)&lt;=($B75+$D75+$F75)),$G75,IF((SUM(выдача!$O75:S75)&lt;=($B75+$D75+$F75+$H75)),$I75,IF((SUM(выдача!$O75:S75)&lt;=($B75+$D75+$F75+$H75+$J75)),$K75,IF((SUM(выдача!$O75:S75)&lt;=($B75+$D75+$F75+$H75+$J75+$L75)),$M75,IF((SUM(выдача!$O75:S75)&lt;=($B75+$D75+$F75+$H75+$J75+$L75+$N75)),$O75,IF((SUM(выдача!$O75:S75)&lt;=($B75+$D75+$F75+$H75+$J75+$L75+$N75+$P75)),$Q75,IF((SUM(выдача!$O75:S75)&lt;=($B75+$D75+$F75+$H75+$J75+$L75+$N75+$P75+$R75)),$S75,IF((SUM(выдача!$O75:S75)&lt;=($B75+$D75+$F75+$H75+$J75+$L75+$N75+$P75+$R75+$T75)),$U75,IF((SUM(выдача!$O75:S75)&lt;=($B75+$D75+$F75+$H75+$J75+$L75+$N75+$P75+$R75+$T75+$V75)),$W75,IF((SUM(выдача!$O75:S75)&lt;=($B75+$D75+$F75+$H75+$J75+$L75+$N75+$P75+$R75+$T75+$V75+$X75)),$Y75,IF((SUM(выдача!$O75:S75)&lt;=($B75+$D75+$F75+$H75+$J75+$L75+$N75+$P75+$R75+$T75+$V75+$X75+$Z75)),$AA75,IF((SUM(выдача!$O75:S75)&lt;=($B75+$D75+$F75+$H75+$J75+$L75+$N75+$P75+$R75+$T75+$V75+$X75+$Z75+$AB75)),$AC75,0))))))))))))))</f>
        <v>0</v>
      </c>
      <c r="AN75" s="354">
        <f>IF(((SUM(выдача!$O75:T75)&lt;=$B75)),$C75,IF((SUM(выдача!$O75:T75)&lt;=($B75+$D75)),$E75,IF((SUM(выдача!$O75:T75)&lt;=($B75+$D75+$F75)),$G75,IF((SUM(выдача!$O75:T75)&lt;=($B75+$D75+$F75+$H75)),$I75,IF((SUM(выдача!$O75:T75)&lt;=($B75+$D75+$F75+$H75+$J75)),$K75,IF((SUM(выдача!$O75:T75)&lt;=($B75+$D75+$F75+$H75+$J75+$L75)),$M75,IF((SUM(выдача!$O75:T75)&lt;=($B75+$D75+$F75+$H75+$J75+$L75+$N75)),$O75,IF((SUM(выдача!$O75:T75)&lt;=($B75+$D75+$F75+$H75+$J75+$L75+$N75+$P75)),$Q75,IF((SUM(выдача!$O75:T75)&lt;=($B75+$D75+$F75+$H75+$J75+$L75+$N75+$P75+$R75)),$S75,IF((SUM(выдача!$O75:T75)&lt;=($B75+$D75+$F75+$H75+$J75+$L75+$N75+$P75+$R75+$T75)),$U75,IF((SUM(выдача!$O75:T75)&lt;=($B75+$D75+$F75+$H75+$J75+$L75+$N75+$P75+$R75+$T75+$V75)),$W75,IF((SUM(выдача!$O75:T75)&lt;=($B75+$D75+$F75+$H75+$J75+$L75+$N75+$P75+$R75+$T75+$V75+$X75)),$Y75,IF((SUM(выдача!$O75:T75)&lt;=($B75+$D75+$F75+$H75+$J75+$L75+$N75+$P75+$R75+$T75+$V75+$X75+$Z75)),$AA75,IF((SUM(выдача!$O75:T75)&lt;=($B75+$D75+$F75+$H75+$J75+$L75+$N75+$P75+$R75+$T75+$V75+$X75+$Z75+$AB75)),$AC75,0))))))))))))))</f>
        <v>0</v>
      </c>
      <c r="AO75" s="354">
        <f>IF(((SUM(выдача!$O75:U75)&lt;=$B75)),$C75,IF((SUM(выдача!$O75:U75)&lt;=($B75+$D75)),$E75,IF((SUM(выдача!$O75:U75)&lt;=($B75+$D75+$F75)),$G75,IF((SUM(выдача!$O75:U75)&lt;=($B75+$D75+$F75+$H75)),$I75,IF((SUM(выдача!$O75:U75)&lt;=($B75+$D75+$F75+$H75+$J75)),$K75,IF((SUM(выдача!$O75:U75)&lt;=($B75+$D75+$F75+$H75+$J75+$L75)),$M75,IF((SUM(выдача!$O75:U75)&lt;=($B75+$D75+$F75+$H75+$J75+$L75+$N75)),$O75,IF((SUM(выдача!$O75:U75)&lt;=($B75+$D75+$F75+$H75+$J75+$L75+$N75+$P75)),$Q75,IF((SUM(выдача!$O75:U75)&lt;=($B75+$D75+$F75+$H75+$J75+$L75+$N75+$P75+$R75)),$S75,IF((SUM(выдача!$O75:U75)&lt;=($B75+$D75+$F75+$H75+$J75+$L75+$N75+$P75+$R75+$T75)),$U75,IF((SUM(выдача!$O75:U75)&lt;=($B75+$D75+$F75+$H75+$J75+$L75+$N75+$P75+$R75+$T75+$V75)),$W75,IF((SUM(выдача!$O75:U75)&lt;=($B75+$D75+$F75+$H75+$J75+$L75+$N75+$P75+$R75+$T75+$V75+$X75)),$Y75,IF((SUM(выдача!$O75:U75)&lt;=($B75+$D75+$F75+$H75+$J75+$L75+$N75+$P75+$R75+$T75+$V75+$X75+$Z75)),$AA75,IF((SUM(выдача!$O75:U75)&lt;=($B75+$D75+$F75+$H75+$J75+$L75+$N75+$P75+$R75+$T75+$V75+$X75+$Z75+$AB75)),$AC75,0))))))))))))))</f>
        <v>0</v>
      </c>
      <c r="AP75" s="354">
        <f>IF(((SUM(выдача!$O75:V75)&lt;=$B75)),$C75,IF((SUM(выдача!$O75:V75)&lt;=($B75+$D75)),$E75,IF((SUM(выдача!$O75:V75)&lt;=($B75+$D75+$F75)),$G75,IF((SUM(выдача!$O75:V75)&lt;=($B75+$D75+$F75+$H75)),$I75,IF((SUM(выдача!$O75:V75)&lt;=($B75+$D75+$F75+$H75+$J75)),$K75,IF((SUM(выдача!$O75:V75)&lt;=($B75+$D75+$F75+$H75+$J75+$L75)),$M75,IF((SUM(выдача!$O75:V75)&lt;=($B75+$D75+$F75+$H75+$J75+$L75+$N75)),$O75,IF((SUM(выдача!$O75:V75)&lt;=($B75+$D75+$F75+$H75+$J75+$L75+$N75+$P75)),$Q75,IF((SUM(выдача!$O75:V75)&lt;=($B75+$D75+$F75+$H75+$J75+$L75+$N75+$P75+$R75)),$S75,IF((SUM(выдача!$O75:V75)&lt;=($B75+$D75+$F75+$H75+$J75+$L75+$N75+$P75+$R75+$T75)),$U75,IF((SUM(выдача!$O75:V75)&lt;=($B75+$D75+$F75+$H75+$J75+$L75+$N75+$P75+$R75+$T75+$V75)),$W75,IF((SUM(выдача!$O75:V75)&lt;=($B75+$D75+$F75+$H75+$J75+$L75+$N75+$P75+$R75+$T75+$V75+$X75)),$Y75,IF((SUM(выдача!$O75:V75)&lt;=($B75+$D75+$F75+$H75+$J75+$L75+$N75+$P75+$R75+$T75+$V75+$X75+$Z75)),$AA75,IF((SUM(выдача!$O75:V75)&lt;=($B75+$D75+$F75+$H75+$J75+$L75+$N75+$P75+$R75+$T75+$V75+$X75+$Z75+$AB75)),$AC75,0))))))))))))))</f>
        <v>0</v>
      </c>
      <c r="AQ75" s="354">
        <f>IF(((SUM(выдача!$O75:W75)&lt;=$B75)),$C75,IF((SUM(выдача!$O75:W75)&lt;=($B75+$D75)),$E75,IF((SUM(выдача!$O75:W75)&lt;=($B75+$D75+$F75)),$G75,IF((SUM(выдача!$O75:W75)&lt;=($B75+$D75+$F75+$H75)),$I75,IF((SUM(выдача!$O75:W75)&lt;=($B75+$D75+$F75+$H75+$J75)),$K75,IF((SUM(выдача!$O75:W75)&lt;=($B75+$D75+$F75+$H75+$J75+$L75)),$M75,IF((SUM(выдача!$O75:W75)&lt;=($B75+$D75+$F75+$H75+$J75+$L75+$N75)),$O75,IF((SUM(выдача!$O75:W75)&lt;=($B75+$D75+$F75+$H75+$J75+$L75+$N75+$P75)),$Q75,IF((SUM(выдача!$O75:W75)&lt;=($B75+$D75+$F75+$H75+$J75+$L75+$N75+$P75+$R75)),$S75,IF((SUM(выдача!$O75:W75)&lt;=($B75+$D75+$F75+$H75+$J75+$L75+$N75+$P75+$R75+$T75)),$U75,IF((SUM(выдача!$O75:W75)&lt;=($B75+$D75+$F75+$H75+$J75+$L75+$N75+$P75+$R75+$T75+$V75)),$W75,IF((SUM(выдача!$O75:W75)&lt;=($B75+$D75+$F75+$H75+$J75+$L75+$N75+$P75+$R75+$T75+$V75+$X75)),$Y75,IF((SUM(выдача!$O75:W75)&lt;=($B75+$D75+$F75+$H75+$J75+$L75+$N75+$P75+$R75+$T75+$V75+$X75+$Z75)),$AA75,IF((SUM(выдача!$O75:W75)&lt;=($B75+$D75+$F75+$H75+$J75+$L75+$N75+$P75+$R75+$T75+$V75+$X75+$Z75+$AB75)),$AC75,0))))))))))))))</f>
        <v>0</v>
      </c>
      <c r="AR75" s="354">
        <f>IF(((SUM(выдача!$O75:X75)&lt;=$B75)),$C75,IF((SUM(выдача!$O75:X75)&lt;=($B75+$D75)),$E75,IF((SUM(выдача!$O75:X75)&lt;=($B75+$D75+$F75)),$G75,IF((SUM(выдача!$O75:X75)&lt;=($B75+$D75+$F75+$H75)),$I75,IF((SUM(выдача!$O75:X75)&lt;=($B75+$D75+$F75+$H75+$J75)),$K75,IF((SUM(выдача!$O75:X75)&lt;=($B75+$D75+$F75+$H75+$J75+$L75)),$M75,IF((SUM(выдача!$O75:X75)&lt;=($B75+$D75+$F75+$H75+$J75+$L75+$N75)),$O75,IF((SUM(выдача!$O75:X75)&lt;=($B75+$D75+$F75+$H75+$J75+$L75+$N75+$P75)),$Q75,IF((SUM(выдача!$O75:X75)&lt;=($B75+$D75+$F75+$H75+$J75+$L75+$N75+$P75+$R75)),$S75,IF((SUM(выдача!$O75:X75)&lt;=($B75+$D75+$F75+$H75+$J75+$L75+$N75+$P75+$R75+$T75)),$U75,IF((SUM(выдача!$O75:X75)&lt;=($B75+$D75+$F75+$H75+$J75+$L75+$N75+$P75+$R75+$T75+$V75)),$W75,IF((SUM(выдача!$O75:X75)&lt;=($B75+$D75+$F75+$H75+$J75+$L75+$N75+$P75+$R75+$T75+$V75+$X75)),$Y75,IF((SUM(выдача!$O75:X75)&lt;=($B75+$D75+$F75+$H75+$J75+$L75+$N75+$P75+$R75+$T75+$V75+$X75+$Z75)),$AA75,IF((SUM(выдача!$O75:X75)&lt;=($B75+$D75+$F75+$H75+$J75+$L75+$N75+$P75+$R75+$T75+$V75+$X75+$Z75+$AB75)),$AC75,0))))))))))))))</f>
        <v>0</v>
      </c>
      <c r="AS75" s="354">
        <f>IF(((SUM(выдача!$O75:Y75)&lt;=$B75)),$C75,IF((SUM(выдача!$O75:Y75)&lt;=($B75+$D75)),$E75,IF((SUM(выдача!$O75:Y75)&lt;=($B75+$D75+$F75)),$G75,IF((SUM(выдача!$O75:Y75)&lt;=($B75+$D75+$F75+$H75)),$I75,IF((SUM(выдача!$O75:Y75)&lt;=($B75+$D75+$F75+$H75+$J75)),$K75,IF((SUM(выдача!$O75:Y75)&lt;=($B75+$D75+$F75+$H75+$J75+$L75)),$M75,IF((SUM(выдача!$O75:Y75)&lt;=($B75+$D75+$F75+$H75+$J75+$L75+$N75)),$O75,IF((SUM(выдача!$O75:Y75)&lt;=($B75+$D75+$F75+$H75+$J75+$L75+$N75+$P75)),$Q75,IF((SUM(выдача!$O75:Y75)&lt;=($B75+$D75+$F75+$H75+$J75+$L75+$N75+$P75+$R75)),$S75,IF((SUM(выдача!$O75:Y75)&lt;=($B75+$D75+$F75+$H75+$J75+$L75+$N75+$P75+$R75+$T75)),$U75,IF((SUM(выдача!$O75:Y75)&lt;=($B75+$D75+$F75+$H75+$J75+$L75+$N75+$P75+$R75+$T75+$V75)),$W75,IF((SUM(выдача!$O75:Y75)&lt;=($B75+$D75+$F75+$H75+$J75+$L75+$N75+$P75+$R75+$T75+$V75+$X75)),$Y75,IF((SUM(выдача!$O75:Y75)&lt;=($B75+$D75+$F75+$H75+$J75+$L75+$N75+$P75+$R75+$T75+$V75+$X75+$Z75)),$AA75,IF((SUM(выдача!$O75:Y75)&lt;=($B75+$D75+$F75+$H75+$J75+$L75+$N75+$P75+$R75+$T75+$V75+$X75+$Z75+$AB75)),$AC75,0))))))))))))))</f>
        <v>0</v>
      </c>
      <c r="AT75" s="354">
        <f>IF(((SUM(выдача!$O75:Z75)&lt;=$B75)),$C75,IF((SUM(выдача!$O75:Z75)&lt;=($B75+$D75)),$E75,IF((SUM(выдача!$O75:Z75)&lt;=($B75+$D75+$F75)),$G75,IF((SUM(выдача!$O75:Z75)&lt;=($B75+$D75+$F75+$H75)),$I75,IF((SUM(выдача!$O75:Z75)&lt;=($B75+$D75+$F75+$H75+$J75)),$K75,IF((SUM(выдача!$O75:Z75)&lt;=($B75+$D75+$F75+$H75+$J75+$L75)),$M75,IF((SUM(выдача!$O75:Z75)&lt;=($B75+$D75+$F75+$H75+$J75+$L75+$N75)),$O75,IF((SUM(выдача!$O75:Z75)&lt;=($B75+$D75+$F75+$H75+$J75+$L75+$N75+$P75)),$Q75,IF((SUM(выдача!$O75:Z75)&lt;=($B75+$D75+$F75+$H75+$J75+$L75+$N75+$P75+$R75)),$S75,IF((SUM(выдача!$O75:Z75)&lt;=($B75+$D75+$F75+$H75+$J75+$L75+$N75+$P75+$R75+$T75)),$U75,IF((SUM(выдача!$O75:Z75)&lt;=($B75+$D75+$F75+$H75+$J75+$L75+$N75+$P75+$R75+$T75+$V75)),$W75,IF((SUM(выдача!$O75:Z75)&lt;=($B75+$D75+$F75+$H75+$J75+$L75+$N75+$P75+$R75+$T75+$V75+$X75)),$Y75,IF((SUM(выдача!$O75:Z75)&lt;=($B75+$D75+$F75+$H75+$J75+$L75+$N75+$P75+$R75+$T75+$V75+$X75+$Z75)),$AA75,IF((SUM(выдача!$O75:Z75)&lt;=($B75+$D75+$F75+$H75+$J75+$L75+$N75+$P75+$R75+$T75+$V75+$X75+$Z75+$AB75)),$AC75,0))))))))))))))</f>
        <v>0</v>
      </c>
      <c r="AU75" s="354">
        <f>IF(((SUM(выдача!$O75:AA75)&lt;=$B75)),$C75,IF((SUM(выдача!$O75:AA75)&lt;=($B75+$D75)),$E75,IF((SUM(выдача!$O75:AA75)&lt;=($B75+$D75+$F75)),$G75,IF((SUM(выдача!$O75:AA75)&lt;=($B75+$D75+$F75+$H75)),$I75,IF((SUM(выдача!$O75:AA75)&lt;=($B75+$D75+$F75+$H75+$J75)),$K75,IF((SUM(выдача!$O75:AA75)&lt;=($B75+$D75+$F75+$H75+$J75+$L75)),$M75,IF((SUM(выдача!$O75:AA75)&lt;=($B75+$D75+$F75+$H75+$J75+$L75+$N75)),$O75,IF((SUM(выдача!$O75:AA75)&lt;=($B75+$D75+$F75+$H75+$J75+$L75+$N75+$P75)),$Q75,IF((SUM(выдача!$O75:AA75)&lt;=($B75+$D75+$F75+$H75+$J75+$L75+$N75+$P75+$R75)),$S75,IF((SUM(выдача!$O75:AA75)&lt;=($B75+$D75+$F75+$H75+$J75+$L75+$N75+$P75+$R75+$T75)),$U75,IF((SUM(выдача!$O75:AA75)&lt;=($B75+$D75+$F75+$H75+$J75+$L75+$N75+$P75+$R75+$T75+$V75)),$W75,IF((SUM(выдача!$O75:AA75)&lt;=($B75+$D75+$F75+$H75+$J75+$L75+$N75+$P75+$R75+$T75+$V75+$X75)),$Y75,IF((SUM(выдача!$O75:AA75)&lt;=($B75+$D75+$F75+$H75+$J75+$L75+$N75+$P75+$R75+$T75+$V75+$X75+$Z75)),$AA75,IF((SUM(выдача!$O75:AA75)&lt;=($B75+$D75+$F75+$H75+$J75+$L75+$N75+$P75+$R75+$T75+$V75+$X75+$Z75+$AB75)),$AC75,0))))))))))))))</f>
        <v>0</v>
      </c>
      <c r="AV75" s="354">
        <f>IF(((SUM(выдача!$O75:AB75)&lt;=$B75)),$C75,IF((SUM(выдача!$O75:AB75)&lt;=($B75+$D75)),$E75,IF((SUM(выдача!$O75:AB75)&lt;=($B75+$D75+$F75)),$G75,IF((SUM(выдача!$O75:AB75)&lt;=($B75+$D75+$F75+$H75)),$I75,IF((SUM(выдача!$O75:AB75)&lt;=($B75+$D75+$F75+$H75+$J75)),$K75,IF((SUM(выдача!$O75:AB75)&lt;=($B75+$D75+$F75+$H75+$J75+$L75)),$M75,IF((SUM(выдача!$O75:AB75)&lt;=($B75+$D75+$F75+$H75+$J75+$L75+$N75)),$O75,IF((SUM(выдача!$O75:AB75)&lt;=($B75+$D75+$F75+$H75+$J75+$L75+$N75+$P75)),$Q75,IF((SUM(выдача!$O75:AB75)&lt;=($B75+$D75+$F75+$H75+$J75+$L75+$N75+$P75+$R75)),$S75,IF((SUM(выдача!$O75:AB75)&lt;=($B75+$D75+$F75+$H75+$J75+$L75+$N75+$P75+$R75+$T75)),$U75,IF((SUM(выдача!$O75:AB75)&lt;=($B75+$D75+$F75+$H75+$J75+$L75+$N75+$P75+$R75+$T75+$V75)),$W75,IF((SUM(выдача!$O75:AB75)&lt;=($B75+$D75+$F75+$H75+$J75+$L75+$N75+$P75+$R75+$T75+$V75+$X75)),$Y75,IF((SUM(выдача!$O75:AB75)&lt;=($B75+$D75+$F75+$H75+$J75+$L75+$N75+$P75+$R75+$T75+$V75+$X75+$Z75)),$AA75,IF((SUM(выдача!$O75:AB75)&lt;=($B75+$D75+$F75+$H75+$J75+$L75+$N75+$P75+$R75+$T75+$V75+$X75+$Z75+$AB75)),$AC75,0))))))))))))))</f>
        <v>0</v>
      </c>
      <c r="AW75" s="354">
        <f>IF(((SUM(выдача!$O75:AC75)&lt;=$B75)),$C75,IF((SUM(выдача!$O75:AC75)&lt;=($B75+$D75)),$E75,IF((SUM(выдача!$O75:AC75)&lt;=($B75+$D75+$F75)),$G75,IF((SUM(выдача!$O75:AC75)&lt;=($B75+$D75+$F75+$H75)),$I75,IF((SUM(выдача!$O75:AC75)&lt;=($B75+$D75+$F75+$H75+$J75)),$K75,IF((SUM(выдача!$O75:AC75)&lt;=($B75+$D75+$F75+$H75+$J75+$L75)),$M75,IF((SUM(выдача!$O75:AC75)&lt;=($B75+$D75+$F75+$H75+$J75+$L75+$N75)),$O75,IF((SUM(выдача!$O75:AC75)&lt;=($B75+$D75+$F75+$H75+$J75+$L75+$N75+$P75)),$Q75,IF((SUM(выдача!$O75:AC75)&lt;=($B75+$D75+$F75+$H75+$J75+$L75+$N75+$P75+$R75)),$S75,IF((SUM(выдача!$O75:AC75)&lt;=($B75+$D75+$F75+$H75+$J75+$L75+$N75+$P75+$R75+$T75)),$U75,IF((SUM(выдача!$O75:AC75)&lt;=($B75+$D75+$F75+$H75+$J75+$L75+$N75+$P75+$R75+$T75+$V75)),$W75,IF((SUM(выдача!$O75:AC75)&lt;=($B75+$D75+$F75+$H75+$J75+$L75+$N75+$P75+$R75+$T75+$V75+$X75)),$Y75,IF((SUM(выдача!$O75:AC75)&lt;=($B75+$D75+$F75+$H75+$J75+$L75+$N75+$P75+$R75+$T75+$V75+$X75+$Z75)),$AA75,IF((SUM(выдача!$O75:AC75)&lt;=($B75+$D75+$F75+$H75+$J75+$L75+$N75+$P75+$R75+$T75+$V75+$X75+$Z75+$AB75)),$AC75,0))))))))))))))</f>
        <v>0</v>
      </c>
      <c r="AX75" s="354">
        <f>IF(((SUM(выдача!$O75:AD75)&lt;=$B75)),$C75,IF((SUM(выдача!$O75:AD75)&lt;=($B75+$D75)),$E75,IF((SUM(выдача!$O75:AD75)&lt;=($B75+$D75+$F75)),$G75,IF((SUM(выдача!$O75:AD75)&lt;=($B75+$D75+$F75+$H75)),$I75,IF((SUM(выдача!$O75:AD75)&lt;=($B75+$D75+$F75+$H75+$J75)),$K75,IF((SUM(выдача!$O75:AD75)&lt;=($B75+$D75+$F75+$H75+$J75+$L75)),$M75,IF((SUM(выдача!$O75:AD75)&lt;=($B75+$D75+$F75+$H75+$J75+$L75+$N75)),$O75,IF((SUM(выдача!$O75:AD75)&lt;=($B75+$D75+$F75+$H75+$J75+$L75+$N75+$P75)),$Q75,IF((SUM(выдача!$O75:AD75)&lt;=($B75+$D75+$F75+$H75+$J75+$L75+$N75+$P75+$R75)),$S75,IF((SUM(выдача!$O75:AD75)&lt;=($B75+$D75+$F75+$H75+$J75+$L75+$N75+$P75+$R75+$T75)),$U75,IF((SUM(выдача!$O75:AD75)&lt;=($B75+$D75+$F75+$H75+$J75+$L75+$N75+$P75+$R75+$T75+$V75)),$W75,IF((SUM(выдача!$O75:AD75)&lt;=($B75+$D75+$F75+$H75+$J75+$L75+$N75+$P75+$R75+$T75+$V75+$X75)),$Y75,IF((SUM(выдача!$O75:AD75)&lt;=($B75+$D75+$F75+$H75+$J75+$L75+$N75+$P75+$R75+$T75+$V75+$X75+$Z75)),$AA75,IF((SUM(выдача!$O75:AD75)&lt;=($B75+$D75+$F75+$H75+$J75+$L75+$N75+$P75+$R75+$T75+$V75+$X75+$Z75+$AB75)),$AC75,0))))))))))))))</f>
        <v>0</v>
      </c>
      <c r="AY75" s="354">
        <f>IF(((SUM(выдача!$O75:AE75)&lt;=$B75)),$C75,IF((SUM(выдача!$O75:AE75)&lt;=($B75+$D75)),$E75,IF((SUM(выдача!$O75:AE75)&lt;=($B75+$D75+$F75)),$G75,IF((SUM(выдача!$O75:AE75)&lt;=($B75+$D75+$F75+$H75)),$I75,IF((SUM(выдача!$O75:AE75)&lt;=($B75+$D75+$F75+$H75+$J75)),$K75,IF((SUM(выдача!$O75:AE75)&lt;=($B75+$D75+$F75+$H75+$J75+$L75)),$M75,IF((SUM(выдача!$O75:AE75)&lt;=($B75+$D75+$F75+$H75+$J75+$L75+$N75)),$O75,IF((SUM(выдача!$O75:AE75)&lt;=($B75+$D75+$F75+$H75+$J75+$L75+$N75+$P75)),$Q75,IF((SUM(выдача!$O75:AE75)&lt;=($B75+$D75+$F75+$H75+$J75+$L75+$N75+$P75+$R75)),$S75,IF((SUM(выдача!$O75:AE75)&lt;=($B75+$D75+$F75+$H75+$J75+$L75+$N75+$P75+$R75+$T75)),$U75,IF((SUM(выдача!$O75:AE75)&lt;=($B75+$D75+$F75+$H75+$J75+$L75+$N75+$P75+$R75+$T75+$V75)),$W75,IF((SUM(выдача!$O75:AE75)&lt;=($B75+$D75+$F75+$H75+$J75+$L75+$N75+$P75+$R75+$T75+$V75+$X75)),$Y75,IF((SUM(выдача!$O75:AE75)&lt;=($B75+$D75+$F75+$H75+$J75+$L75+$N75+$P75+$R75+$T75+$V75+$X75+$Z75)),$AA75,IF((SUM(выдача!$O75:AE75)&lt;=($B75+$D75+$F75+$H75+$J75+$L75+$N75+$P75+$R75+$T75+$V75+$X75+$Z75+$AB75)),$AC75,0))))))))))))))</f>
        <v>0</v>
      </c>
      <c r="AZ75" s="354">
        <f>IF(((SUM(выдача!$O75:AF75)&lt;=$B75)),$C75,IF((SUM(выдача!$O75:AF75)&lt;=($B75+$D75)),$E75,IF((SUM(выдача!$O75:AF75)&lt;=($B75+$D75+$F75)),$G75,IF((SUM(выдача!$O75:AF75)&lt;=($B75+$D75+$F75+$H75)),$I75,IF((SUM(выдача!$O75:AF75)&lt;=($B75+$D75+$F75+$H75+$J75)),$K75,IF((SUM(выдача!$O75:AF75)&lt;=($B75+$D75+$F75+$H75+$J75+$L75)),$M75,IF((SUM(выдача!$O75:AF75)&lt;=($B75+$D75+$F75+$H75+$J75+$L75+$N75)),$O75,IF((SUM(выдача!$O75:AF75)&lt;=($B75+$D75+$F75+$H75+$J75+$L75+$N75+$P75)),$Q75,IF((SUM(выдача!$O75:AF75)&lt;=($B75+$D75+$F75+$H75+$J75+$L75+$N75+$P75+$R75)),$S75,IF((SUM(выдача!$O75:AF75)&lt;=($B75+$D75+$F75+$H75+$J75+$L75+$N75+$P75+$R75+$T75)),$U75,IF((SUM(выдача!$O75:AF75)&lt;=($B75+$D75+$F75+$H75+$J75+$L75+$N75+$P75+$R75+$T75+$V75)),$W75,IF((SUM(выдача!$O75:AF75)&lt;=($B75+$D75+$F75+$H75+$J75+$L75+$N75+$P75+$R75+$T75+$V75+$X75)),$Y75,IF((SUM(выдача!$O75:AF75)&lt;=($B75+$D75+$F75+$H75+$J75+$L75+$N75+$P75+$R75+$T75+$V75+$X75+$Z75)),$AA75,IF((SUM(выдача!$O75:AF75)&lt;=($B75+$D75+$F75+$H75+$J75+$L75+$N75+$P75+$R75+$T75+$V75+$X75+$Z75+$AB75)),$AC75,0))))))))))))))</f>
        <v>0</v>
      </c>
      <c r="BA75" s="354">
        <f>IF(((SUM(выдача!$O75:AG75)&lt;=$B75)),$C75,IF((SUM(выдача!$O75:AG75)&lt;=($B75+$D75)),$E75,IF((SUM(выдача!$O75:AG75)&lt;=($B75+$D75+$F75)),$G75,IF((SUM(выдача!$O75:AG75)&lt;=($B75+$D75+$F75+$H75)),$I75,IF((SUM(выдача!$O75:AG75)&lt;=($B75+$D75+$F75+$H75+$J75)),$K75,IF((SUM(выдача!$O75:AG75)&lt;=($B75+$D75+$F75+$H75+$J75+$L75)),$M75,IF((SUM(выдача!$O75:AG75)&lt;=($B75+$D75+$F75+$H75+$J75+$L75+$N75)),$O75,IF((SUM(выдача!$O75:AG75)&lt;=($B75+$D75+$F75+$H75+$J75+$L75+$N75+$P75)),$Q75,IF((SUM(выдача!$O75:AG75)&lt;=($B75+$D75+$F75+$H75+$J75+$L75+$N75+$P75+$R75)),$S75,IF((SUM(выдача!$O75:AG75)&lt;=($B75+$D75+$F75+$H75+$J75+$L75+$N75+$P75+$R75+$T75)),$U75,IF((SUM(выдача!$O75:AG75)&lt;=($B75+$D75+$F75+$H75+$J75+$L75+$N75+$P75+$R75+$T75+$V75)),$W75,IF((SUM(выдача!$O75:AG75)&lt;=($B75+$D75+$F75+$H75+$J75+$L75+$N75+$P75+$R75+$T75+$V75+$X75)),$Y75,IF((SUM(выдача!$O75:AG75)&lt;=($B75+$D75+$F75+$H75+$J75+$L75+$N75+$P75+$R75+$T75+$V75+$X75+$Z75)),$AA75,IF((SUM(выдача!$O75:AG75)&lt;=($B75+$D75+$F75+$H75+$J75+$L75+$N75+$P75+$R75+$T75+$V75+$X75+$Z75+$AB75)),$AC75,0))))))))))))))</f>
        <v>0</v>
      </c>
      <c r="BB75" s="354">
        <f>IF(((SUM(выдача!$O75:AH75)&lt;=$B75)),$C75,IF((SUM(выдача!$O75:AH75)&lt;=($B75+$D75)),$E75,IF((SUM(выдача!$O75:AH75)&lt;=($B75+$D75+$F75)),$G75,IF((SUM(выдача!$O75:AH75)&lt;=($B75+$D75+$F75+$H75)),$I75,IF((SUM(выдача!$O75:AH75)&lt;=($B75+$D75+$F75+$H75+$J75)),$K75,IF((SUM(выдача!$O75:AH75)&lt;=($B75+$D75+$F75+$H75+$J75+$L75)),$M75,IF((SUM(выдача!$O75:AH75)&lt;=($B75+$D75+$F75+$H75+$J75+$L75+$N75)),$O75,IF((SUM(выдача!$O75:AH75)&lt;=($B75+$D75+$F75+$H75+$J75+$L75+$N75+$P75)),$Q75,IF((SUM(выдача!$O75:AH75)&lt;=($B75+$D75+$F75+$H75+$J75+$L75+$N75+$P75+$R75)),$S75,IF((SUM(выдача!$O75:AH75)&lt;=($B75+$D75+$F75+$H75+$J75+$L75+$N75+$P75+$R75+$T75)),$U75,IF((SUM(выдача!$O75:AH75)&lt;=($B75+$D75+$F75+$H75+$J75+$L75+$N75+$P75+$R75+$T75+$V75)),$W75,IF((SUM(выдача!$O75:AH75)&lt;=($B75+$D75+$F75+$H75+$J75+$L75+$N75+$P75+$R75+$T75+$V75+$X75)),$Y75,IF((SUM(выдача!$O75:AH75)&lt;=($B75+$D75+$F75+$H75+$J75+$L75+$N75+$P75+$R75+$T75+$V75+$X75+$Z75)),$AA75,IF((SUM(выдача!$O75:AH75)&lt;=($B75+$D75+$F75+$H75+$J75+$L75+$N75+$P75+$R75+$T75+$V75+$X75+$Z75+$AB75)),$AC75,0))))))))))))))</f>
        <v>0</v>
      </c>
      <c r="BC75" s="354">
        <f>IF(((SUM(выдача!$O75:AI75)&lt;=$B75)),$C75,IF((SUM(выдача!$O75:AI75)&lt;=($B75+$D75)),$E75,IF((SUM(выдача!$O75:AI75)&lt;=($B75+$D75+$F75)),$G75,IF((SUM(выдача!$O75:AI75)&lt;=($B75+$D75+$F75+$H75)),$I75,IF((SUM(выдача!$O75:AI75)&lt;=($B75+$D75+$F75+$H75+$J75)),$K75,IF((SUM(выдача!$O75:AI75)&lt;=($B75+$D75+$F75+$H75+$J75+$L75)),$M75,IF((SUM(выдача!$O75:AI75)&lt;=($B75+$D75+$F75+$H75+$J75+$L75+$N75)),$O75,IF((SUM(выдача!$O75:AI75)&lt;=($B75+$D75+$F75+$H75+$J75+$L75+$N75+$P75)),$Q75,IF((SUM(выдача!$O75:AI75)&lt;=($B75+$D75+$F75+$H75+$J75+$L75+$N75+$P75+$R75)),$S75,IF((SUM(выдача!$O75:AI75)&lt;=($B75+$D75+$F75+$H75+$J75+$L75+$N75+$P75+$R75+$T75)),$U75,IF((SUM(выдача!$O75:AI75)&lt;=($B75+$D75+$F75+$H75+$J75+$L75+$N75+$P75+$R75+$T75+$V75)),$W75,IF((SUM(выдача!$O75:AI75)&lt;=($B75+$D75+$F75+$H75+$J75+$L75+$N75+$P75+$R75+$T75+$V75+$X75)),$Y75,IF((SUM(выдача!$O75:AI75)&lt;=($B75+$D75+$F75+$H75+$J75+$L75+$N75+$P75+$R75+$T75+$V75+$X75+$Z75)),$AA75,IF((SUM(выдача!$O75:AI75)&lt;=($B75+$D75+$F75+$H75+$J75+$L75+$N75+$P75+$R75+$T75+$V75+$X75+$Z75+$AB75)),$AC75,0))))))))))))))</f>
        <v>0</v>
      </c>
      <c r="BD75" s="355"/>
      <c r="BE75" s="310"/>
    </row>
    <row r="76" spans="1:57" ht="15.75">
      <c r="A76" s="151">
        <v>1</v>
      </c>
      <c r="B76" s="276"/>
      <c r="C76" s="277"/>
      <c r="D76" s="276"/>
      <c r="E76" s="280"/>
      <c r="F76" s="276"/>
      <c r="G76" s="280"/>
      <c r="H76" s="276"/>
      <c r="I76" s="278"/>
      <c r="J76" s="279"/>
      <c r="K76" s="278"/>
      <c r="L76" s="279"/>
      <c r="M76" s="280"/>
      <c r="N76" s="279"/>
      <c r="O76" s="280"/>
      <c r="P76" s="279"/>
      <c r="Q76" s="280"/>
      <c r="R76" s="279"/>
      <c r="S76" s="280"/>
      <c r="T76" s="279"/>
      <c r="U76" s="280"/>
      <c r="V76" s="279"/>
      <c r="W76" s="280"/>
      <c r="X76" s="279"/>
      <c r="Y76" s="280"/>
      <c r="Z76" s="279"/>
      <c r="AA76" s="280"/>
      <c r="AB76" s="279"/>
      <c r="AC76" s="280"/>
      <c r="AD76" s="351">
        <f t="shared" si="6"/>
        <v>0</v>
      </c>
      <c r="AE76" s="351">
        <f>AD76-(SUM(Всего!D76:'Всего'!X76))</f>
        <v>0</v>
      </c>
      <c r="AF76" s="352">
        <f t="shared" si="7"/>
        <v>0</v>
      </c>
      <c r="AG76" s="353">
        <f t="shared" si="5"/>
        <v>1</v>
      </c>
      <c r="AH76" s="353">
        <f>выдача!B76</f>
        <v>0</v>
      </c>
      <c r="AI76" s="354">
        <f>IF(((SUM(выдача!$O76:O76)&lt;=$B76)),$C76,IF((SUM(выдача!$O76:O76)&lt;=($B76+$D76)),$E76,IF((SUM(выдача!$O76:O76)&lt;=($B76+$D76+$F76)),$G76,IF((SUM(выдача!$O76:O76)&lt;=($B76+$D76+$F76+$H76)),$I76,IF((SUM(выдача!$O76:O76)&lt;=($B76+$D76+$F76+$H76+$J76)),$K76,IF((SUM(выдача!$O76:O76)&lt;=($B76+$D76+$F76+$H76+$J76+$L76)),$M76,IF((SUM(выдача!$O76:O76)&lt;=($B76+$D76+$F76+$H76+$J76+$L76+$N76)),$O76,IF((SUM(выдача!$O76:O76)&lt;=($B76+$D76+$F76+$H76+$J76+$L76+$N76+$P76)),$Q76,IF((SUM(выдача!$O76:O76)&lt;=($B76+$D76+$F76+$H76+$J76+$L76+$N76+$P76+$R76)),$S76,IF((SUM(выдача!$O76:O76)&lt;=($B76+$D76+$F76+$H76+$J76+$L76+$N76+$P76+$R76+$T76)),$U76,IF((SUM(выдача!$O76:O76)&lt;=($B76+$D76+$F76+$H76+$J76+$L76+$N76+$P76+$R76+$T76+$V76)),$W76,IF((SUM(выдача!$O76:O76)&lt;=($B76+$D76+$F76+$H76+$J76+$L76+$N76+$P76+$R76+$T76+$V76+$X76)),$Y76,IF((SUM(выдача!$O76:O76)&lt;=($B76+$D76+$F76+$H76+$J76+$L76+$N76+$P76+$R76+$T76+$V76+$X76+$Z76)),$AA76,IF((SUM(выдача!$O76:O76)&lt;=($B76+$D76+$F76+$H76+$J76+$L76+$N76+$P76+$R76+$T76+$V76+$X76+$Z76+$AB76)),$AC76,0))))))))))))))</f>
        <v>0</v>
      </c>
      <c r="AJ76" s="354">
        <f>IF(((SUM(выдача!$O76:P76)&lt;=$B76)),$C76,IF((SUM(выдача!$O76:P76)&lt;=($B76+$D76)),$E76,IF((SUM(выдача!$O76:P76)&lt;=($B76+$D76+$F76)),$G76,IF((SUM(выдача!$O76:P76)&lt;=($B76+$D76+$F76+$H76)),$I76,IF((SUM(выдача!$O76:P76)&lt;=($B76+$D76+$F76+$H76+$J76)),$K76,IF((SUM(выдача!$O76:P76)&lt;=($B76+$D76+$F76+$H76+$J76+$L76)),$M76,IF((SUM(выдача!$O76:P76)&lt;=($B76+$D76+$F76+$H76+$J76+$L76+$N76)),$O76,IF((SUM(выдача!$O76:P76)&lt;=($B76+$D76+$F76+$H76+$J76+$L76+$N76+$P76)),$Q76,IF((SUM(выдача!$O76:P76)&lt;=($B76+$D76+$F76+$H76+$J76+$L76+$N76+$P76+$R76)),$S76,IF((SUM(выдача!$O76:P76)&lt;=($B76+$D76+$F76+$H76+$J76+$L76+$N76+$P76+$R76+$T76)),$U76,IF((SUM(выдача!$O76:P76)&lt;=($B76+$D76+$F76+$H76+$J76+$L76+$N76+$P76+$R76+$T76+$V76)),$W76,IF((SUM(выдача!$O76:P76)&lt;=($B76+$D76+$F76+$H76+$J76+$L76+$N76+$P76+$R76+$T76+$V76+$X76)),$Y76,IF((SUM(выдача!$O76:P76)&lt;=($B76+$D76+$F76+$H76+$J76+$L76+$N76+$P76+$R76+$T76+$V76+$X76+$Z76)),$AA76,IF((SUM(выдача!$O76:P76)&lt;=($B76+$D76+$F76+$H76+$J76+$L76+$N76+$P76+$R76+$T76+$V76+$X76+$Z76+$AB76)),$AC76,0))))))))))))))</f>
        <v>0</v>
      </c>
      <c r="AK76" s="354">
        <f>IF(((SUM(выдача!$O76:Q76)&lt;=$B76)),$C76,IF((SUM(выдача!$O76:Q76)&lt;=($B76+$D76)),$E76,IF((SUM(выдача!$O76:Q76)&lt;=($B76+$D76+$F76)),$G76,IF((SUM(выдача!$O76:Q76)&lt;=($B76+$D76+$F76+$H76)),$I76,IF((SUM(выдача!$O76:Q76)&lt;=($B76+$D76+$F76+$H76+$J76)),$K76,IF((SUM(выдача!$O76:Q76)&lt;=($B76+$D76+$F76+$H76+$J76+$L76)),$M76,IF((SUM(выдача!$O76:Q76)&lt;=($B76+$D76+$F76+$H76+$J76+$L76+$N76)),$O76,IF((SUM(выдача!$O76:Q76)&lt;=($B76+$D76+$F76+$H76+$J76+$L76+$N76+$P76)),$Q76,IF((SUM(выдача!$O76:Q76)&lt;=($B76+$D76+$F76+$H76+$J76+$L76+$N76+$P76+$R76)),$S76,IF((SUM(выдача!$O76:Q76)&lt;=($B76+$D76+$F76+$H76+$J76+$L76+$N76+$P76+$R76+$T76)),$U76,IF((SUM(выдача!$O76:Q76)&lt;=($B76+$D76+$F76+$H76+$J76+$L76+$N76+$P76+$R76+$T76+$V76)),$W76,IF((SUM(выдача!$O76:Q76)&lt;=($B76+$D76+$F76+$H76+$J76+$L76+$N76+$P76+$R76+$T76+$V76+$X76)),$Y76,IF((SUM(выдача!$O76:Q76)&lt;=($B76+$D76+$F76+$H76+$J76+$L76+$N76+$P76+$R76+$T76+$V76+$X76+$Z76)),$AA76,IF((SUM(выдача!$O76:Q76)&lt;=($B76+$D76+$F76+$H76+$J76+$L76+$N76+$P76+$R76+$T76+$V76+$X76+$Z76+$AB76)),$AC76,0))))))))))))))</f>
        <v>0</v>
      </c>
      <c r="AL76" s="354">
        <f>IF(((SUM(выдача!$O76:R76)&lt;=$B76)),$C76,IF((SUM(выдача!$O76:R76)&lt;=($B76+$D76)),$E76,IF((SUM(выдача!$O76:R76)&lt;=($B76+$D76+$F76)),$G76,IF((SUM(выдача!$O76:R76)&lt;=($B76+$D76+$F76+$H76)),$I76,IF((SUM(выдача!$O76:R76)&lt;=($B76+$D76+$F76+$H76+$J76)),$K76,IF((SUM(выдача!$O76:R76)&lt;=($B76+$D76+$F76+$H76+$J76+$L76)),$M76,IF((SUM(выдача!$O76:R76)&lt;=($B76+$D76+$F76+$H76+$J76+$L76+$N76)),$O76,IF((SUM(выдача!$O76:R76)&lt;=($B76+$D76+$F76+$H76+$J76+$L76+$N76+$P76)),$Q76,IF((SUM(выдача!$O76:R76)&lt;=($B76+$D76+$F76+$H76+$J76+$L76+$N76+$P76+$R76)),$S76,IF((SUM(выдача!$O76:R76)&lt;=($B76+$D76+$F76+$H76+$J76+$L76+$N76+$P76+$R76+$T76)),$U76,IF((SUM(выдача!$O76:R76)&lt;=($B76+$D76+$F76+$H76+$J76+$L76+$N76+$P76+$R76+$T76+$V76)),$W76,IF((SUM(выдача!$O76:R76)&lt;=($B76+$D76+$F76+$H76+$J76+$L76+$N76+$P76+$R76+$T76+$V76+$X76)),$Y76,IF((SUM(выдача!$O76:R76)&lt;=($B76+$D76+$F76+$H76+$J76+$L76+$N76+$P76+$R76+$T76+$V76+$X76+$Z76)),$AA76,IF((SUM(выдача!$O76:R76)&lt;=($B76+$D76+$F76+$H76+$J76+$L76+$N76+$P76+$R76+$T76+$V76+$X76+$Z76+$AB76)),$AC76,0))))))))))))))</f>
        <v>0</v>
      </c>
      <c r="AM76" s="354">
        <f>IF(((SUM(выдача!$O76:S76)&lt;=$B76)),$C76,IF((SUM(выдача!$O76:S76)&lt;=($B76+$D76)),$E76,IF((SUM(выдача!$O76:S76)&lt;=($B76+$D76+$F76)),$G76,IF((SUM(выдача!$O76:S76)&lt;=($B76+$D76+$F76+$H76)),$I76,IF((SUM(выдача!$O76:S76)&lt;=($B76+$D76+$F76+$H76+$J76)),$K76,IF((SUM(выдача!$O76:S76)&lt;=($B76+$D76+$F76+$H76+$J76+$L76)),$M76,IF((SUM(выдача!$O76:S76)&lt;=($B76+$D76+$F76+$H76+$J76+$L76+$N76)),$O76,IF((SUM(выдача!$O76:S76)&lt;=($B76+$D76+$F76+$H76+$J76+$L76+$N76+$P76)),$Q76,IF((SUM(выдача!$O76:S76)&lt;=($B76+$D76+$F76+$H76+$J76+$L76+$N76+$P76+$R76)),$S76,IF((SUM(выдача!$O76:S76)&lt;=($B76+$D76+$F76+$H76+$J76+$L76+$N76+$P76+$R76+$T76)),$U76,IF((SUM(выдача!$O76:S76)&lt;=($B76+$D76+$F76+$H76+$J76+$L76+$N76+$P76+$R76+$T76+$V76)),$W76,IF((SUM(выдача!$O76:S76)&lt;=($B76+$D76+$F76+$H76+$J76+$L76+$N76+$P76+$R76+$T76+$V76+$X76)),$Y76,IF((SUM(выдача!$O76:S76)&lt;=($B76+$D76+$F76+$H76+$J76+$L76+$N76+$P76+$R76+$T76+$V76+$X76+$Z76)),$AA76,IF((SUM(выдача!$O76:S76)&lt;=($B76+$D76+$F76+$H76+$J76+$L76+$N76+$P76+$R76+$T76+$V76+$X76+$Z76+$AB76)),$AC76,0))))))))))))))</f>
        <v>0</v>
      </c>
      <c r="AN76" s="354">
        <f>IF(((SUM(выдача!$O76:T76)&lt;=$B76)),$C76,IF((SUM(выдача!$O76:T76)&lt;=($B76+$D76)),$E76,IF((SUM(выдача!$O76:T76)&lt;=($B76+$D76+$F76)),$G76,IF((SUM(выдача!$O76:T76)&lt;=($B76+$D76+$F76+$H76)),$I76,IF((SUM(выдача!$O76:T76)&lt;=($B76+$D76+$F76+$H76+$J76)),$K76,IF((SUM(выдача!$O76:T76)&lt;=($B76+$D76+$F76+$H76+$J76+$L76)),$M76,IF((SUM(выдача!$O76:T76)&lt;=($B76+$D76+$F76+$H76+$J76+$L76+$N76)),$O76,IF((SUM(выдача!$O76:T76)&lt;=($B76+$D76+$F76+$H76+$J76+$L76+$N76+$P76)),$Q76,IF((SUM(выдача!$O76:T76)&lt;=($B76+$D76+$F76+$H76+$J76+$L76+$N76+$P76+$R76)),$S76,IF((SUM(выдача!$O76:T76)&lt;=($B76+$D76+$F76+$H76+$J76+$L76+$N76+$P76+$R76+$T76)),$U76,IF((SUM(выдача!$O76:T76)&lt;=($B76+$D76+$F76+$H76+$J76+$L76+$N76+$P76+$R76+$T76+$V76)),$W76,IF((SUM(выдача!$O76:T76)&lt;=($B76+$D76+$F76+$H76+$J76+$L76+$N76+$P76+$R76+$T76+$V76+$X76)),$Y76,IF((SUM(выдача!$O76:T76)&lt;=($B76+$D76+$F76+$H76+$J76+$L76+$N76+$P76+$R76+$T76+$V76+$X76+$Z76)),$AA76,IF((SUM(выдача!$O76:T76)&lt;=($B76+$D76+$F76+$H76+$J76+$L76+$N76+$P76+$R76+$T76+$V76+$X76+$Z76+$AB76)),$AC76,0))))))))))))))</f>
        <v>0</v>
      </c>
      <c r="AO76" s="354">
        <f>IF(((SUM(выдача!$O76:U76)&lt;=$B76)),$C76,IF((SUM(выдача!$O76:U76)&lt;=($B76+$D76)),$E76,IF((SUM(выдача!$O76:U76)&lt;=($B76+$D76+$F76)),$G76,IF((SUM(выдача!$O76:U76)&lt;=($B76+$D76+$F76+$H76)),$I76,IF((SUM(выдача!$O76:U76)&lt;=($B76+$D76+$F76+$H76+$J76)),$K76,IF((SUM(выдача!$O76:U76)&lt;=($B76+$D76+$F76+$H76+$J76+$L76)),$M76,IF((SUM(выдача!$O76:U76)&lt;=($B76+$D76+$F76+$H76+$J76+$L76+$N76)),$O76,IF((SUM(выдача!$O76:U76)&lt;=($B76+$D76+$F76+$H76+$J76+$L76+$N76+$P76)),$Q76,IF((SUM(выдача!$O76:U76)&lt;=($B76+$D76+$F76+$H76+$J76+$L76+$N76+$P76+$R76)),$S76,IF((SUM(выдача!$O76:U76)&lt;=($B76+$D76+$F76+$H76+$J76+$L76+$N76+$P76+$R76+$T76)),$U76,IF((SUM(выдача!$O76:U76)&lt;=($B76+$D76+$F76+$H76+$J76+$L76+$N76+$P76+$R76+$T76+$V76)),$W76,IF((SUM(выдача!$O76:U76)&lt;=($B76+$D76+$F76+$H76+$J76+$L76+$N76+$P76+$R76+$T76+$V76+$X76)),$Y76,IF((SUM(выдача!$O76:U76)&lt;=($B76+$D76+$F76+$H76+$J76+$L76+$N76+$P76+$R76+$T76+$V76+$X76+$Z76)),$AA76,IF((SUM(выдача!$O76:U76)&lt;=($B76+$D76+$F76+$H76+$J76+$L76+$N76+$P76+$R76+$T76+$V76+$X76+$Z76+$AB76)),$AC76,0))))))))))))))</f>
        <v>0</v>
      </c>
      <c r="AP76" s="354">
        <f>IF(((SUM(выдача!$O76:V76)&lt;=$B76)),$C76,IF((SUM(выдача!$O76:V76)&lt;=($B76+$D76)),$E76,IF((SUM(выдача!$O76:V76)&lt;=($B76+$D76+$F76)),$G76,IF((SUM(выдача!$O76:V76)&lt;=($B76+$D76+$F76+$H76)),$I76,IF((SUM(выдача!$O76:V76)&lt;=($B76+$D76+$F76+$H76+$J76)),$K76,IF((SUM(выдача!$O76:V76)&lt;=($B76+$D76+$F76+$H76+$J76+$L76)),$M76,IF((SUM(выдача!$O76:V76)&lt;=($B76+$D76+$F76+$H76+$J76+$L76+$N76)),$O76,IF((SUM(выдача!$O76:V76)&lt;=($B76+$D76+$F76+$H76+$J76+$L76+$N76+$P76)),$Q76,IF((SUM(выдача!$O76:V76)&lt;=($B76+$D76+$F76+$H76+$J76+$L76+$N76+$P76+$R76)),$S76,IF((SUM(выдача!$O76:V76)&lt;=($B76+$D76+$F76+$H76+$J76+$L76+$N76+$P76+$R76+$T76)),$U76,IF((SUM(выдача!$O76:V76)&lt;=($B76+$D76+$F76+$H76+$J76+$L76+$N76+$P76+$R76+$T76+$V76)),$W76,IF((SUM(выдача!$O76:V76)&lt;=($B76+$D76+$F76+$H76+$J76+$L76+$N76+$P76+$R76+$T76+$V76+$X76)),$Y76,IF((SUM(выдача!$O76:V76)&lt;=($B76+$D76+$F76+$H76+$J76+$L76+$N76+$P76+$R76+$T76+$V76+$X76+$Z76)),$AA76,IF((SUM(выдача!$O76:V76)&lt;=($B76+$D76+$F76+$H76+$J76+$L76+$N76+$P76+$R76+$T76+$V76+$X76+$Z76+$AB76)),$AC76,0))))))))))))))</f>
        <v>0</v>
      </c>
      <c r="AQ76" s="354">
        <f>IF(((SUM(выдача!$O76:W76)&lt;=$B76)),$C76,IF((SUM(выдача!$O76:W76)&lt;=($B76+$D76)),$E76,IF((SUM(выдача!$O76:W76)&lt;=($B76+$D76+$F76)),$G76,IF((SUM(выдача!$O76:W76)&lt;=($B76+$D76+$F76+$H76)),$I76,IF((SUM(выдача!$O76:W76)&lt;=($B76+$D76+$F76+$H76+$J76)),$K76,IF((SUM(выдача!$O76:W76)&lt;=($B76+$D76+$F76+$H76+$J76+$L76)),$M76,IF((SUM(выдача!$O76:W76)&lt;=($B76+$D76+$F76+$H76+$J76+$L76+$N76)),$O76,IF((SUM(выдача!$O76:W76)&lt;=($B76+$D76+$F76+$H76+$J76+$L76+$N76+$P76)),$Q76,IF((SUM(выдача!$O76:W76)&lt;=($B76+$D76+$F76+$H76+$J76+$L76+$N76+$P76+$R76)),$S76,IF((SUM(выдача!$O76:W76)&lt;=($B76+$D76+$F76+$H76+$J76+$L76+$N76+$P76+$R76+$T76)),$U76,IF((SUM(выдача!$O76:W76)&lt;=($B76+$D76+$F76+$H76+$J76+$L76+$N76+$P76+$R76+$T76+$V76)),$W76,IF((SUM(выдача!$O76:W76)&lt;=($B76+$D76+$F76+$H76+$J76+$L76+$N76+$P76+$R76+$T76+$V76+$X76)),$Y76,IF((SUM(выдача!$O76:W76)&lt;=($B76+$D76+$F76+$H76+$J76+$L76+$N76+$P76+$R76+$T76+$V76+$X76+$Z76)),$AA76,IF((SUM(выдача!$O76:W76)&lt;=($B76+$D76+$F76+$H76+$J76+$L76+$N76+$P76+$R76+$T76+$V76+$X76+$Z76+$AB76)),$AC76,0))))))))))))))</f>
        <v>0</v>
      </c>
      <c r="AR76" s="354">
        <f>IF(((SUM(выдача!$O76:X76)&lt;=$B76)),$C76,IF((SUM(выдача!$O76:X76)&lt;=($B76+$D76)),$E76,IF((SUM(выдача!$O76:X76)&lt;=($B76+$D76+$F76)),$G76,IF((SUM(выдача!$O76:X76)&lt;=($B76+$D76+$F76+$H76)),$I76,IF((SUM(выдача!$O76:X76)&lt;=($B76+$D76+$F76+$H76+$J76)),$K76,IF((SUM(выдача!$O76:X76)&lt;=($B76+$D76+$F76+$H76+$J76+$L76)),$M76,IF((SUM(выдача!$O76:X76)&lt;=($B76+$D76+$F76+$H76+$J76+$L76+$N76)),$O76,IF((SUM(выдача!$O76:X76)&lt;=($B76+$D76+$F76+$H76+$J76+$L76+$N76+$P76)),$Q76,IF((SUM(выдача!$O76:X76)&lt;=($B76+$D76+$F76+$H76+$J76+$L76+$N76+$P76+$R76)),$S76,IF((SUM(выдача!$O76:X76)&lt;=($B76+$D76+$F76+$H76+$J76+$L76+$N76+$P76+$R76+$T76)),$U76,IF((SUM(выдача!$O76:X76)&lt;=($B76+$D76+$F76+$H76+$J76+$L76+$N76+$P76+$R76+$T76+$V76)),$W76,IF((SUM(выдача!$O76:X76)&lt;=($B76+$D76+$F76+$H76+$J76+$L76+$N76+$P76+$R76+$T76+$V76+$X76)),$Y76,IF((SUM(выдача!$O76:X76)&lt;=($B76+$D76+$F76+$H76+$J76+$L76+$N76+$P76+$R76+$T76+$V76+$X76+$Z76)),$AA76,IF((SUM(выдача!$O76:X76)&lt;=($B76+$D76+$F76+$H76+$J76+$L76+$N76+$P76+$R76+$T76+$V76+$X76+$Z76+$AB76)),$AC76,0))))))))))))))</f>
        <v>0</v>
      </c>
      <c r="AS76" s="354">
        <f>IF(((SUM(выдача!$O76:Y76)&lt;=$B76)),$C76,IF((SUM(выдача!$O76:Y76)&lt;=($B76+$D76)),$E76,IF((SUM(выдача!$O76:Y76)&lt;=($B76+$D76+$F76)),$G76,IF((SUM(выдача!$O76:Y76)&lt;=($B76+$D76+$F76+$H76)),$I76,IF((SUM(выдача!$O76:Y76)&lt;=($B76+$D76+$F76+$H76+$J76)),$K76,IF((SUM(выдача!$O76:Y76)&lt;=($B76+$D76+$F76+$H76+$J76+$L76)),$M76,IF((SUM(выдача!$O76:Y76)&lt;=($B76+$D76+$F76+$H76+$J76+$L76+$N76)),$O76,IF((SUM(выдача!$O76:Y76)&lt;=($B76+$D76+$F76+$H76+$J76+$L76+$N76+$P76)),$Q76,IF((SUM(выдача!$O76:Y76)&lt;=($B76+$D76+$F76+$H76+$J76+$L76+$N76+$P76+$R76)),$S76,IF((SUM(выдача!$O76:Y76)&lt;=($B76+$D76+$F76+$H76+$J76+$L76+$N76+$P76+$R76+$T76)),$U76,IF((SUM(выдача!$O76:Y76)&lt;=($B76+$D76+$F76+$H76+$J76+$L76+$N76+$P76+$R76+$T76+$V76)),$W76,IF((SUM(выдача!$O76:Y76)&lt;=($B76+$D76+$F76+$H76+$J76+$L76+$N76+$P76+$R76+$T76+$V76+$X76)),$Y76,IF((SUM(выдача!$O76:Y76)&lt;=($B76+$D76+$F76+$H76+$J76+$L76+$N76+$P76+$R76+$T76+$V76+$X76+$Z76)),$AA76,IF((SUM(выдача!$O76:Y76)&lt;=($B76+$D76+$F76+$H76+$J76+$L76+$N76+$P76+$R76+$T76+$V76+$X76+$Z76+$AB76)),$AC76,0))))))))))))))</f>
        <v>0</v>
      </c>
      <c r="AT76" s="354">
        <f>IF(((SUM(выдача!$O76:Z76)&lt;=$B76)),$C76,IF((SUM(выдача!$O76:Z76)&lt;=($B76+$D76)),$E76,IF((SUM(выдача!$O76:Z76)&lt;=($B76+$D76+$F76)),$G76,IF((SUM(выдача!$O76:Z76)&lt;=($B76+$D76+$F76+$H76)),$I76,IF((SUM(выдача!$O76:Z76)&lt;=($B76+$D76+$F76+$H76+$J76)),$K76,IF((SUM(выдача!$O76:Z76)&lt;=($B76+$D76+$F76+$H76+$J76+$L76)),$M76,IF((SUM(выдача!$O76:Z76)&lt;=($B76+$D76+$F76+$H76+$J76+$L76+$N76)),$O76,IF((SUM(выдача!$O76:Z76)&lt;=($B76+$D76+$F76+$H76+$J76+$L76+$N76+$P76)),$Q76,IF((SUM(выдача!$O76:Z76)&lt;=($B76+$D76+$F76+$H76+$J76+$L76+$N76+$P76+$R76)),$S76,IF((SUM(выдача!$O76:Z76)&lt;=($B76+$D76+$F76+$H76+$J76+$L76+$N76+$P76+$R76+$T76)),$U76,IF((SUM(выдача!$O76:Z76)&lt;=($B76+$D76+$F76+$H76+$J76+$L76+$N76+$P76+$R76+$T76+$V76)),$W76,IF((SUM(выдача!$O76:Z76)&lt;=($B76+$D76+$F76+$H76+$J76+$L76+$N76+$P76+$R76+$T76+$V76+$X76)),$Y76,IF((SUM(выдача!$O76:Z76)&lt;=($B76+$D76+$F76+$H76+$J76+$L76+$N76+$P76+$R76+$T76+$V76+$X76+$Z76)),$AA76,IF((SUM(выдача!$O76:Z76)&lt;=($B76+$D76+$F76+$H76+$J76+$L76+$N76+$P76+$R76+$T76+$V76+$X76+$Z76+$AB76)),$AC76,0))))))))))))))</f>
        <v>0</v>
      </c>
      <c r="AU76" s="354">
        <f>IF(((SUM(выдача!$O76:AA76)&lt;=$B76)),$C76,IF((SUM(выдача!$O76:AA76)&lt;=($B76+$D76)),$E76,IF((SUM(выдача!$O76:AA76)&lt;=($B76+$D76+$F76)),$G76,IF((SUM(выдача!$O76:AA76)&lt;=($B76+$D76+$F76+$H76)),$I76,IF((SUM(выдача!$O76:AA76)&lt;=($B76+$D76+$F76+$H76+$J76)),$K76,IF((SUM(выдача!$O76:AA76)&lt;=($B76+$D76+$F76+$H76+$J76+$L76)),$M76,IF((SUM(выдача!$O76:AA76)&lt;=($B76+$D76+$F76+$H76+$J76+$L76+$N76)),$O76,IF((SUM(выдача!$O76:AA76)&lt;=($B76+$D76+$F76+$H76+$J76+$L76+$N76+$P76)),$Q76,IF((SUM(выдача!$O76:AA76)&lt;=($B76+$D76+$F76+$H76+$J76+$L76+$N76+$P76+$R76)),$S76,IF((SUM(выдача!$O76:AA76)&lt;=($B76+$D76+$F76+$H76+$J76+$L76+$N76+$P76+$R76+$T76)),$U76,IF((SUM(выдача!$O76:AA76)&lt;=($B76+$D76+$F76+$H76+$J76+$L76+$N76+$P76+$R76+$T76+$V76)),$W76,IF((SUM(выдача!$O76:AA76)&lt;=($B76+$D76+$F76+$H76+$J76+$L76+$N76+$P76+$R76+$T76+$V76+$X76)),$Y76,IF((SUM(выдача!$O76:AA76)&lt;=($B76+$D76+$F76+$H76+$J76+$L76+$N76+$P76+$R76+$T76+$V76+$X76+$Z76)),$AA76,IF((SUM(выдача!$O76:AA76)&lt;=($B76+$D76+$F76+$H76+$J76+$L76+$N76+$P76+$R76+$T76+$V76+$X76+$Z76+$AB76)),$AC76,0))))))))))))))</f>
        <v>0</v>
      </c>
      <c r="AV76" s="354">
        <f>IF(((SUM(выдача!$O76:AB76)&lt;=$B76)),$C76,IF((SUM(выдача!$O76:AB76)&lt;=($B76+$D76)),$E76,IF((SUM(выдача!$O76:AB76)&lt;=($B76+$D76+$F76)),$G76,IF((SUM(выдача!$O76:AB76)&lt;=($B76+$D76+$F76+$H76)),$I76,IF((SUM(выдача!$O76:AB76)&lt;=($B76+$D76+$F76+$H76+$J76)),$K76,IF((SUM(выдача!$O76:AB76)&lt;=($B76+$D76+$F76+$H76+$J76+$L76)),$M76,IF((SUM(выдача!$O76:AB76)&lt;=($B76+$D76+$F76+$H76+$J76+$L76+$N76)),$O76,IF((SUM(выдача!$O76:AB76)&lt;=($B76+$D76+$F76+$H76+$J76+$L76+$N76+$P76)),$Q76,IF((SUM(выдача!$O76:AB76)&lt;=($B76+$D76+$F76+$H76+$J76+$L76+$N76+$P76+$R76)),$S76,IF((SUM(выдача!$O76:AB76)&lt;=($B76+$D76+$F76+$H76+$J76+$L76+$N76+$P76+$R76+$T76)),$U76,IF((SUM(выдача!$O76:AB76)&lt;=($B76+$D76+$F76+$H76+$J76+$L76+$N76+$P76+$R76+$T76+$V76)),$W76,IF((SUM(выдача!$O76:AB76)&lt;=($B76+$D76+$F76+$H76+$J76+$L76+$N76+$P76+$R76+$T76+$V76+$X76)),$Y76,IF((SUM(выдача!$O76:AB76)&lt;=($B76+$D76+$F76+$H76+$J76+$L76+$N76+$P76+$R76+$T76+$V76+$X76+$Z76)),$AA76,IF((SUM(выдача!$O76:AB76)&lt;=($B76+$D76+$F76+$H76+$J76+$L76+$N76+$P76+$R76+$T76+$V76+$X76+$Z76+$AB76)),$AC76,0))))))))))))))</f>
        <v>0</v>
      </c>
      <c r="AW76" s="354">
        <f>IF(((SUM(выдача!$O76:AC76)&lt;=$B76)),$C76,IF((SUM(выдача!$O76:AC76)&lt;=($B76+$D76)),$E76,IF((SUM(выдача!$O76:AC76)&lt;=($B76+$D76+$F76)),$G76,IF((SUM(выдача!$O76:AC76)&lt;=($B76+$D76+$F76+$H76)),$I76,IF((SUM(выдача!$O76:AC76)&lt;=($B76+$D76+$F76+$H76+$J76)),$K76,IF((SUM(выдача!$O76:AC76)&lt;=($B76+$D76+$F76+$H76+$J76+$L76)),$M76,IF((SUM(выдача!$O76:AC76)&lt;=($B76+$D76+$F76+$H76+$J76+$L76+$N76)),$O76,IF((SUM(выдача!$O76:AC76)&lt;=($B76+$D76+$F76+$H76+$J76+$L76+$N76+$P76)),$Q76,IF((SUM(выдача!$O76:AC76)&lt;=($B76+$D76+$F76+$H76+$J76+$L76+$N76+$P76+$R76)),$S76,IF((SUM(выдача!$O76:AC76)&lt;=($B76+$D76+$F76+$H76+$J76+$L76+$N76+$P76+$R76+$T76)),$U76,IF((SUM(выдача!$O76:AC76)&lt;=($B76+$D76+$F76+$H76+$J76+$L76+$N76+$P76+$R76+$T76+$V76)),$W76,IF((SUM(выдача!$O76:AC76)&lt;=($B76+$D76+$F76+$H76+$J76+$L76+$N76+$P76+$R76+$T76+$V76+$X76)),$Y76,IF((SUM(выдача!$O76:AC76)&lt;=($B76+$D76+$F76+$H76+$J76+$L76+$N76+$P76+$R76+$T76+$V76+$X76+$Z76)),$AA76,IF((SUM(выдача!$O76:AC76)&lt;=($B76+$D76+$F76+$H76+$J76+$L76+$N76+$P76+$R76+$T76+$V76+$X76+$Z76+$AB76)),$AC76,0))))))))))))))</f>
        <v>0</v>
      </c>
      <c r="AX76" s="354">
        <f>IF(((SUM(выдача!$O76:AD76)&lt;=$B76)),$C76,IF((SUM(выдача!$O76:AD76)&lt;=($B76+$D76)),$E76,IF((SUM(выдача!$O76:AD76)&lt;=($B76+$D76+$F76)),$G76,IF((SUM(выдача!$O76:AD76)&lt;=($B76+$D76+$F76+$H76)),$I76,IF((SUM(выдача!$O76:AD76)&lt;=($B76+$D76+$F76+$H76+$J76)),$K76,IF((SUM(выдача!$O76:AD76)&lt;=($B76+$D76+$F76+$H76+$J76+$L76)),$M76,IF((SUM(выдача!$O76:AD76)&lt;=($B76+$D76+$F76+$H76+$J76+$L76+$N76)),$O76,IF((SUM(выдача!$O76:AD76)&lt;=($B76+$D76+$F76+$H76+$J76+$L76+$N76+$P76)),$Q76,IF((SUM(выдача!$O76:AD76)&lt;=($B76+$D76+$F76+$H76+$J76+$L76+$N76+$P76+$R76)),$S76,IF((SUM(выдача!$O76:AD76)&lt;=($B76+$D76+$F76+$H76+$J76+$L76+$N76+$P76+$R76+$T76)),$U76,IF((SUM(выдача!$O76:AD76)&lt;=($B76+$D76+$F76+$H76+$J76+$L76+$N76+$P76+$R76+$T76+$V76)),$W76,IF((SUM(выдача!$O76:AD76)&lt;=($B76+$D76+$F76+$H76+$J76+$L76+$N76+$P76+$R76+$T76+$V76+$X76)),$Y76,IF((SUM(выдача!$O76:AD76)&lt;=($B76+$D76+$F76+$H76+$J76+$L76+$N76+$P76+$R76+$T76+$V76+$X76+$Z76)),$AA76,IF((SUM(выдача!$O76:AD76)&lt;=($B76+$D76+$F76+$H76+$J76+$L76+$N76+$P76+$R76+$T76+$V76+$X76+$Z76+$AB76)),$AC76,0))))))))))))))</f>
        <v>0</v>
      </c>
      <c r="AY76" s="354">
        <f>IF(((SUM(выдача!$O76:AE76)&lt;=$B76)),$C76,IF((SUM(выдача!$O76:AE76)&lt;=($B76+$D76)),$E76,IF((SUM(выдача!$O76:AE76)&lt;=($B76+$D76+$F76)),$G76,IF((SUM(выдача!$O76:AE76)&lt;=($B76+$D76+$F76+$H76)),$I76,IF((SUM(выдача!$O76:AE76)&lt;=($B76+$D76+$F76+$H76+$J76)),$K76,IF((SUM(выдача!$O76:AE76)&lt;=($B76+$D76+$F76+$H76+$J76+$L76)),$M76,IF((SUM(выдача!$O76:AE76)&lt;=($B76+$D76+$F76+$H76+$J76+$L76+$N76)),$O76,IF((SUM(выдача!$O76:AE76)&lt;=($B76+$D76+$F76+$H76+$J76+$L76+$N76+$P76)),$Q76,IF((SUM(выдача!$O76:AE76)&lt;=($B76+$D76+$F76+$H76+$J76+$L76+$N76+$P76+$R76)),$S76,IF((SUM(выдача!$O76:AE76)&lt;=($B76+$D76+$F76+$H76+$J76+$L76+$N76+$P76+$R76+$T76)),$U76,IF((SUM(выдача!$O76:AE76)&lt;=($B76+$D76+$F76+$H76+$J76+$L76+$N76+$P76+$R76+$T76+$V76)),$W76,IF((SUM(выдача!$O76:AE76)&lt;=($B76+$D76+$F76+$H76+$J76+$L76+$N76+$P76+$R76+$T76+$V76+$X76)),$Y76,IF((SUM(выдача!$O76:AE76)&lt;=($B76+$D76+$F76+$H76+$J76+$L76+$N76+$P76+$R76+$T76+$V76+$X76+$Z76)),$AA76,IF((SUM(выдача!$O76:AE76)&lt;=($B76+$D76+$F76+$H76+$J76+$L76+$N76+$P76+$R76+$T76+$V76+$X76+$Z76+$AB76)),$AC76,0))))))))))))))</f>
        <v>0</v>
      </c>
      <c r="AZ76" s="354">
        <f>IF(((SUM(выдача!$O76:AF76)&lt;=$B76)),$C76,IF((SUM(выдача!$O76:AF76)&lt;=($B76+$D76)),$E76,IF((SUM(выдача!$O76:AF76)&lt;=($B76+$D76+$F76)),$G76,IF((SUM(выдача!$O76:AF76)&lt;=($B76+$D76+$F76+$H76)),$I76,IF((SUM(выдача!$O76:AF76)&lt;=($B76+$D76+$F76+$H76+$J76)),$K76,IF((SUM(выдача!$O76:AF76)&lt;=($B76+$D76+$F76+$H76+$J76+$L76)),$M76,IF((SUM(выдача!$O76:AF76)&lt;=($B76+$D76+$F76+$H76+$J76+$L76+$N76)),$O76,IF((SUM(выдача!$O76:AF76)&lt;=($B76+$D76+$F76+$H76+$J76+$L76+$N76+$P76)),$Q76,IF((SUM(выдача!$O76:AF76)&lt;=($B76+$D76+$F76+$H76+$J76+$L76+$N76+$P76+$R76)),$S76,IF((SUM(выдача!$O76:AF76)&lt;=($B76+$D76+$F76+$H76+$J76+$L76+$N76+$P76+$R76+$T76)),$U76,IF((SUM(выдача!$O76:AF76)&lt;=($B76+$D76+$F76+$H76+$J76+$L76+$N76+$P76+$R76+$T76+$V76)),$W76,IF((SUM(выдача!$O76:AF76)&lt;=($B76+$D76+$F76+$H76+$J76+$L76+$N76+$P76+$R76+$T76+$V76+$X76)),$Y76,IF((SUM(выдача!$O76:AF76)&lt;=($B76+$D76+$F76+$H76+$J76+$L76+$N76+$P76+$R76+$T76+$V76+$X76+$Z76)),$AA76,IF((SUM(выдача!$O76:AF76)&lt;=($B76+$D76+$F76+$H76+$J76+$L76+$N76+$P76+$R76+$T76+$V76+$X76+$Z76+$AB76)),$AC76,0))))))))))))))</f>
        <v>0</v>
      </c>
      <c r="BA76" s="354">
        <f>IF(((SUM(выдача!$O76:AG76)&lt;=$B76)),$C76,IF((SUM(выдача!$O76:AG76)&lt;=($B76+$D76)),$E76,IF((SUM(выдача!$O76:AG76)&lt;=($B76+$D76+$F76)),$G76,IF((SUM(выдача!$O76:AG76)&lt;=($B76+$D76+$F76+$H76)),$I76,IF((SUM(выдача!$O76:AG76)&lt;=($B76+$D76+$F76+$H76+$J76)),$K76,IF((SUM(выдача!$O76:AG76)&lt;=($B76+$D76+$F76+$H76+$J76+$L76)),$M76,IF((SUM(выдача!$O76:AG76)&lt;=($B76+$D76+$F76+$H76+$J76+$L76+$N76)),$O76,IF((SUM(выдача!$O76:AG76)&lt;=($B76+$D76+$F76+$H76+$J76+$L76+$N76+$P76)),$Q76,IF((SUM(выдача!$O76:AG76)&lt;=($B76+$D76+$F76+$H76+$J76+$L76+$N76+$P76+$R76)),$S76,IF((SUM(выдача!$O76:AG76)&lt;=($B76+$D76+$F76+$H76+$J76+$L76+$N76+$P76+$R76+$T76)),$U76,IF((SUM(выдача!$O76:AG76)&lt;=($B76+$D76+$F76+$H76+$J76+$L76+$N76+$P76+$R76+$T76+$V76)),$W76,IF((SUM(выдача!$O76:AG76)&lt;=($B76+$D76+$F76+$H76+$J76+$L76+$N76+$P76+$R76+$T76+$V76+$X76)),$Y76,IF((SUM(выдача!$O76:AG76)&lt;=($B76+$D76+$F76+$H76+$J76+$L76+$N76+$P76+$R76+$T76+$V76+$X76+$Z76)),$AA76,IF((SUM(выдача!$O76:AG76)&lt;=($B76+$D76+$F76+$H76+$J76+$L76+$N76+$P76+$R76+$T76+$V76+$X76+$Z76+$AB76)),$AC76,0))))))))))))))</f>
        <v>0</v>
      </c>
      <c r="BB76" s="354">
        <f>IF(((SUM(выдача!$O76:AH76)&lt;=$B76)),$C76,IF((SUM(выдача!$O76:AH76)&lt;=($B76+$D76)),$E76,IF((SUM(выдача!$O76:AH76)&lt;=($B76+$D76+$F76)),$G76,IF((SUM(выдача!$O76:AH76)&lt;=($B76+$D76+$F76+$H76)),$I76,IF((SUM(выдача!$O76:AH76)&lt;=($B76+$D76+$F76+$H76+$J76)),$K76,IF((SUM(выдача!$O76:AH76)&lt;=($B76+$D76+$F76+$H76+$J76+$L76)),$M76,IF((SUM(выдача!$O76:AH76)&lt;=($B76+$D76+$F76+$H76+$J76+$L76+$N76)),$O76,IF((SUM(выдача!$O76:AH76)&lt;=($B76+$D76+$F76+$H76+$J76+$L76+$N76+$P76)),$Q76,IF((SUM(выдача!$O76:AH76)&lt;=($B76+$D76+$F76+$H76+$J76+$L76+$N76+$P76+$R76)),$S76,IF((SUM(выдача!$O76:AH76)&lt;=($B76+$D76+$F76+$H76+$J76+$L76+$N76+$P76+$R76+$T76)),$U76,IF((SUM(выдача!$O76:AH76)&lt;=($B76+$D76+$F76+$H76+$J76+$L76+$N76+$P76+$R76+$T76+$V76)),$W76,IF((SUM(выдача!$O76:AH76)&lt;=($B76+$D76+$F76+$H76+$J76+$L76+$N76+$P76+$R76+$T76+$V76+$X76)),$Y76,IF((SUM(выдача!$O76:AH76)&lt;=($B76+$D76+$F76+$H76+$J76+$L76+$N76+$P76+$R76+$T76+$V76+$X76+$Z76)),$AA76,IF((SUM(выдача!$O76:AH76)&lt;=($B76+$D76+$F76+$H76+$J76+$L76+$N76+$P76+$R76+$T76+$V76+$X76+$Z76+$AB76)),$AC76,0))))))))))))))</f>
        <v>0</v>
      </c>
      <c r="BC76" s="354">
        <f>IF(((SUM(выдача!$O76:AI76)&lt;=$B76)),$C76,IF((SUM(выдача!$O76:AI76)&lt;=($B76+$D76)),$E76,IF((SUM(выдача!$O76:AI76)&lt;=($B76+$D76+$F76)),$G76,IF((SUM(выдача!$O76:AI76)&lt;=($B76+$D76+$F76+$H76)),$I76,IF((SUM(выдача!$O76:AI76)&lt;=($B76+$D76+$F76+$H76+$J76)),$K76,IF((SUM(выдача!$O76:AI76)&lt;=($B76+$D76+$F76+$H76+$J76+$L76)),$M76,IF((SUM(выдача!$O76:AI76)&lt;=($B76+$D76+$F76+$H76+$J76+$L76+$N76)),$O76,IF((SUM(выдача!$O76:AI76)&lt;=($B76+$D76+$F76+$H76+$J76+$L76+$N76+$P76)),$Q76,IF((SUM(выдача!$O76:AI76)&lt;=($B76+$D76+$F76+$H76+$J76+$L76+$N76+$P76+$R76)),$S76,IF((SUM(выдача!$O76:AI76)&lt;=($B76+$D76+$F76+$H76+$J76+$L76+$N76+$P76+$R76+$T76)),$U76,IF((SUM(выдача!$O76:AI76)&lt;=($B76+$D76+$F76+$H76+$J76+$L76+$N76+$P76+$R76+$T76+$V76)),$W76,IF((SUM(выдача!$O76:AI76)&lt;=($B76+$D76+$F76+$H76+$J76+$L76+$N76+$P76+$R76+$T76+$V76+$X76)),$Y76,IF((SUM(выдача!$O76:AI76)&lt;=($B76+$D76+$F76+$H76+$J76+$L76+$N76+$P76+$R76+$T76+$V76+$X76+$Z76)),$AA76,IF((SUM(выдача!$O76:AI76)&lt;=($B76+$D76+$F76+$H76+$J76+$L76+$N76+$P76+$R76+$T76+$V76+$X76+$Z76+$AB76)),$AC76,0))))))))))))))</f>
        <v>0</v>
      </c>
      <c r="BD76" s="355"/>
      <c r="BE76" s="310"/>
    </row>
    <row r="77" spans="1:57" ht="15.75">
      <c r="A77" s="151"/>
      <c r="B77" s="276"/>
      <c r="C77" s="277"/>
      <c r="D77" s="276"/>
      <c r="E77" s="280"/>
      <c r="F77" s="276"/>
      <c r="G77" s="280"/>
      <c r="H77" s="276"/>
      <c r="I77" s="278"/>
      <c r="J77" s="279"/>
      <c r="K77" s="278"/>
      <c r="L77" s="279"/>
      <c r="M77" s="280"/>
      <c r="N77" s="279"/>
      <c r="O77" s="280"/>
      <c r="P77" s="279"/>
      <c r="Q77" s="280"/>
      <c r="R77" s="279"/>
      <c r="S77" s="280"/>
      <c r="T77" s="279"/>
      <c r="U77" s="280"/>
      <c r="V77" s="279"/>
      <c r="W77" s="280"/>
      <c r="X77" s="279"/>
      <c r="Y77" s="280"/>
      <c r="Z77" s="279"/>
      <c r="AA77" s="280"/>
      <c r="AB77" s="279"/>
      <c r="AC77" s="280"/>
      <c r="AD77" s="351">
        <f t="shared" si="6"/>
        <v>0</v>
      </c>
      <c r="AE77" s="351">
        <f>AD77-(SUM(Всего!D77:'Всего'!X77))</f>
        <v>0</v>
      </c>
      <c r="AF77" s="352">
        <f t="shared" si="7"/>
        <v>0</v>
      </c>
      <c r="AG77" s="353">
        <f t="shared" si="5"/>
        <v>0</v>
      </c>
      <c r="AH77" s="353">
        <f>выдача!B77</f>
        <v>0</v>
      </c>
      <c r="AI77" s="354">
        <f>IF(((SUM(выдача!$O77:O77)&lt;=$B77)),$C77,IF((SUM(выдача!$O77:O77)&lt;=($B77+$D77)),$E77,IF((SUM(выдача!$O77:O77)&lt;=($B77+$D77+$F77)),$G77,IF((SUM(выдача!$O77:O77)&lt;=($B77+$D77+$F77+$H77)),$I77,IF((SUM(выдача!$O77:O77)&lt;=($B77+$D77+$F77+$H77+$J77)),$K77,IF((SUM(выдача!$O77:O77)&lt;=($B77+$D77+$F77+$H77+$J77+$L77)),$M77,IF((SUM(выдача!$O77:O77)&lt;=($B77+$D77+$F77+$H77+$J77+$L77+$N77)),$O77,IF((SUM(выдача!$O77:O77)&lt;=($B77+$D77+$F77+$H77+$J77+$L77+$N77+$P77)),$Q77,IF((SUM(выдача!$O77:O77)&lt;=($B77+$D77+$F77+$H77+$J77+$L77+$N77+$P77+$R77)),$S77,IF((SUM(выдача!$O77:O77)&lt;=($B77+$D77+$F77+$H77+$J77+$L77+$N77+$P77+$R77+$T77)),$U77,IF((SUM(выдача!$O77:O77)&lt;=($B77+$D77+$F77+$H77+$J77+$L77+$N77+$P77+$R77+$T77+$V77)),$W77,IF((SUM(выдача!$O77:O77)&lt;=($B77+$D77+$F77+$H77+$J77+$L77+$N77+$P77+$R77+$T77+$V77+$X77)),$Y77,IF((SUM(выдача!$O77:O77)&lt;=($B77+$D77+$F77+$H77+$J77+$L77+$N77+$P77+$R77+$T77+$V77+$X77+$Z77)),$AA77,IF((SUM(выдача!$O77:O77)&lt;=($B77+$D77+$F77+$H77+$J77+$L77+$N77+$P77+$R77+$T77+$V77+$X77+$Z77+$AB77)),$AC77,0))))))))))))))</f>
        <v>0</v>
      </c>
      <c r="AJ77" s="354">
        <f>IF(((SUM(выдача!$O77:P77)&lt;=$B77)),$C77,IF((SUM(выдача!$O77:P77)&lt;=($B77+$D77)),$E77,IF((SUM(выдача!$O77:P77)&lt;=($B77+$D77+$F77)),$G77,IF((SUM(выдача!$O77:P77)&lt;=($B77+$D77+$F77+$H77)),$I77,IF((SUM(выдача!$O77:P77)&lt;=($B77+$D77+$F77+$H77+$J77)),$K77,IF((SUM(выдача!$O77:P77)&lt;=($B77+$D77+$F77+$H77+$J77+$L77)),$M77,IF((SUM(выдача!$O77:P77)&lt;=($B77+$D77+$F77+$H77+$J77+$L77+$N77)),$O77,IF((SUM(выдача!$O77:P77)&lt;=($B77+$D77+$F77+$H77+$J77+$L77+$N77+$P77)),$Q77,IF((SUM(выдача!$O77:P77)&lt;=($B77+$D77+$F77+$H77+$J77+$L77+$N77+$P77+$R77)),$S77,IF((SUM(выдача!$O77:P77)&lt;=($B77+$D77+$F77+$H77+$J77+$L77+$N77+$P77+$R77+$T77)),$U77,IF((SUM(выдача!$O77:P77)&lt;=($B77+$D77+$F77+$H77+$J77+$L77+$N77+$P77+$R77+$T77+$V77)),$W77,IF((SUM(выдача!$O77:P77)&lt;=($B77+$D77+$F77+$H77+$J77+$L77+$N77+$P77+$R77+$T77+$V77+$X77)),$Y77,IF((SUM(выдача!$O77:P77)&lt;=($B77+$D77+$F77+$H77+$J77+$L77+$N77+$P77+$R77+$T77+$V77+$X77+$Z77)),$AA77,IF((SUM(выдача!$O77:P77)&lt;=($B77+$D77+$F77+$H77+$J77+$L77+$N77+$P77+$R77+$T77+$V77+$X77+$Z77+$AB77)),$AC77,0))))))))))))))</f>
        <v>0</v>
      </c>
      <c r="AK77" s="354">
        <f>IF(((SUM(выдача!$O77:Q77)&lt;=$B77)),$C77,IF((SUM(выдача!$O77:Q77)&lt;=($B77+$D77)),$E77,IF((SUM(выдача!$O77:Q77)&lt;=($B77+$D77+$F77)),$G77,IF((SUM(выдача!$O77:Q77)&lt;=($B77+$D77+$F77+$H77)),$I77,IF((SUM(выдача!$O77:Q77)&lt;=($B77+$D77+$F77+$H77+$J77)),$K77,IF((SUM(выдача!$O77:Q77)&lt;=($B77+$D77+$F77+$H77+$J77+$L77)),$M77,IF((SUM(выдача!$O77:Q77)&lt;=($B77+$D77+$F77+$H77+$J77+$L77+$N77)),$O77,IF((SUM(выдача!$O77:Q77)&lt;=($B77+$D77+$F77+$H77+$J77+$L77+$N77+$P77)),$Q77,IF((SUM(выдача!$O77:Q77)&lt;=($B77+$D77+$F77+$H77+$J77+$L77+$N77+$P77+$R77)),$S77,IF((SUM(выдача!$O77:Q77)&lt;=($B77+$D77+$F77+$H77+$J77+$L77+$N77+$P77+$R77+$T77)),$U77,IF((SUM(выдача!$O77:Q77)&lt;=($B77+$D77+$F77+$H77+$J77+$L77+$N77+$P77+$R77+$T77+$V77)),$W77,IF((SUM(выдача!$O77:Q77)&lt;=($B77+$D77+$F77+$H77+$J77+$L77+$N77+$P77+$R77+$T77+$V77+$X77)),$Y77,IF((SUM(выдача!$O77:Q77)&lt;=($B77+$D77+$F77+$H77+$J77+$L77+$N77+$P77+$R77+$T77+$V77+$X77+$Z77)),$AA77,IF((SUM(выдача!$O77:Q77)&lt;=($B77+$D77+$F77+$H77+$J77+$L77+$N77+$P77+$R77+$T77+$V77+$X77+$Z77+$AB77)),$AC77,0))))))))))))))</f>
        <v>0</v>
      </c>
      <c r="AL77" s="354">
        <f>IF(((SUM(выдача!$O77:R77)&lt;=$B77)),$C77,IF((SUM(выдача!$O77:R77)&lt;=($B77+$D77)),$E77,IF((SUM(выдача!$O77:R77)&lt;=($B77+$D77+$F77)),$G77,IF((SUM(выдача!$O77:R77)&lt;=($B77+$D77+$F77+$H77)),$I77,IF((SUM(выдача!$O77:R77)&lt;=($B77+$D77+$F77+$H77+$J77)),$K77,IF((SUM(выдача!$O77:R77)&lt;=($B77+$D77+$F77+$H77+$J77+$L77)),$M77,IF((SUM(выдача!$O77:R77)&lt;=($B77+$D77+$F77+$H77+$J77+$L77+$N77)),$O77,IF((SUM(выдача!$O77:R77)&lt;=($B77+$D77+$F77+$H77+$J77+$L77+$N77+$P77)),$Q77,IF((SUM(выдача!$O77:R77)&lt;=($B77+$D77+$F77+$H77+$J77+$L77+$N77+$P77+$R77)),$S77,IF((SUM(выдача!$O77:R77)&lt;=($B77+$D77+$F77+$H77+$J77+$L77+$N77+$P77+$R77+$T77)),$U77,IF((SUM(выдача!$O77:R77)&lt;=($B77+$D77+$F77+$H77+$J77+$L77+$N77+$P77+$R77+$T77+$V77)),$W77,IF((SUM(выдача!$O77:R77)&lt;=($B77+$D77+$F77+$H77+$J77+$L77+$N77+$P77+$R77+$T77+$V77+$X77)),$Y77,IF((SUM(выдача!$O77:R77)&lt;=($B77+$D77+$F77+$H77+$J77+$L77+$N77+$P77+$R77+$T77+$V77+$X77+$Z77)),$AA77,IF((SUM(выдача!$O77:R77)&lt;=($B77+$D77+$F77+$H77+$J77+$L77+$N77+$P77+$R77+$T77+$V77+$X77+$Z77+$AB77)),$AC77,0))))))))))))))</f>
        <v>0</v>
      </c>
      <c r="AM77" s="354">
        <f>IF(((SUM(выдача!$O77:S77)&lt;=$B77)),$C77,IF((SUM(выдача!$O77:S77)&lt;=($B77+$D77)),$E77,IF((SUM(выдача!$O77:S77)&lt;=($B77+$D77+$F77)),$G77,IF((SUM(выдача!$O77:S77)&lt;=($B77+$D77+$F77+$H77)),$I77,IF((SUM(выдача!$O77:S77)&lt;=($B77+$D77+$F77+$H77+$J77)),$K77,IF((SUM(выдача!$O77:S77)&lt;=($B77+$D77+$F77+$H77+$J77+$L77)),$M77,IF((SUM(выдача!$O77:S77)&lt;=($B77+$D77+$F77+$H77+$J77+$L77+$N77)),$O77,IF((SUM(выдача!$O77:S77)&lt;=($B77+$D77+$F77+$H77+$J77+$L77+$N77+$P77)),$Q77,IF((SUM(выдача!$O77:S77)&lt;=($B77+$D77+$F77+$H77+$J77+$L77+$N77+$P77+$R77)),$S77,IF((SUM(выдача!$O77:S77)&lt;=($B77+$D77+$F77+$H77+$J77+$L77+$N77+$P77+$R77+$T77)),$U77,IF((SUM(выдача!$O77:S77)&lt;=($B77+$D77+$F77+$H77+$J77+$L77+$N77+$P77+$R77+$T77+$V77)),$W77,IF((SUM(выдача!$O77:S77)&lt;=($B77+$D77+$F77+$H77+$J77+$L77+$N77+$P77+$R77+$T77+$V77+$X77)),$Y77,IF((SUM(выдача!$O77:S77)&lt;=($B77+$D77+$F77+$H77+$J77+$L77+$N77+$P77+$R77+$T77+$V77+$X77+$Z77)),$AA77,IF((SUM(выдача!$O77:S77)&lt;=($B77+$D77+$F77+$H77+$J77+$L77+$N77+$P77+$R77+$T77+$V77+$X77+$Z77+$AB77)),$AC77,0))))))))))))))</f>
        <v>0</v>
      </c>
      <c r="AN77" s="354">
        <f>IF(((SUM(выдача!$O77:T77)&lt;=$B77)),$C77,IF((SUM(выдача!$O77:T77)&lt;=($B77+$D77)),$E77,IF((SUM(выдача!$O77:T77)&lt;=($B77+$D77+$F77)),$G77,IF((SUM(выдача!$O77:T77)&lt;=($B77+$D77+$F77+$H77)),$I77,IF((SUM(выдача!$O77:T77)&lt;=($B77+$D77+$F77+$H77+$J77)),$K77,IF((SUM(выдача!$O77:T77)&lt;=($B77+$D77+$F77+$H77+$J77+$L77)),$M77,IF((SUM(выдача!$O77:T77)&lt;=($B77+$D77+$F77+$H77+$J77+$L77+$N77)),$O77,IF((SUM(выдача!$O77:T77)&lt;=($B77+$D77+$F77+$H77+$J77+$L77+$N77+$P77)),$Q77,IF((SUM(выдача!$O77:T77)&lt;=($B77+$D77+$F77+$H77+$J77+$L77+$N77+$P77+$R77)),$S77,IF((SUM(выдача!$O77:T77)&lt;=($B77+$D77+$F77+$H77+$J77+$L77+$N77+$P77+$R77+$T77)),$U77,IF((SUM(выдача!$O77:T77)&lt;=($B77+$D77+$F77+$H77+$J77+$L77+$N77+$P77+$R77+$T77+$V77)),$W77,IF((SUM(выдача!$O77:T77)&lt;=($B77+$D77+$F77+$H77+$J77+$L77+$N77+$P77+$R77+$T77+$V77+$X77)),$Y77,IF((SUM(выдача!$O77:T77)&lt;=($B77+$D77+$F77+$H77+$J77+$L77+$N77+$P77+$R77+$T77+$V77+$X77+$Z77)),$AA77,IF((SUM(выдача!$O77:T77)&lt;=($B77+$D77+$F77+$H77+$J77+$L77+$N77+$P77+$R77+$T77+$V77+$X77+$Z77+$AB77)),$AC77,0))))))))))))))</f>
        <v>0</v>
      </c>
      <c r="AO77" s="354">
        <f>IF(((SUM(выдача!$O77:U77)&lt;=$B77)),$C77,IF((SUM(выдача!$O77:U77)&lt;=($B77+$D77)),$E77,IF((SUM(выдача!$O77:U77)&lt;=($B77+$D77+$F77)),$G77,IF((SUM(выдача!$O77:U77)&lt;=($B77+$D77+$F77+$H77)),$I77,IF((SUM(выдача!$O77:U77)&lt;=($B77+$D77+$F77+$H77+$J77)),$K77,IF((SUM(выдача!$O77:U77)&lt;=($B77+$D77+$F77+$H77+$J77+$L77)),$M77,IF((SUM(выдача!$O77:U77)&lt;=($B77+$D77+$F77+$H77+$J77+$L77+$N77)),$O77,IF((SUM(выдача!$O77:U77)&lt;=($B77+$D77+$F77+$H77+$J77+$L77+$N77+$P77)),$Q77,IF((SUM(выдача!$O77:U77)&lt;=($B77+$D77+$F77+$H77+$J77+$L77+$N77+$P77+$R77)),$S77,IF((SUM(выдача!$O77:U77)&lt;=($B77+$D77+$F77+$H77+$J77+$L77+$N77+$P77+$R77+$T77)),$U77,IF((SUM(выдача!$O77:U77)&lt;=($B77+$D77+$F77+$H77+$J77+$L77+$N77+$P77+$R77+$T77+$V77)),$W77,IF((SUM(выдача!$O77:U77)&lt;=($B77+$D77+$F77+$H77+$J77+$L77+$N77+$P77+$R77+$T77+$V77+$X77)),$Y77,IF((SUM(выдача!$O77:U77)&lt;=($B77+$D77+$F77+$H77+$J77+$L77+$N77+$P77+$R77+$T77+$V77+$X77+$Z77)),$AA77,IF((SUM(выдача!$O77:U77)&lt;=($B77+$D77+$F77+$H77+$J77+$L77+$N77+$P77+$R77+$T77+$V77+$X77+$Z77+$AB77)),$AC77,0))))))))))))))</f>
        <v>0</v>
      </c>
      <c r="AP77" s="354">
        <f>IF(((SUM(выдача!$O77:V77)&lt;=$B77)),$C77,IF((SUM(выдача!$O77:V77)&lt;=($B77+$D77)),$E77,IF((SUM(выдача!$O77:V77)&lt;=($B77+$D77+$F77)),$G77,IF((SUM(выдача!$O77:V77)&lt;=($B77+$D77+$F77+$H77)),$I77,IF((SUM(выдача!$O77:V77)&lt;=($B77+$D77+$F77+$H77+$J77)),$K77,IF((SUM(выдача!$O77:V77)&lt;=($B77+$D77+$F77+$H77+$J77+$L77)),$M77,IF((SUM(выдача!$O77:V77)&lt;=($B77+$D77+$F77+$H77+$J77+$L77+$N77)),$O77,IF((SUM(выдача!$O77:V77)&lt;=($B77+$D77+$F77+$H77+$J77+$L77+$N77+$P77)),$Q77,IF((SUM(выдача!$O77:V77)&lt;=($B77+$D77+$F77+$H77+$J77+$L77+$N77+$P77+$R77)),$S77,IF((SUM(выдача!$O77:V77)&lt;=($B77+$D77+$F77+$H77+$J77+$L77+$N77+$P77+$R77+$T77)),$U77,IF((SUM(выдача!$O77:V77)&lt;=($B77+$D77+$F77+$H77+$J77+$L77+$N77+$P77+$R77+$T77+$V77)),$W77,IF((SUM(выдача!$O77:V77)&lt;=($B77+$D77+$F77+$H77+$J77+$L77+$N77+$P77+$R77+$T77+$V77+$X77)),$Y77,IF((SUM(выдача!$O77:V77)&lt;=($B77+$D77+$F77+$H77+$J77+$L77+$N77+$P77+$R77+$T77+$V77+$X77+$Z77)),$AA77,IF((SUM(выдача!$O77:V77)&lt;=($B77+$D77+$F77+$H77+$J77+$L77+$N77+$P77+$R77+$T77+$V77+$X77+$Z77+$AB77)),$AC77,0))))))))))))))</f>
        <v>0</v>
      </c>
      <c r="AQ77" s="354">
        <f>IF(((SUM(выдача!$O77:W77)&lt;=$B77)),$C77,IF((SUM(выдача!$O77:W77)&lt;=($B77+$D77)),$E77,IF((SUM(выдача!$O77:W77)&lt;=($B77+$D77+$F77)),$G77,IF((SUM(выдача!$O77:W77)&lt;=($B77+$D77+$F77+$H77)),$I77,IF((SUM(выдача!$O77:W77)&lt;=($B77+$D77+$F77+$H77+$J77)),$K77,IF((SUM(выдача!$O77:W77)&lt;=($B77+$D77+$F77+$H77+$J77+$L77)),$M77,IF((SUM(выдача!$O77:W77)&lt;=($B77+$D77+$F77+$H77+$J77+$L77+$N77)),$O77,IF((SUM(выдача!$O77:W77)&lt;=($B77+$D77+$F77+$H77+$J77+$L77+$N77+$P77)),$Q77,IF((SUM(выдача!$O77:W77)&lt;=($B77+$D77+$F77+$H77+$J77+$L77+$N77+$P77+$R77)),$S77,IF((SUM(выдача!$O77:W77)&lt;=($B77+$D77+$F77+$H77+$J77+$L77+$N77+$P77+$R77+$T77)),$U77,IF((SUM(выдача!$O77:W77)&lt;=($B77+$D77+$F77+$H77+$J77+$L77+$N77+$P77+$R77+$T77+$V77)),$W77,IF((SUM(выдача!$O77:W77)&lt;=($B77+$D77+$F77+$H77+$J77+$L77+$N77+$P77+$R77+$T77+$V77+$X77)),$Y77,IF((SUM(выдача!$O77:W77)&lt;=($B77+$D77+$F77+$H77+$J77+$L77+$N77+$P77+$R77+$T77+$V77+$X77+$Z77)),$AA77,IF((SUM(выдача!$O77:W77)&lt;=($B77+$D77+$F77+$H77+$J77+$L77+$N77+$P77+$R77+$T77+$V77+$X77+$Z77+$AB77)),$AC77,0))))))))))))))</f>
        <v>0</v>
      </c>
      <c r="AR77" s="354">
        <f>IF(((SUM(выдача!$O77:X77)&lt;=$B77)),$C77,IF((SUM(выдача!$O77:X77)&lt;=($B77+$D77)),$E77,IF((SUM(выдача!$O77:X77)&lt;=($B77+$D77+$F77)),$G77,IF((SUM(выдача!$O77:X77)&lt;=($B77+$D77+$F77+$H77)),$I77,IF((SUM(выдача!$O77:X77)&lt;=($B77+$D77+$F77+$H77+$J77)),$K77,IF((SUM(выдача!$O77:X77)&lt;=($B77+$D77+$F77+$H77+$J77+$L77)),$M77,IF((SUM(выдача!$O77:X77)&lt;=($B77+$D77+$F77+$H77+$J77+$L77+$N77)),$O77,IF((SUM(выдача!$O77:X77)&lt;=($B77+$D77+$F77+$H77+$J77+$L77+$N77+$P77)),$Q77,IF((SUM(выдача!$O77:X77)&lt;=($B77+$D77+$F77+$H77+$J77+$L77+$N77+$P77+$R77)),$S77,IF((SUM(выдача!$O77:X77)&lt;=($B77+$D77+$F77+$H77+$J77+$L77+$N77+$P77+$R77+$T77)),$U77,IF((SUM(выдача!$O77:X77)&lt;=($B77+$D77+$F77+$H77+$J77+$L77+$N77+$P77+$R77+$T77+$V77)),$W77,IF((SUM(выдача!$O77:X77)&lt;=($B77+$D77+$F77+$H77+$J77+$L77+$N77+$P77+$R77+$T77+$V77+$X77)),$Y77,IF((SUM(выдача!$O77:X77)&lt;=($B77+$D77+$F77+$H77+$J77+$L77+$N77+$P77+$R77+$T77+$V77+$X77+$Z77)),$AA77,IF((SUM(выдача!$O77:X77)&lt;=($B77+$D77+$F77+$H77+$J77+$L77+$N77+$P77+$R77+$T77+$V77+$X77+$Z77+$AB77)),$AC77,0))))))))))))))</f>
        <v>0</v>
      </c>
      <c r="AS77" s="354">
        <f>IF(((SUM(выдача!$O77:Y77)&lt;=$B77)),$C77,IF((SUM(выдача!$O77:Y77)&lt;=($B77+$D77)),$E77,IF((SUM(выдача!$O77:Y77)&lt;=($B77+$D77+$F77)),$G77,IF((SUM(выдача!$O77:Y77)&lt;=($B77+$D77+$F77+$H77)),$I77,IF((SUM(выдача!$O77:Y77)&lt;=($B77+$D77+$F77+$H77+$J77)),$K77,IF((SUM(выдача!$O77:Y77)&lt;=($B77+$D77+$F77+$H77+$J77+$L77)),$M77,IF((SUM(выдача!$O77:Y77)&lt;=($B77+$D77+$F77+$H77+$J77+$L77+$N77)),$O77,IF((SUM(выдача!$O77:Y77)&lt;=($B77+$D77+$F77+$H77+$J77+$L77+$N77+$P77)),$Q77,IF((SUM(выдача!$O77:Y77)&lt;=($B77+$D77+$F77+$H77+$J77+$L77+$N77+$P77+$R77)),$S77,IF((SUM(выдача!$O77:Y77)&lt;=($B77+$D77+$F77+$H77+$J77+$L77+$N77+$P77+$R77+$T77)),$U77,IF((SUM(выдача!$O77:Y77)&lt;=($B77+$D77+$F77+$H77+$J77+$L77+$N77+$P77+$R77+$T77+$V77)),$W77,IF((SUM(выдача!$O77:Y77)&lt;=($B77+$D77+$F77+$H77+$J77+$L77+$N77+$P77+$R77+$T77+$V77+$X77)),$Y77,IF((SUM(выдача!$O77:Y77)&lt;=($B77+$D77+$F77+$H77+$J77+$L77+$N77+$P77+$R77+$T77+$V77+$X77+$Z77)),$AA77,IF((SUM(выдача!$O77:Y77)&lt;=($B77+$D77+$F77+$H77+$J77+$L77+$N77+$P77+$R77+$T77+$V77+$X77+$Z77+$AB77)),$AC77,0))))))))))))))</f>
        <v>0</v>
      </c>
      <c r="AT77" s="354">
        <f>IF(((SUM(выдача!$O77:Z77)&lt;=$B77)),$C77,IF((SUM(выдача!$O77:Z77)&lt;=($B77+$D77)),$E77,IF((SUM(выдача!$O77:Z77)&lt;=($B77+$D77+$F77)),$G77,IF((SUM(выдача!$O77:Z77)&lt;=($B77+$D77+$F77+$H77)),$I77,IF((SUM(выдача!$O77:Z77)&lt;=($B77+$D77+$F77+$H77+$J77)),$K77,IF((SUM(выдача!$O77:Z77)&lt;=($B77+$D77+$F77+$H77+$J77+$L77)),$M77,IF((SUM(выдача!$O77:Z77)&lt;=($B77+$D77+$F77+$H77+$J77+$L77+$N77)),$O77,IF((SUM(выдача!$O77:Z77)&lt;=($B77+$D77+$F77+$H77+$J77+$L77+$N77+$P77)),$Q77,IF((SUM(выдача!$O77:Z77)&lt;=($B77+$D77+$F77+$H77+$J77+$L77+$N77+$P77+$R77)),$S77,IF((SUM(выдача!$O77:Z77)&lt;=($B77+$D77+$F77+$H77+$J77+$L77+$N77+$P77+$R77+$T77)),$U77,IF((SUM(выдача!$O77:Z77)&lt;=($B77+$D77+$F77+$H77+$J77+$L77+$N77+$P77+$R77+$T77+$V77)),$W77,IF((SUM(выдача!$O77:Z77)&lt;=($B77+$D77+$F77+$H77+$J77+$L77+$N77+$P77+$R77+$T77+$V77+$X77)),$Y77,IF((SUM(выдача!$O77:Z77)&lt;=($B77+$D77+$F77+$H77+$J77+$L77+$N77+$P77+$R77+$T77+$V77+$X77+$Z77)),$AA77,IF((SUM(выдача!$O77:Z77)&lt;=($B77+$D77+$F77+$H77+$J77+$L77+$N77+$P77+$R77+$T77+$V77+$X77+$Z77+$AB77)),$AC77,0))))))))))))))</f>
        <v>0</v>
      </c>
      <c r="AU77" s="354">
        <f>IF(((SUM(выдача!$O77:AA77)&lt;=$B77)),$C77,IF((SUM(выдача!$O77:AA77)&lt;=($B77+$D77)),$E77,IF((SUM(выдача!$O77:AA77)&lt;=($B77+$D77+$F77)),$G77,IF((SUM(выдача!$O77:AA77)&lt;=($B77+$D77+$F77+$H77)),$I77,IF((SUM(выдача!$O77:AA77)&lt;=($B77+$D77+$F77+$H77+$J77)),$K77,IF((SUM(выдача!$O77:AA77)&lt;=($B77+$D77+$F77+$H77+$J77+$L77)),$M77,IF((SUM(выдача!$O77:AA77)&lt;=($B77+$D77+$F77+$H77+$J77+$L77+$N77)),$O77,IF((SUM(выдача!$O77:AA77)&lt;=($B77+$D77+$F77+$H77+$J77+$L77+$N77+$P77)),$Q77,IF((SUM(выдача!$O77:AA77)&lt;=($B77+$D77+$F77+$H77+$J77+$L77+$N77+$P77+$R77)),$S77,IF((SUM(выдача!$O77:AA77)&lt;=($B77+$D77+$F77+$H77+$J77+$L77+$N77+$P77+$R77+$T77)),$U77,IF((SUM(выдача!$O77:AA77)&lt;=($B77+$D77+$F77+$H77+$J77+$L77+$N77+$P77+$R77+$T77+$V77)),$W77,IF((SUM(выдача!$O77:AA77)&lt;=($B77+$D77+$F77+$H77+$J77+$L77+$N77+$P77+$R77+$T77+$V77+$X77)),$Y77,IF((SUM(выдача!$O77:AA77)&lt;=($B77+$D77+$F77+$H77+$J77+$L77+$N77+$P77+$R77+$T77+$V77+$X77+$Z77)),$AA77,IF((SUM(выдача!$O77:AA77)&lt;=($B77+$D77+$F77+$H77+$J77+$L77+$N77+$P77+$R77+$T77+$V77+$X77+$Z77+$AB77)),$AC77,0))))))))))))))</f>
        <v>0</v>
      </c>
      <c r="AV77" s="354">
        <f>IF(((SUM(выдача!$O77:AB77)&lt;=$B77)),$C77,IF((SUM(выдача!$O77:AB77)&lt;=($B77+$D77)),$E77,IF((SUM(выдача!$O77:AB77)&lt;=($B77+$D77+$F77)),$G77,IF((SUM(выдача!$O77:AB77)&lt;=($B77+$D77+$F77+$H77)),$I77,IF((SUM(выдача!$O77:AB77)&lt;=($B77+$D77+$F77+$H77+$J77)),$K77,IF((SUM(выдача!$O77:AB77)&lt;=($B77+$D77+$F77+$H77+$J77+$L77)),$M77,IF((SUM(выдача!$O77:AB77)&lt;=($B77+$D77+$F77+$H77+$J77+$L77+$N77)),$O77,IF((SUM(выдача!$O77:AB77)&lt;=($B77+$D77+$F77+$H77+$J77+$L77+$N77+$P77)),$Q77,IF((SUM(выдача!$O77:AB77)&lt;=($B77+$D77+$F77+$H77+$J77+$L77+$N77+$P77+$R77)),$S77,IF((SUM(выдача!$O77:AB77)&lt;=($B77+$D77+$F77+$H77+$J77+$L77+$N77+$P77+$R77+$T77)),$U77,IF((SUM(выдача!$O77:AB77)&lt;=($B77+$D77+$F77+$H77+$J77+$L77+$N77+$P77+$R77+$T77+$V77)),$W77,IF((SUM(выдача!$O77:AB77)&lt;=($B77+$D77+$F77+$H77+$J77+$L77+$N77+$P77+$R77+$T77+$V77+$X77)),$Y77,IF((SUM(выдача!$O77:AB77)&lt;=($B77+$D77+$F77+$H77+$J77+$L77+$N77+$P77+$R77+$T77+$V77+$X77+$Z77)),$AA77,IF((SUM(выдача!$O77:AB77)&lt;=($B77+$D77+$F77+$H77+$J77+$L77+$N77+$P77+$R77+$T77+$V77+$X77+$Z77+$AB77)),$AC77,0))))))))))))))</f>
        <v>0</v>
      </c>
      <c r="AW77" s="354">
        <f>IF(((SUM(выдача!$O77:AC77)&lt;=$B77)),$C77,IF((SUM(выдача!$O77:AC77)&lt;=($B77+$D77)),$E77,IF((SUM(выдача!$O77:AC77)&lt;=($B77+$D77+$F77)),$G77,IF((SUM(выдача!$O77:AC77)&lt;=($B77+$D77+$F77+$H77)),$I77,IF((SUM(выдача!$O77:AC77)&lt;=($B77+$D77+$F77+$H77+$J77)),$K77,IF((SUM(выдача!$O77:AC77)&lt;=($B77+$D77+$F77+$H77+$J77+$L77)),$M77,IF((SUM(выдача!$O77:AC77)&lt;=($B77+$D77+$F77+$H77+$J77+$L77+$N77)),$O77,IF((SUM(выдача!$O77:AC77)&lt;=($B77+$D77+$F77+$H77+$J77+$L77+$N77+$P77)),$Q77,IF((SUM(выдача!$O77:AC77)&lt;=($B77+$D77+$F77+$H77+$J77+$L77+$N77+$P77+$R77)),$S77,IF((SUM(выдача!$O77:AC77)&lt;=($B77+$D77+$F77+$H77+$J77+$L77+$N77+$P77+$R77+$T77)),$U77,IF((SUM(выдача!$O77:AC77)&lt;=($B77+$D77+$F77+$H77+$J77+$L77+$N77+$P77+$R77+$T77+$V77)),$W77,IF((SUM(выдача!$O77:AC77)&lt;=($B77+$D77+$F77+$H77+$J77+$L77+$N77+$P77+$R77+$T77+$V77+$X77)),$Y77,IF((SUM(выдача!$O77:AC77)&lt;=($B77+$D77+$F77+$H77+$J77+$L77+$N77+$P77+$R77+$T77+$V77+$X77+$Z77)),$AA77,IF((SUM(выдача!$O77:AC77)&lt;=($B77+$D77+$F77+$H77+$J77+$L77+$N77+$P77+$R77+$T77+$V77+$X77+$Z77+$AB77)),$AC77,0))))))))))))))</f>
        <v>0</v>
      </c>
      <c r="AX77" s="354">
        <f>IF(((SUM(выдача!$O77:AD77)&lt;=$B77)),$C77,IF((SUM(выдача!$O77:AD77)&lt;=($B77+$D77)),$E77,IF((SUM(выдача!$O77:AD77)&lt;=($B77+$D77+$F77)),$G77,IF((SUM(выдача!$O77:AD77)&lt;=($B77+$D77+$F77+$H77)),$I77,IF((SUM(выдача!$O77:AD77)&lt;=($B77+$D77+$F77+$H77+$J77)),$K77,IF((SUM(выдача!$O77:AD77)&lt;=($B77+$D77+$F77+$H77+$J77+$L77)),$M77,IF((SUM(выдача!$O77:AD77)&lt;=($B77+$D77+$F77+$H77+$J77+$L77+$N77)),$O77,IF((SUM(выдача!$O77:AD77)&lt;=($B77+$D77+$F77+$H77+$J77+$L77+$N77+$P77)),$Q77,IF((SUM(выдача!$O77:AD77)&lt;=($B77+$D77+$F77+$H77+$J77+$L77+$N77+$P77+$R77)),$S77,IF((SUM(выдача!$O77:AD77)&lt;=($B77+$D77+$F77+$H77+$J77+$L77+$N77+$P77+$R77+$T77)),$U77,IF((SUM(выдача!$O77:AD77)&lt;=($B77+$D77+$F77+$H77+$J77+$L77+$N77+$P77+$R77+$T77+$V77)),$W77,IF((SUM(выдача!$O77:AD77)&lt;=($B77+$D77+$F77+$H77+$J77+$L77+$N77+$P77+$R77+$T77+$V77+$X77)),$Y77,IF((SUM(выдача!$O77:AD77)&lt;=($B77+$D77+$F77+$H77+$J77+$L77+$N77+$P77+$R77+$T77+$V77+$X77+$Z77)),$AA77,IF((SUM(выдача!$O77:AD77)&lt;=($B77+$D77+$F77+$H77+$J77+$L77+$N77+$P77+$R77+$T77+$V77+$X77+$Z77+$AB77)),$AC77,0))))))))))))))</f>
        <v>0</v>
      </c>
      <c r="AY77" s="354">
        <f>IF(((SUM(выдача!$O77:AE77)&lt;=$B77)),$C77,IF((SUM(выдача!$O77:AE77)&lt;=($B77+$D77)),$E77,IF((SUM(выдача!$O77:AE77)&lt;=($B77+$D77+$F77)),$G77,IF((SUM(выдача!$O77:AE77)&lt;=($B77+$D77+$F77+$H77)),$I77,IF((SUM(выдача!$O77:AE77)&lt;=($B77+$D77+$F77+$H77+$J77)),$K77,IF((SUM(выдача!$O77:AE77)&lt;=($B77+$D77+$F77+$H77+$J77+$L77)),$M77,IF((SUM(выдача!$O77:AE77)&lt;=($B77+$D77+$F77+$H77+$J77+$L77+$N77)),$O77,IF((SUM(выдача!$O77:AE77)&lt;=($B77+$D77+$F77+$H77+$J77+$L77+$N77+$P77)),$Q77,IF((SUM(выдача!$O77:AE77)&lt;=($B77+$D77+$F77+$H77+$J77+$L77+$N77+$P77+$R77)),$S77,IF((SUM(выдача!$O77:AE77)&lt;=($B77+$D77+$F77+$H77+$J77+$L77+$N77+$P77+$R77+$T77)),$U77,IF((SUM(выдача!$O77:AE77)&lt;=($B77+$D77+$F77+$H77+$J77+$L77+$N77+$P77+$R77+$T77+$V77)),$W77,IF((SUM(выдача!$O77:AE77)&lt;=($B77+$D77+$F77+$H77+$J77+$L77+$N77+$P77+$R77+$T77+$V77+$X77)),$Y77,IF((SUM(выдача!$O77:AE77)&lt;=($B77+$D77+$F77+$H77+$J77+$L77+$N77+$P77+$R77+$T77+$V77+$X77+$Z77)),$AA77,IF((SUM(выдача!$O77:AE77)&lt;=($B77+$D77+$F77+$H77+$J77+$L77+$N77+$P77+$R77+$T77+$V77+$X77+$Z77+$AB77)),$AC77,0))))))))))))))</f>
        <v>0</v>
      </c>
      <c r="AZ77" s="354">
        <f>IF(((SUM(выдача!$O77:AF77)&lt;=$B77)),$C77,IF((SUM(выдача!$O77:AF77)&lt;=($B77+$D77)),$E77,IF((SUM(выдача!$O77:AF77)&lt;=($B77+$D77+$F77)),$G77,IF((SUM(выдача!$O77:AF77)&lt;=($B77+$D77+$F77+$H77)),$I77,IF((SUM(выдача!$O77:AF77)&lt;=($B77+$D77+$F77+$H77+$J77)),$K77,IF((SUM(выдача!$O77:AF77)&lt;=($B77+$D77+$F77+$H77+$J77+$L77)),$M77,IF((SUM(выдача!$O77:AF77)&lt;=($B77+$D77+$F77+$H77+$J77+$L77+$N77)),$O77,IF((SUM(выдача!$O77:AF77)&lt;=($B77+$D77+$F77+$H77+$J77+$L77+$N77+$P77)),$Q77,IF((SUM(выдача!$O77:AF77)&lt;=($B77+$D77+$F77+$H77+$J77+$L77+$N77+$P77+$R77)),$S77,IF((SUM(выдача!$O77:AF77)&lt;=($B77+$D77+$F77+$H77+$J77+$L77+$N77+$P77+$R77+$T77)),$U77,IF((SUM(выдача!$O77:AF77)&lt;=($B77+$D77+$F77+$H77+$J77+$L77+$N77+$P77+$R77+$T77+$V77)),$W77,IF((SUM(выдача!$O77:AF77)&lt;=($B77+$D77+$F77+$H77+$J77+$L77+$N77+$P77+$R77+$T77+$V77+$X77)),$Y77,IF((SUM(выдача!$O77:AF77)&lt;=($B77+$D77+$F77+$H77+$J77+$L77+$N77+$P77+$R77+$T77+$V77+$X77+$Z77)),$AA77,IF((SUM(выдача!$O77:AF77)&lt;=($B77+$D77+$F77+$H77+$J77+$L77+$N77+$P77+$R77+$T77+$V77+$X77+$Z77+$AB77)),$AC77,0))))))))))))))</f>
        <v>0</v>
      </c>
      <c r="BA77" s="354">
        <f>IF(((SUM(выдача!$O77:AG77)&lt;=$B77)),$C77,IF((SUM(выдача!$O77:AG77)&lt;=($B77+$D77)),$E77,IF((SUM(выдача!$O77:AG77)&lt;=($B77+$D77+$F77)),$G77,IF((SUM(выдача!$O77:AG77)&lt;=($B77+$D77+$F77+$H77)),$I77,IF((SUM(выдача!$O77:AG77)&lt;=($B77+$D77+$F77+$H77+$J77)),$K77,IF((SUM(выдача!$O77:AG77)&lt;=($B77+$D77+$F77+$H77+$J77+$L77)),$M77,IF((SUM(выдача!$O77:AG77)&lt;=($B77+$D77+$F77+$H77+$J77+$L77+$N77)),$O77,IF((SUM(выдача!$O77:AG77)&lt;=($B77+$D77+$F77+$H77+$J77+$L77+$N77+$P77)),$Q77,IF((SUM(выдача!$O77:AG77)&lt;=($B77+$D77+$F77+$H77+$J77+$L77+$N77+$P77+$R77)),$S77,IF((SUM(выдача!$O77:AG77)&lt;=($B77+$D77+$F77+$H77+$J77+$L77+$N77+$P77+$R77+$T77)),$U77,IF((SUM(выдача!$O77:AG77)&lt;=($B77+$D77+$F77+$H77+$J77+$L77+$N77+$P77+$R77+$T77+$V77)),$W77,IF((SUM(выдача!$O77:AG77)&lt;=($B77+$D77+$F77+$H77+$J77+$L77+$N77+$P77+$R77+$T77+$V77+$X77)),$Y77,IF((SUM(выдача!$O77:AG77)&lt;=($B77+$D77+$F77+$H77+$J77+$L77+$N77+$P77+$R77+$T77+$V77+$X77+$Z77)),$AA77,IF((SUM(выдача!$O77:AG77)&lt;=($B77+$D77+$F77+$H77+$J77+$L77+$N77+$P77+$R77+$T77+$V77+$X77+$Z77+$AB77)),$AC77,0))))))))))))))</f>
        <v>0</v>
      </c>
      <c r="BB77" s="354">
        <f>IF(((SUM(выдача!$O77:AH77)&lt;=$B77)),$C77,IF((SUM(выдача!$O77:AH77)&lt;=($B77+$D77)),$E77,IF((SUM(выдача!$O77:AH77)&lt;=($B77+$D77+$F77)),$G77,IF((SUM(выдача!$O77:AH77)&lt;=($B77+$D77+$F77+$H77)),$I77,IF((SUM(выдача!$O77:AH77)&lt;=($B77+$D77+$F77+$H77+$J77)),$K77,IF((SUM(выдача!$O77:AH77)&lt;=($B77+$D77+$F77+$H77+$J77+$L77)),$M77,IF((SUM(выдача!$O77:AH77)&lt;=($B77+$D77+$F77+$H77+$J77+$L77+$N77)),$O77,IF((SUM(выдача!$O77:AH77)&lt;=($B77+$D77+$F77+$H77+$J77+$L77+$N77+$P77)),$Q77,IF((SUM(выдача!$O77:AH77)&lt;=($B77+$D77+$F77+$H77+$J77+$L77+$N77+$P77+$R77)),$S77,IF((SUM(выдача!$O77:AH77)&lt;=($B77+$D77+$F77+$H77+$J77+$L77+$N77+$P77+$R77+$T77)),$U77,IF((SUM(выдача!$O77:AH77)&lt;=($B77+$D77+$F77+$H77+$J77+$L77+$N77+$P77+$R77+$T77+$V77)),$W77,IF((SUM(выдача!$O77:AH77)&lt;=($B77+$D77+$F77+$H77+$J77+$L77+$N77+$P77+$R77+$T77+$V77+$X77)),$Y77,IF((SUM(выдача!$O77:AH77)&lt;=($B77+$D77+$F77+$H77+$J77+$L77+$N77+$P77+$R77+$T77+$V77+$X77+$Z77)),$AA77,IF((SUM(выдача!$O77:AH77)&lt;=($B77+$D77+$F77+$H77+$J77+$L77+$N77+$P77+$R77+$T77+$V77+$X77+$Z77+$AB77)),$AC77,0))))))))))))))</f>
        <v>0</v>
      </c>
      <c r="BC77" s="354">
        <f>IF(((SUM(выдача!$O77:AI77)&lt;=$B77)),$C77,IF((SUM(выдача!$O77:AI77)&lt;=($B77+$D77)),$E77,IF((SUM(выдача!$O77:AI77)&lt;=($B77+$D77+$F77)),$G77,IF((SUM(выдача!$O77:AI77)&lt;=($B77+$D77+$F77+$H77)),$I77,IF((SUM(выдача!$O77:AI77)&lt;=($B77+$D77+$F77+$H77+$J77)),$K77,IF((SUM(выдача!$O77:AI77)&lt;=($B77+$D77+$F77+$H77+$J77+$L77)),$M77,IF((SUM(выдача!$O77:AI77)&lt;=($B77+$D77+$F77+$H77+$J77+$L77+$N77)),$O77,IF((SUM(выдача!$O77:AI77)&lt;=($B77+$D77+$F77+$H77+$J77+$L77+$N77+$P77)),$Q77,IF((SUM(выдача!$O77:AI77)&lt;=($B77+$D77+$F77+$H77+$J77+$L77+$N77+$P77+$R77)),$S77,IF((SUM(выдача!$O77:AI77)&lt;=($B77+$D77+$F77+$H77+$J77+$L77+$N77+$P77+$R77+$T77)),$U77,IF((SUM(выдача!$O77:AI77)&lt;=($B77+$D77+$F77+$H77+$J77+$L77+$N77+$P77+$R77+$T77+$V77)),$W77,IF((SUM(выдача!$O77:AI77)&lt;=($B77+$D77+$F77+$H77+$J77+$L77+$N77+$P77+$R77+$T77+$V77+$X77)),$Y77,IF((SUM(выдача!$O77:AI77)&lt;=($B77+$D77+$F77+$H77+$J77+$L77+$N77+$P77+$R77+$T77+$V77+$X77+$Z77)),$AA77,IF((SUM(выдача!$O77:AI77)&lt;=($B77+$D77+$F77+$H77+$J77+$L77+$N77+$P77+$R77+$T77+$V77+$X77+$Z77+$AB77)),$AC77,0))))))))))))))</f>
        <v>0</v>
      </c>
      <c r="BD77" s="355"/>
      <c r="BE77" s="310"/>
    </row>
    <row r="78" spans="1:57" ht="16.5" thickBot="1">
      <c r="A78" s="151"/>
      <c r="B78" s="281"/>
      <c r="C78" s="282"/>
      <c r="D78" s="281"/>
      <c r="E78" s="283"/>
      <c r="F78" s="281"/>
      <c r="G78" s="283"/>
      <c r="H78" s="276"/>
      <c r="I78" s="284"/>
      <c r="J78" s="285"/>
      <c r="K78" s="284"/>
      <c r="L78" s="285"/>
      <c r="M78" s="283"/>
      <c r="N78" s="285"/>
      <c r="O78" s="283"/>
      <c r="P78" s="285"/>
      <c r="Q78" s="283"/>
      <c r="R78" s="285"/>
      <c r="S78" s="283"/>
      <c r="T78" s="285"/>
      <c r="U78" s="283"/>
      <c r="V78" s="285"/>
      <c r="W78" s="283"/>
      <c r="X78" s="285"/>
      <c r="Y78" s="283"/>
      <c r="Z78" s="285"/>
      <c r="AA78" s="283"/>
      <c r="AB78" s="285"/>
      <c r="AC78" s="283"/>
      <c r="AD78" s="351">
        <f t="shared" si="6"/>
        <v>0</v>
      </c>
      <c r="AE78" s="351">
        <f>AD78-(SUM(Всего!D78:'Всего'!X78))</f>
        <v>0</v>
      </c>
      <c r="AF78" s="352">
        <f t="shared" si="7"/>
        <v>0</v>
      </c>
      <c r="AG78" s="353">
        <f t="shared" si="5"/>
        <v>0</v>
      </c>
      <c r="AH78" s="353">
        <f>выдача!B78</f>
        <v>0</v>
      </c>
      <c r="AI78" s="354">
        <f>IF(((SUM(выдача!$O78:O78)&lt;=$B78)),$C78,IF((SUM(выдача!$O78:O78)&lt;=($B78+$D78)),$E78,IF((SUM(выдача!$O78:O78)&lt;=($B78+$D78+$F78)),$G78,IF((SUM(выдача!$O78:O78)&lt;=($B78+$D78+$F78+$H78)),$I78,IF((SUM(выдача!$O78:O78)&lt;=($B78+$D78+$F78+$H78+$J78)),$K78,IF((SUM(выдача!$O78:O78)&lt;=($B78+$D78+$F78+$H78+$J78+$L78)),$M78,IF((SUM(выдача!$O78:O78)&lt;=($B78+$D78+$F78+$H78+$J78+$L78+$N78)),$O78,IF((SUM(выдача!$O78:O78)&lt;=($B78+$D78+$F78+$H78+$J78+$L78+$N78+$P78)),$Q78,IF((SUM(выдача!$O78:O78)&lt;=($B78+$D78+$F78+$H78+$J78+$L78+$N78+$P78+$R78)),$S78,IF((SUM(выдача!$O78:O78)&lt;=($B78+$D78+$F78+$H78+$J78+$L78+$N78+$P78+$R78+$T78)),$U78,IF((SUM(выдача!$O78:O78)&lt;=($B78+$D78+$F78+$H78+$J78+$L78+$N78+$P78+$R78+$T78+$V78)),$W78,IF((SUM(выдача!$O78:O78)&lt;=($B78+$D78+$F78+$H78+$J78+$L78+$N78+$P78+$R78+$T78+$V78+$X78)),$Y78,IF((SUM(выдача!$O78:O78)&lt;=($B78+$D78+$F78+$H78+$J78+$L78+$N78+$P78+$R78+$T78+$V78+$X78+$Z78)),$AA78,IF((SUM(выдача!$O78:O78)&lt;=($B78+$D78+$F78+$H78+$J78+$L78+$N78+$P78+$R78+$T78+$V78+$X78+$Z78+$AB78)),$AC78,0))))))))))))))</f>
        <v>0</v>
      </c>
      <c r="AJ78" s="354">
        <f>IF(((SUM(выдача!$O78:P78)&lt;=$B78)),$C78,IF((SUM(выдача!$O78:P78)&lt;=($B78+$D78)),$E78,IF((SUM(выдача!$O78:P78)&lt;=($B78+$D78+$F78)),$G78,IF((SUM(выдача!$O78:P78)&lt;=($B78+$D78+$F78+$H78)),$I78,IF((SUM(выдача!$O78:P78)&lt;=($B78+$D78+$F78+$H78+$J78)),$K78,IF((SUM(выдача!$O78:P78)&lt;=($B78+$D78+$F78+$H78+$J78+$L78)),$M78,IF((SUM(выдача!$O78:P78)&lt;=($B78+$D78+$F78+$H78+$J78+$L78+$N78)),$O78,IF((SUM(выдача!$O78:P78)&lt;=($B78+$D78+$F78+$H78+$J78+$L78+$N78+$P78)),$Q78,IF((SUM(выдача!$O78:P78)&lt;=($B78+$D78+$F78+$H78+$J78+$L78+$N78+$P78+$R78)),$S78,IF((SUM(выдача!$O78:P78)&lt;=($B78+$D78+$F78+$H78+$J78+$L78+$N78+$P78+$R78+$T78)),$U78,IF((SUM(выдача!$O78:P78)&lt;=($B78+$D78+$F78+$H78+$J78+$L78+$N78+$P78+$R78+$T78+$V78)),$W78,IF((SUM(выдача!$O78:P78)&lt;=($B78+$D78+$F78+$H78+$J78+$L78+$N78+$P78+$R78+$T78+$V78+$X78)),$Y78,IF((SUM(выдача!$O78:P78)&lt;=($B78+$D78+$F78+$H78+$J78+$L78+$N78+$P78+$R78+$T78+$V78+$X78+$Z78)),$AA78,IF((SUM(выдача!$O78:P78)&lt;=($B78+$D78+$F78+$H78+$J78+$L78+$N78+$P78+$R78+$T78+$V78+$X78+$Z78+$AB78)),$AC78,0))))))))))))))</f>
        <v>0</v>
      </c>
      <c r="AK78" s="354">
        <f>IF(((SUM(выдача!$O78:Q78)&lt;=$B78)),$C78,IF((SUM(выдача!$O78:Q78)&lt;=($B78+$D78)),$E78,IF((SUM(выдача!$O78:Q78)&lt;=($B78+$D78+$F78)),$G78,IF((SUM(выдача!$O78:Q78)&lt;=($B78+$D78+$F78+$H78)),$I78,IF((SUM(выдача!$O78:Q78)&lt;=($B78+$D78+$F78+$H78+$J78)),$K78,IF((SUM(выдача!$O78:Q78)&lt;=($B78+$D78+$F78+$H78+$J78+$L78)),$M78,IF((SUM(выдача!$O78:Q78)&lt;=($B78+$D78+$F78+$H78+$J78+$L78+$N78)),$O78,IF((SUM(выдача!$O78:Q78)&lt;=($B78+$D78+$F78+$H78+$J78+$L78+$N78+$P78)),$Q78,IF((SUM(выдача!$O78:Q78)&lt;=($B78+$D78+$F78+$H78+$J78+$L78+$N78+$P78+$R78)),$S78,IF((SUM(выдача!$O78:Q78)&lt;=($B78+$D78+$F78+$H78+$J78+$L78+$N78+$P78+$R78+$T78)),$U78,IF((SUM(выдача!$O78:Q78)&lt;=($B78+$D78+$F78+$H78+$J78+$L78+$N78+$P78+$R78+$T78+$V78)),$W78,IF((SUM(выдача!$O78:Q78)&lt;=($B78+$D78+$F78+$H78+$J78+$L78+$N78+$P78+$R78+$T78+$V78+$X78)),$Y78,IF((SUM(выдача!$O78:Q78)&lt;=($B78+$D78+$F78+$H78+$J78+$L78+$N78+$P78+$R78+$T78+$V78+$X78+$Z78)),$AA78,IF((SUM(выдача!$O78:Q78)&lt;=($B78+$D78+$F78+$H78+$J78+$L78+$N78+$P78+$R78+$T78+$V78+$X78+$Z78+$AB78)),$AC78,0))))))))))))))</f>
        <v>0</v>
      </c>
      <c r="AL78" s="354">
        <f>IF(((SUM(выдача!$O78:R78)&lt;=$B78)),$C78,IF((SUM(выдача!$O78:R78)&lt;=($B78+$D78)),$E78,IF((SUM(выдача!$O78:R78)&lt;=($B78+$D78+$F78)),$G78,IF((SUM(выдача!$O78:R78)&lt;=($B78+$D78+$F78+$H78)),$I78,IF((SUM(выдача!$O78:R78)&lt;=($B78+$D78+$F78+$H78+$J78)),$K78,IF((SUM(выдача!$O78:R78)&lt;=($B78+$D78+$F78+$H78+$J78+$L78)),$M78,IF((SUM(выдача!$O78:R78)&lt;=($B78+$D78+$F78+$H78+$J78+$L78+$N78)),$O78,IF((SUM(выдача!$O78:R78)&lt;=($B78+$D78+$F78+$H78+$J78+$L78+$N78+$P78)),$Q78,IF((SUM(выдача!$O78:R78)&lt;=($B78+$D78+$F78+$H78+$J78+$L78+$N78+$P78+$R78)),$S78,IF((SUM(выдача!$O78:R78)&lt;=($B78+$D78+$F78+$H78+$J78+$L78+$N78+$P78+$R78+$T78)),$U78,IF((SUM(выдача!$O78:R78)&lt;=($B78+$D78+$F78+$H78+$J78+$L78+$N78+$P78+$R78+$T78+$V78)),$W78,IF((SUM(выдача!$O78:R78)&lt;=($B78+$D78+$F78+$H78+$J78+$L78+$N78+$P78+$R78+$T78+$V78+$X78)),$Y78,IF((SUM(выдача!$O78:R78)&lt;=($B78+$D78+$F78+$H78+$J78+$L78+$N78+$P78+$R78+$T78+$V78+$X78+$Z78)),$AA78,IF((SUM(выдача!$O78:R78)&lt;=($B78+$D78+$F78+$H78+$J78+$L78+$N78+$P78+$R78+$T78+$V78+$X78+$Z78+$AB78)),$AC78,0))))))))))))))</f>
        <v>0</v>
      </c>
      <c r="AM78" s="354">
        <f>IF(((SUM(выдача!$O78:S78)&lt;=$B78)),$C78,IF((SUM(выдача!$O78:S78)&lt;=($B78+$D78)),$E78,IF((SUM(выдача!$O78:S78)&lt;=($B78+$D78+$F78)),$G78,IF((SUM(выдача!$O78:S78)&lt;=($B78+$D78+$F78+$H78)),$I78,IF((SUM(выдача!$O78:S78)&lt;=($B78+$D78+$F78+$H78+$J78)),$K78,IF((SUM(выдача!$O78:S78)&lt;=($B78+$D78+$F78+$H78+$J78+$L78)),$M78,IF((SUM(выдача!$O78:S78)&lt;=($B78+$D78+$F78+$H78+$J78+$L78+$N78)),$O78,IF((SUM(выдача!$O78:S78)&lt;=($B78+$D78+$F78+$H78+$J78+$L78+$N78+$P78)),$Q78,IF((SUM(выдача!$O78:S78)&lt;=($B78+$D78+$F78+$H78+$J78+$L78+$N78+$P78+$R78)),$S78,IF((SUM(выдача!$O78:S78)&lt;=($B78+$D78+$F78+$H78+$J78+$L78+$N78+$P78+$R78+$T78)),$U78,IF((SUM(выдача!$O78:S78)&lt;=($B78+$D78+$F78+$H78+$J78+$L78+$N78+$P78+$R78+$T78+$V78)),$W78,IF((SUM(выдача!$O78:S78)&lt;=($B78+$D78+$F78+$H78+$J78+$L78+$N78+$P78+$R78+$T78+$V78+$X78)),$Y78,IF((SUM(выдача!$O78:S78)&lt;=($B78+$D78+$F78+$H78+$J78+$L78+$N78+$P78+$R78+$T78+$V78+$X78+$Z78)),$AA78,IF((SUM(выдача!$O78:S78)&lt;=($B78+$D78+$F78+$H78+$J78+$L78+$N78+$P78+$R78+$T78+$V78+$X78+$Z78+$AB78)),$AC78,0))))))))))))))</f>
        <v>0</v>
      </c>
      <c r="AN78" s="354">
        <f>IF(((SUM(выдача!$O78:T78)&lt;=$B78)),$C78,IF((SUM(выдача!$O78:T78)&lt;=($B78+$D78)),$E78,IF((SUM(выдача!$O78:T78)&lt;=($B78+$D78+$F78)),$G78,IF((SUM(выдача!$O78:T78)&lt;=($B78+$D78+$F78+$H78)),$I78,IF((SUM(выдача!$O78:T78)&lt;=($B78+$D78+$F78+$H78+$J78)),$K78,IF((SUM(выдача!$O78:T78)&lt;=($B78+$D78+$F78+$H78+$J78+$L78)),$M78,IF((SUM(выдача!$O78:T78)&lt;=($B78+$D78+$F78+$H78+$J78+$L78+$N78)),$O78,IF((SUM(выдача!$O78:T78)&lt;=($B78+$D78+$F78+$H78+$J78+$L78+$N78+$P78)),$Q78,IF((SUM(выдача!$O78:T78)&lt;=($B78+$D78+$F78+$H78+$J78+$L78+$N78+$P78+$R78)),$S78,IF((SUM(выдача!$O78:T78)&lt;=($B78+$D78+$F78+$H78+$J78+$L78+$N78+$P78+$R78+$T78)),$U78,IF((SUM(выдача!$O78:T78)&lt;=($B78+$D78+$F78+$H78+$J78+$L78+$N78+$P78+$R78+$T78+$V78)),$W78,IF((SUM(выдача!$O78:T78)&lt;=($B78+$D78+$F78+$H78+$J78+$L78+$N78+$P78+$R78+$T78+$V78+$X78)),$Y78,IF((SUM(выдача!$O78:T78)&lt;=($B78+$D78+$F78+$H78+$J78+$L78+$N78+$P78+$R78+$T78+$V78+$X78+$Z78)),$AA78,IF((SUM(выдача!$O78:T78)&lt;=($B78+$D78+$F78+$H78+$J78+$L78+$N78+$P78+$R78+$T78+$V78+$X78+$Z78+$AB78)),$AC78,0))))))))))))))</f>
        <v>0</v>
      </c>
      <c r="AO78" s="354">
        <f>IF(((SUM(выдача!$O78:U78)&lt;=$B78)),$C78,IF((SUM(выдача!$O78:U78)&lt;=($B78+$D78)),$E78,IF((SUM(выдача!$O78:U78)&lt;=($B78+$D78+$F78)),$G78,IF((SUM(выдача!$O78:U78)&lt;=($B78+$D78+$F78+$H78)),$I78,IF((SUM(выдача!$O78:U78)&lt;=($B78+$D78+$F78+$H78+$J78)),$K78,IF((SUM(выдача!$O78:U78)&lt;=($B78+$D78+$F78+$H78+$J78+$L78)),$M78,IF((SUM(выдача!$O78:U78)&lt;=($B78+$D78+$F78+$H78+$J78+$L78+$N78)),$O78,IF((SUM(выдача!$O78:U78)&lt;=($B78+$D78+$F78+$H78+$J78+$L78+$N78+$P78)),$Q78,IF((SUM(выдача!$O78:U78)&lt;=($B78+$D78+$F78+$H78+$J78+$L78+$N78+$P78+$R78)),$S78,IF((SUM(выдача!$O78:U78)&lt;=($B78+$D78+$F78+$H78+$J78+$L78+$N78+$P78+$R78+$T78)),$U78,IF((SUM(выдача!$O78:U78)&lt;=($B78+$D78+$F78+$H78+$J78+$L78+$N78+$P78+$R78+$T78+$V78)),$W78,IF((SUM(выдача!$O78:U78)&lt;=($B78+$D78+$F78+$H78+$J78+$L78+$N78+$P78+$R78+$T78+$V78+$X78)),$Y78,IF((SUM(выдача!$O78:U78)&lt;=($B78+$D78+$F78+$H78+$J78+$L78+$N78+$P78+$R78+$T78+$V78+$X78+$Z78)),$AA78,IF((SUM(выдача!$O78:U78)&lt;=($B78+$D78+$F78+$H78+$J78+$L78+$N78+$P78+$R78+$T78+$V78+$X78+$Z78+$AB78)),$AC78,0))))))))))))))</f>
        <v>0</v>
      </c>
      <c r="AP78" s="354">
        <f>IF(((SUM(выдача!$O78:V78)&lt;=$B78)),$C78,IF((SUM(выдача!$O78:V78)&lt;=($B78+$D78)),$E78,IF((SUM(выдача!$O78:V78)&lt;=($B78+$D78+$F78)),$G78,IF((SUM(выдача!$O78:V78)&lt;=($B78+$D78+$F78+$H78)),$I78,IF((SUM(выдача!$O78:V78)&lt;=($B78+$D78+$F78+$H78+$J78)),$K78,IF((SUM(выдача!$O78:V78)&lt;=($B78+$D78+$F78+$H78+$J78+$L78)),$M78,IF((SUM(выдача!$O78:V78)&lt;=($B78+$D78+$F78+$H78+$J78+$L78+$N78)),$O78,IF((SUM(выдача!$O78:V78)&lt;=($B78+$D78+$F78+$H78+$J78+$L78+$N78+$P78)),$Q78,IF((SUM(выдача!$O78:V78)&lt;=($B78+$D78+$F78+$H78+$J78+$L78+$N78+$P78+$R78)),$S78,IF((SUM(выдача!$O78:V78)&lt;=($B78+$D78+$F78+$H78+$J78+$L78+$N78+$P78+$R78+$T78)),$U78,IF((SUM(выдача!$O78:V78)&lt;=($B78+$D78+$F78+$H78+$J78+$L78+$N78+$P78+$R78+$T78+$V78)),$W78,IF((SUM(выдача!$O78:V78)&lt;=($B78+$D78+$F78+$H78+$J78+$L78+$N78+$P78+$R78+$T78+$V78+$X78)),$Y78,IF((SUM(выдача!$O78:V78)&lt;=($B78+$D78+$F78+$H78+$J78+$L78+$N78+$P78+$R78+$T78+$V78+$X78+$Z78)),$AA78,IF((SUM(выдача!$O78:V78)&lt;=($B78+$D78+$F78+$H78+$J78+$L78+$N78+$P78+$R78+$T78+$V78+$X78+$Z78+$AB78)),$AC78,0))))))))))))))</f>
        <v>0</v>
      </c>
      <c r="AQ78" s="354">
        <f>IF(((SUM(выдача!$O78:W78)&lt;=$B78)),$C78,IF((SUM(выдача!$O78:W78)&lt;=($B78+$D78)),$E78,IF((SUM(выдача!$O78:W78)&lt;=($B78+$D78+$F78)),$G78,IF((SUM(выдача!$O78:W78)&lt;=($B78+$D78+$F78+$H78)),$I78,IF((SUM(выдача!$O78:W78)&lt;=($B78+$D78+$F78+$H78+$J78)),$K78,IF((SUM(выдача!$O78:W78)&lt;=($B78+$D78+$F78+$H78+$J78+$L78)),$M78,IF((SUM(выдача!$O78:W78)&lt;=($B78+$D78+$F78+$H78+$J78+$L78+$N78)),$O78,IF((SUM(выдача!$O78:W78)&lt;=($B78+$D78+$F78+$H78+$J78+$L78+$N78+$P78)),$Q78,IF((SUM(выдача!$O78:W78)&lt;=($B78+$D78+$F78+$H78+$J78+$L78+$N78+$P78+$R78)),$S78,IF((SUM(выдача!$O78:W78)&lt;=($B78+$D78+$F78+$H78+$J78+$L78+$N78+$P78+$R78+$T78)),$U78,IF((SUM(выдача!$O78:W78)&lt;=($B78+$D78+$F78+$H78+$J78+$L78+$N78+$P78+$R78+$T78+$V78)),$W78,IF((SUM(выдача!$O78:W78)&lt;=($B78+$D78+$F78+$H78+$J78+$L78+$N78+$P78+$R78+$T78+$V78+$X78)),$Y78,IF((SUM(выдача!$O78:W78)&lt;=($B78+$D78+$F78+$H78+$J78+$L78+$N78+$P78+$R78+$T78+$V78+$X78+$Z78)),$AA78,IF((SUM(выдача!$O78:W78)&lt;=($B78+$D78+$F78+$H78+$J78+$L78+$N78+$P78+$R78+$T78+$V78+$X78+$Z78+$AB78)),$AC78,0))))))))))))))</f>
        <v>0</v>
      </c>
      <c r="AR78" s="354">
        <f>IF(((SUM(выдача!$O78:X78)&lt;=$B78)),$C78,IF((SUM(выдача!$O78:X78)&lt;=($B78+$D78)),$E78,IF((SUM(выдача!$O78:X78)&lt;=($B78+$D78+$F78)),$G78,IF((SUM(выдача!$O78:X78)&lt;=($B78+$D78+$F78+$H78)),$I78,IF((SUM(выдача!$O78:X78)&lt;=($B78+$D78+$F78+$H78+$J78)),$K78,IF((SUM(выдача!$O78:X78)&lt;=($B78+$D78+$F78+$H78+$J78+$L78)),$M78,IF((SUM(выдача!$O78:X78)&lt;=($B78+$D78+$F78+$H78+$J78+$L78+$N78)),$O78,IF((SUM(выдача!$O78:X78)&lt;=($B78+$D78+$F78+$H78+$J78+$L78+$N78+$P78)),$Q78,IF((SUM(выдача!$O78:X78)&lt;=($B78+$D78+$F78+$H78+$J78+$L78+$N78+$P78+$R78)),$S78,IF((SUM(выдача!$O78:X78)&lt;=($B78+$D78+$F78+$H78+$J78+$L78+$N78+$P78+$R78+$T78)),$U78,IF((SUM(выдача!$O78:X78)&lt;=($B78+$D78+$F78+$H78+$J78+$L78+$N78+$P78+$R78+$T78+$V78)),$W78,IF((SUM(выдача!$O78:X78)&lt;=($B78+$D78+$F78+$H78+$J78+$L78+$N78+$P78+$R78+$T78+$V78+$X78)),$Y78,IF((SUM(выдача!$O78:X78)&lt;=($B78+$D78+$F78+$H78+$J78+$L78+$N78+$P78+$R78+$T78+$V78+$X78+$Z78)),$AA78,IF((SUM(выдача!$O78:X78)&lt;=($B78+$D78+$F78+$H78+$J78+$L78+$N78+$P78+$R78+$T78+$V78+$X78+$Z78+$AB78)),$AC78,0))))))))))))))</f>
        <v>0</v>
      </c>
      <c r="AS78" s="354">
        <f>IF(((SUM(выдача!$O78:Y78)&lt;=$B78)),$C78,IF((SUM(выдача!$O78:Y78)&lt;=($B78+$D78)),$E78,IF((SUM(выдача!$O78:Y78)&lt;=($B78+$D78+$F78)),$G78,IF((SUM(выдача!$O78:Y78)&lt;=($B78+$D78+$F78+$H78)),$I78,IF((SUM(выдача!$O78:Y78)&lt;=($B78+$D78+$F78+$H78+$J78)),$K78,IF((SUM(выдача!$O78:Y78)&lt;=($B78+$D78+$F78+$H78+$J78+$L78)),$M78,IF((SUM(выдача!$O78:Y78)&lt;=($B78+$D78+$F78+$H78+$J78+$L78+$N78)),$O78,IF((SUM(выдача!$O78:Y78)&lt;=($B78+$D78+$F78+$H78+$J78+$L78+$N78+$P78)),$Q78,IF((SUM(выдача!$O78:Y78)&lt;=($B78+$D78+$F78+$H78+$J78+$L78+$N78+$P78+$R78)),$S78,IF((SUM(выдача!$O78:Y78)&lt;=($B78+$D78+$F78+$H78+$J78+$L78+$N78+$P78+$R78+$T78)),$U78,IF((SUM(выдача!$O78:Y78)&lt;=($B78+$D78+$F78+$H78+$J78+$L78+$N78+$P78+$R78+$T78+$V78)),$W78,IF((SUM(выдача!$O78:Y78)&lt;=($B78+$D78+$F78+$H78+$J78+$L78+$N78+$P78+$R78+$T78+$V78+$X78)),$Y78,IF((SUM(выдача!$O78:Y78)&lt;=($B78+$D78+$F78+$H78+$J78+$L78+$N78+$P78+$R78+$T78+$V78+$X78+$Z78)),$AA78,IF((SUM(выдача!$O78:Y78)&lt;=($B78+$D78+$F78+$H78+$J78+$L78+$N78+$P78+$R78+$T78+$V78+$X78+$Z78+$AB78)),$AC78,0))))))))))))))</f>
        <v>0</v>
      </c>
      <c r="AT78" s="354">
        <f>IF(((SUM(выдача!$O78:Z78)&lt;=$B78)),$C78,IF((SUM(выдача!$O78:Z78)&lt;=($B78+$D78)),$E78,IF((SUM(выдача!$O78:Z78)&lt;=($B78+$D78+$F78)),$G78,IF((SUM(выдача!$O78:Z78)&lt;=($B78+$D78+$F78+$H78)),$I78,IF((SUM(выдача!$O78:Z78)&lt;=($B78+$D78+$F78+$H78+$J78)),$K78,IF((SUM(выдача!$O78:Z78)&lt;=($B78+$D78+$F78+$H78+$J78+$L78)),$M78,IF((SUM(выдача!$O78:Z78)&lt;=($B78+$D78+$F78+$H78+$J78+$L78+$N78)),$O78,IF((SUM(выдача!$O78:Z78)&lt;=($B78+$D78+$F78+$H78+$J78+$L78+$N78+$P78)),$Q78,IF((SUM(выдача!$O78:Z78)&lt;=($B78+$D78+$F78+$H78+$J78+$L78+$N78+$P78+$R78)),$S78,IF((SUM(выдача!$O78:Z78)&lt;=($B78+$D78+$F78+$H78+$J78+$L78+$N78+$P78+$R78+$T78)),$U78,IF((SUM(выдача!$O78:Z78)&lt;=($B78+$D78+$F78+$H78+$J78+$L78+$N78+$P78+$R78+$T78+$V78)),$W78,IF((SUM(выдача!$O78:Z78)&lt;=($B78+$D78+$F78+$H78+$J78+$L78+$N78+$P78+$R78+$T78+$V78+$X78)),$Y78,IF((SUM(выдача!$O78:Z78)&lt;=($B78+$D78+$F78+$H78+$J78+$L78+$N78+$P78+$R78+$T78+$V78+$X78+$Z78)),$AA78,IF((SUM(выдача!$O78:Z78)&lt;=($B78+$D78+$F78+$H78+$J78+$L78+$N78+$P78+$R78+$T78+$V78+$X78+$Z78+$AB78)),$AC78,0))))))))))))))</f>
        <v>0</v>
      </c>
      <c r="AU78" s="354">
        <f>IF(((SUM(выдача!$O78:AA78)&lt;=$B78)),$C78,IF((SUM(выдача!$O78:AA78)&lt;=($B78+$D78)),$E78,IF((SUM(выдача!$O78:AA78)&lt;=($B78+$D78+$F78)),$G78,IF((SUM(выдача!$O78:AA78)&lt;=($B78+$D78+$F78+$H78)),$I78,IF((SUM(выдача!$O78:AA78)&lt;=($B78+$D78+$F78+$H78+$J78)),$K78,IF((SUM(выдача!$O78:AA78)&lt;=($B78+$D78+$F78+$H78+$J78+$L78)),$M78,IF((SUM(выдача!$O78:AA78)&lt;=($B78+$D78+$F78+$H78+$J78+$L78+$N78)),$O78,IF((SUM(выдача!$O78:AA78)&lt;=($B78+$D78+$F78+$H78+$J78+$L78+$N78+$P78)),$Q78,IF((SUM(выдача!$O78:AA78)&lt;=($B78+$D78+$F78+$H78+$J78+$L78+$N78+$P78+$R78)),$S78,IF((SUM(выдача!$O78:AA78)&lt;=($B78+$D78+$F78+$H78+$J78+$L78+$N78+$P78+$R78+$T78)),$U78,IF((SUM(выдача!$O78:AA78)&lt;=($B78+$D78+$F78+$H78+$J78+$L78+$N78+$P78+$R78+$T78+$V78)),$W78,IF((SUM(выдача!$O78:AA78)&lt;=($B78+$D78+$F78+$H78+$J78+$L78+$N78+$P78+$R78+$T78+$V78+$X78)),$Y78,IF((SUM(выдача!$O78:AA78)&lt;=($B78+$D78+$F78+$H78+$J78+$L78+$N78+$P78+$R78+$T78+$V78+$X78+$Z78)),$AA78,IF((SUM(выдача!$O78:AA78)&lt;=($B78+$D78+$F78+$H78+$J78+$L78+$N78+$P78+$R78+$T78+$V78+$X78+$Z78+$AB78)),$AC78,0))))))))))))))</f>
        <v>0</v>
      </c>
      <c r="AV78" s="354">
        <f>IF(((SUM(выдача!$O78:AB78)&lt;=$B78)),$C78,IF((SUM(выдача!$O78:AB78)&lt;=($B78+$D78)),$E78,IF((SUM(выдача!$O78:AB78)&lt;=($B78+$D78+$F78)),$G78,IF((SUM(выдача!$O78:AB78)&lt;=($B78+$D78+$F78+$H78)),$I78,IF((SUM(выдача!$O78:AB78)&lt;=($B78+$D78+$F78+$H78+$J78)),$K78,IF((SUM(выдача!$O78:AB78)&lt;=($B78+$D78+$F78+$H78+$J78+$L78)),$M78,IF((SUM(выдача!$O78:AB78)&lt;=($B78+$D78+$F78+$H78+$J78+$L78+$N78)),$O78,IF((SUM(выдача!$O78:AB78)&lt;=($B78+$D78+$F78+$H78+$J78+$L78+$N78+$P78)),$Q78,IF((SUM(выдача!$O78:AB78)&lt;=($B78+$D78+$F78+$H78+$J78+$L78+$N78+$P78+$R78)),$S78,IF((SUM(выдача!$O78:AB78)&lt;=($B78+$D78+$F78+$H78+$J78+$L78+$N78+$P78+$R78+$T78)),$U78,IF((SUM(выдача!$O78:AB78)&lt;=($B78+$D78+$F78+$H78+$J78+$L78+$N78+$P78+$R78+$T78+$V78)),$W78,IF((SUM(выдача!$O78:AB78)&lt;=($B78+$D78+$F78+$H78+$J78+$L78+$N78+$P78+$R78+$T78+$V78+$X78)),$Y78,IF((SUM(выдача!$O78:AB78)&lt;=($B78+$D78+$F78+$H78+$J78+$L78+$N78+$P78+$R78+$T78+$V78+$X78+$Z78)),$AA78,IF((SUM(выдача!$O78:AB78)&lt;=($B78+$D78+$F78+$H78+$J78+$L78+$N78+$P78+$R78+$T78+$V78+$X78+$Z78+$AB78)),$AC78,0))))))))))))))</f>
        <v>0</v>
      </c>
      <c r="AW78" s="354">
        <f>IF(((SUM(выдача!$O78:AC78)&lt;=$B78)),$C78,IF((SUM(выдача!$O78:AC78)&lt;=($B78+$D78)),$E78,IF((SUM(выдача!$O78:AC78)&lt;=($B78+$D78+$F78)),$G78,IF((SUM(выдача!$O78:AC78)&lt;=($B78+$D78+$F78+$H78)),$I78,IF((SUM(выдача!$O78:AC78)&lt;=($B78+$D78+$F78+$H78+$J78)),$K78,IF((SUM(выдача!$O78:AC78)&lt;=($B78+$D78+$F78+$H78+$J78+$L78)),$M78,IF((SUM(выдача!$O78:AC78)&lt;=($B78+$D78+$F78+$H78+$J78+$L78+$N78)),$O78,IF((SUM(выдача!$O78:AC78)&lt;=($B78+$D78+$F78+$H78+$J78+$L78+$N78+$P78)),$Q78,IF((SUM(выдача!$O78:AC78)&lt;=($B78+$D78+$F78+$H78+$J78+$L78+$N78+$P78+$R78)),$S78,IF((SUM(выдача!$O78:AC78)&lt;=($B78+$D78+$F78+$H78+$J78+$L78+$N78+$P78+$R78+$T78)),$U78,IF((SUM(выдача!$O78:AC78)&lt;=($B78+$D78+$F78+$H78+$J78+$L78+$N78+$P78+$R78+$T78+$V78)),$W78,IF((SUM(выдача!$O78:AC78)&lt;=($B78+$D78+$F78+$H78+$J78+$L78+$N78+$P78+$R78+$T78+$V78+$X78)),$Y78,IF((SUM(выдача!$O78:AC78)&lt;=($B78+$D78+$F78+$H78+$J78+$L78+$N78+$P78+$R78+$T78+$V78+$X78+$Z78)),$AA78,IF((SUM(выдача!$O78:AC78)&lt;=($B78+$D78+$F78+$H78+$J78+$L78+$N78+$P78+$R78+$T78+$V78+$X78+$Z78+$AB78)),$AC78,0))))))))))))))</f>
        <v>0</v>
      </c>
      <c r="AX78" s="354">
        <f>IF(((SUM(выдача!$O78:AD78)&lt;=$B78)),$C78,IF((SUM(выдача!$O78:AD78)&lt;=($B78+$D78)),$E78,IF((SUM(выдача!$O78:AD78)&lt;=($B78+$D78+$F78)),$G78,IF((SUM(выдача!$O78:AD78)&lt;=($B78+$D78+$F78+$H78)),$I78,IF((SUM(выдача!$O78:AD78)&lt;=($B78+$D78+$F78+$H78+$J78)),$K78,IF((SUM(выдача!$O78:AD78)&lt;=($B78+$D78+$F78+$H78+$J78+$L78)),$M78,IF((SUM(выдача!$O78:AD78)&lt;=($B78+$D78+$F78+$H78+$J78+$L78+$N78)),$O78,IF((SUM(выдача!$O78:AD78)&lt;=($B78+$D78+$F78+$H78+$J78+$L78+$N78+$P78)),$Q78,IF((SUM(выдача!$O78:AD78)&lt;=($B78+$D78+$F78+$H78+$J78+$L78+$N78+$P78+$R78)),$S78,IF((SUM(выдача!$O78:AD78)&lt;=($B78+$D78+$F78+$H78+$J78+$L78+$N78+$P78+$R78+$T78)),$U78,IF((SUM(выдача!$O78:AD78)&lt;=($B78+$D78+$F78+$H78+$J78+$L78+$N78+$P78+$R78+$T78+$V78)),$W78,IF((SUM(выдача!$O78:AD78)&lt;=($B78+$D78+$F78+$H78+$J78+$L78+$N78+$P78+$R78+$T78+$V78+$X78)),$Y78,IF((SUM(выдача!$O78:AD78)&lt;=($B78+$D78+$F78+$H78+$J78+$L78+$N78+$P78+$R78+$T78+$V78+$X78+$Z78)),$AA78,IF((SUM(выдача!$O78:AD78)&lt;=($B78+$D78+$F78+$H78+$J78+$L78+$N78+$P78+$R78+$T78+$V78+$X78+$Z78+$AB78)),$AC78,0))))))))))))))</f>
        <v>0</v>
      </c>
      <c r="AY78" s="354">
        <f>IF(((SUM(выдача!$O78:AE78)&lt;=$B78)),$C78,IF((SUM(выдача!$O78:AE78)&lt;=($B78+$D78)),$E78,IF((SUM(выдача!$O78:AE78)&lt;=($B78+$D78+$F78)),$G78,IF((SUM(выдача!$O78:AE78)&lt;=($B78+$D78+$F78+$H78)),$I78,IF((SUM(выдача!$O78:AE78)&lt;=($B78+$D78+$F78+$H78+$J78)),$K78,IF((SUM(выдача!$O78:AE78)&lt;=($B78+$D78+$F78+$H78+$J78+$L78)),$M78,IF((SUM(выдача!$O78:AE78)&lt;=($B78+$D78+$F78+$H78+$J78+$L78+$N78)),$O78,IF((SUM(выдача!$O78:AE78)&lt;=($B78+$D78+$F78+$H78+$J78+$L78+$N78+$P78)),$Q78,IF((SUM(выдача!$O78:AE78)&lt;=($B78+$D78+$F78+$H78+$J78+$L78+$N78+$P78+$R78)),$S78,IF((SUM(выдача!$O78:AE78)&lt;=($B78+$D78+$F78+$H78+$J78+$L78+$N78+$P78+$R78+$T78)),$U78,IF((SUM(выдача!$O78:AE78)&lt;=($B78+$D78+$F78+$H78+$J78+$L78+$N78+$P78+$R78+$T78+$V78)),$W78,IF((SUM(выдача!$O78:AE78)&lt;=($B78+$D78+$F78+$H78+$J78+$L78+$N78+$P78+$R78+$T78+$V78+$X78)),$Y78,IF((SUM(выдача!$O78:AE78)&lt;=($B78+$D78+$F78+$H78+$J78+$L78+$N78+$P78+$R78+$T78+$V78+$X78+$Z78)),$AA78,IF((SUM(выдача!$O78:AE78)&lt;=($B78+$D78+$F78+$H78+$J78+$L78+$N78+$P78+$R78+$T78+$V78+$X78+$Z78+$AB78)),$AC78,0))))))))))))))</f>
        <v>0</v>
      </c>
      <c r="AZ78" s="354">
        <f>IF(((SUM(выдача!$O78:AF78)&lt;=$B78)),$C78,IF((SUM(выдача!$O78:AF78)&lt;=($B78+$D78)),$E78,IF((SUM(выдача!$O78:AF78)&lt;=($B78+$D78+$F78)),$G78,IF((SUM(выдача!$O78:AF78)&lt;=($B78+$D78+$F78+$H78)),$I78,IF((SUM(выдача!$O78:AF78)&lt;=($B78+$D78+$F78+$H78+$J78)),$K78,IF((SUM(выдача!$O78:AF78)&lt;=($B78+$D78+$F78+$H78+$J78+$L78)),$M78,IF((SUM(выдача!$O78:AF78)&lt;=($B78+$D78+$F78+$H78+$J78+$L78+$N78)),$O78,IF((SUM(выдача!$O78:AF78)&lt;=($B78+$D78+$F78+$H78+$J78+$L78+$N78+$P78)),$Q78,IF((SUM(выдача!$O78:AF78)&lt;=($B78+$D78+$F78+$H78+$J78+$L78+$N78+$P78+$R78)),$S78,IF((SUM(выдача!$O78:AF78)&lt;=($B78+$D78+$F78+$H78+$J78+$L78+$N78+$P78+$R78+$T78)),$U78,IF((SUM(выдача!$O78:AF78)&lt;=($B78+$D78+$F78+$H78+$J78+$L78+$N78+$P78+$R78+$T78+$V78)),$W78,IF((SUM(выдача!$O78:AF78)&lt;=($B78+$D78+$F78+$H78+$J78+$L78+$N78+$P78+$R78+$T78+$V78+$X78)),$Y78,IF((SUM(выдача!$O78:AF78)&lt;=($B78+$D78+$F78+$H78+$J78+$L78+$N78+$P78+$R78+$T78+$V78+$X78+$Z78)),$AA78,IF((SUM(выдача!$O78:AF78)&lt;=($B78+$D78+$F78+$H78+$J78+$L78+$N78+$P78+$R78+$T78+$V78+$X78+$Z78+$AB78)),$AC78,0))))))))))))))</f>
        <v>0</v>
      </c>
      <c r="BA78" s="354">
        <f>IF(((SUM(выдача!$O78:AG78)&lt;=$B78)),$C78,IF((SUM(выдача!$O78:AG78)&lt;=($B78+$D78)),$E78,IF((SUM(выдача!$O78:AG78)&lt;=($B78+$D78+$F78)),$G78,IF((SUM(выдача!$O78:AG78)&lt;=($B78+$D78+$F78+$H78)),$I78,IF((SUM(выдача!$O78:AG78)&lt;=($B78+$D78+$F78+$H78+$J78)),$K78,IF((SUM(выдача!$O78:AG78)&lt;=($B78+$D78+$F78+$H78+$J78+$L78)),$M78,IF((SUM(выдача!$O78:AG78)&lt;=($B78+$D78+$F78+$H78+$J78+$L78+$N78)),$O78,IF((SUM(выдача!$O78:AG78)&lt;=($B78+$D78+$F78+$H78+$J78+$L78+$N78+$P78)),$Q78,IF((SUM(выдача!$O78:AG78)&lt;=($B78+$D78+$F78+$H78+$J78+$L78+$N78+$P78+$R78)),$S78,IF((SUM(выдача!$O78:AG78)&lt;=($B78+$D78+$F78+$H78+$J78+$L78+$N78+$P78+$R78+$T78)),$U78,IF((SUM(выдача!$O78:AG78)&lt;=($B78+$D78+$F78+$H78+$J78+$L78+$N78+$P78+$R78+$T78+$V78)),$W78,IF((SUM(выдача!$O78:AG78)&lt;=($B78+$D78+$F78+$H78+$J78+$L78+$N78+$P78+$R78+$T78+$V78+$X78)),$Y78,IF((SUM(выдача!$O78:AG78)&lt;=($B78+$D78+$F78+$H78+$J78+$L78+$N78+$P78+$R78+$T78+$V78+$X78+$Z78)),$AA78,IF((SUM(выдача!$O78:AG78)&lt;=($B78+$D78+$F78+$H78+$J78+$L78+$N78+$P78+$R78+$T78+$V78+$X78+$Z78+$AB78)),$AC78,0))))))))))))))</f>
        <v>0</v>
      </c>
      <c r="BB78" s="354">
        <f>IF(((SUM(выдача!$O78:AH78)&lt;=$B78)),$C78,IF((SUM(выдача!$O78:AH78)&lt;=($B78+$D78)),$E78,IF((SUM(выдача!$O78:AH78)&lt;=($B78+$D78+$F78)),$G78,IF((SUM(выдача!$O78:AH78)&lt;=($B78+$D78+$F78+$H78)),$I78,IF((SUM(выдача!$O78:AH78)&lt;=($B78+$D78+$F78+$H78+$J78)),$K78,IF((SUM(выдача!$O78:AH78)&lt;=($B78+$D78+$F78+$H78+$J78+$L78)),$M78,IF((SUM(выдача!$O78:AH78)&lt;=($B78+$D78+$F78+$H78+$J78+$L78+$N78)),$O78,IF((SUM(выдача!$O78:AH78)&lt;=($B78+$D78+$F78+$H78+$J78+$L78+$N78+$P78)),$Q78,IF((SUM(выдача!$O78:AH78)&lt;=($B78+$D78+$F78+$H78+$J78+$L78+$N78+$P78+$R78)),$S78,IF((SUM(выдача!$O78:AH78)&lt;=($B78+$D78+$F78+$H78+$J78+$L78+$N78+$P78+$R78+$T78)),$U78,IF((SUM(выдача!$O78:AH78)&lt;=($B78+$D78+$F78+$H78+$J78+$L78+$N78+$P78+$R78+$T78+$V78)),$W78,IF((SUM(выдача!$O78:AH78)&lt;=($B78+$D78+$F78+$H78+$J78+$L78+$N78+$P78+$R78+$T78+$V78+$X78)),$Y78,IF((SUM(выдача!$O78:AH78)&lt;=($B78+$D78+$F78+$H78+$J78+$L78+$N78+$P78+$R78+$T78+$V78+$X78+$Z78)),$AA78,IF((SUM(выдача!$O78:AH78)&lt;=($B78+$D78+$F78+$H78+$J78+$L78+$N78+$P78+$R78+$T78+$V78+$X78+$Z78+$AB78)),$AC78,0))))))))))))))</f>
        <v>0</v>
      </c>
      <c r="BC78" s="354">
        <f>IF(((SUM(выдача!$O78:AI78)&lt;=$B78)),$C78,IF((SUM(выдача!$O78:AI78)&lt;=($B78+$D78)),$E78,IF((SUM(выдача!$O78:AI78)&lt;=($B78+$D78+$F78)),$G78,IF((SUM(выдача!$O78:AI78)&lt;=($B78+$D78+$F78+$H78)),$I78,IF((SUM(выдача!$O78:AI78)&lt;=($B78+$D78+$F78+$H78+$J78)),$K78,IF((SUM(выдача!$O78:AI78)&lt;=($B78+$D78+$F78+$H78+$J78+$L78)),$M78,IF((SUM(выдача!$O78:AI78)&lt;=($B78+$D78+$F78+$H78+$J78+$L78+$N78)),$O78,IF((SUM(выдача!$O78:AI78)&lt;=($B78+$D78+$F78+$H78+$J78+$L78+$N78+$P78)),$Q78,IF((SUM(выдача!$O78:AI78)&lt;=($B78+$D78+$F78+$H78+$J78+$L78+$N78+$P78+$R78)),$S78,IF((SUM(выдача!$O78:AI78)&lt;=($B78+$D78+$F78+$H78+$J78+$L78+$N78+$P78+$R78+$T78)),$U78,IF((SUM(выдача!$O78:AI78)&lt;=($B78+$D78+$F78+$H78+$J78+$L78+$N78+$P78+$R78+$T78+$V78)),$W78,IF((SUM(выдача!$O78:AI78)&lt;=($B78+$D78+$F78+$H78+$J78+$L78+$N78+$P78+$R78+$T78+$V78+$X78)),$Y78,IF((SUM(выдача!$O78:AI78)&lt;=($B78+$D78+$F78+$H78+$J78+$L78+$N78+$P78+$R78+$T78+$V78+$X78+$Z78)),$AA78,IF((SUM(выдача!$O78:AI78)&lt;=($B78+$D78+$F78+$H78+$J78+$L78+$N78+$P78+$R78+$T78+$V78+$X78+$Z78+$AB78)),$AC78,0))))))))))))))</f>
        <v>0</v>
      </c>
      <c r="BD78" s="355"/>
      <c r="BE78" s="310"/>
    </row>
    <row r="79" spans="1:57" s="152" customFormat="1" ht="17.25" thickTop="1" thickBot="1">
      <c r="A79" s="337"/>
      <c r="B79" s="338">
        <f>SUM(B3:B78)</f>
        <v>278.34399999999994</v>
      </c>
      <c r="C79" s="338">
        <f>SUM(C3:C78)</f>
        <v>7052</v>
      </c>
      <c r="D79" s="338">
        <f t="shared" ref="D79:AE79" si="8">SUM(D3:D78)</f>
        <v>90.653000000000006</v>
      </c>
      <c r="E79" s="338">
        <f t="shared" si="8"/>
        <v>3183</v>
      </c>
      <c r="F79" s="338">
        <f t="shared" si="8"/>
        <v>82.49</v>
      </c>
      <c r="G79" s="338">
        <f t="shared" si="8"/>
        <v>1060</v>
      </c>
      <c r="H79" s="339">
        <f t="shared" si="8"/>
        <v>62.040000000000006</v>
      </c>
      <c r="I79" s="338">
        <f t="shared" si="8"/>
        <v>3281</v>
      </c>
      <c r="J79" s="339">
        <f t="shared" si="8"/>
        <v>119.119</v>
      </c>
      <c r="K79" s="338">
        <f t="shared" si="8"/>
        <v>1730</v>
      </c>
      <c r="L79" s="339">
        <f t="shared" si="8"/>
        <v>0</v>
      </c>
      <c r="M79" s="338">
        <f t="shared" si="8"/>
        <v>0</v>
      </c>
      <c r="N79" s="339">
        <f t="shared" si="8"/>
        <v>0</v>
      </c>
      <c r="O79" s="338">
        <f t="shared" si="8"/>
        <v>0</v>
      </c>
      <c r="P79" s="339">
        <f t="shared" si="8"/>
        <v>0</v>
      </c>
      <c r="Q79" s="339"/>
      <c r="R79" s="339"/>
      <c r="S79" s="339"/>
      <c r="T79" s="339"/>
      <c r="U79" s="338">
        <f t="shared" si="8"/>
        <v>0</v>
      </c>
      <c r="V79" s="339"/>
      <c r="W79" s="339"/>
      <c r="X79" s="339"/>
      <c r="Y79" s="339"/>
      <c r="Z79" s="339"/>
      <c r="AA79" s="339"/>
      <c r="AB79" s="339"/>
      <c r="AC79" s="339"/>
      <c r="AD79" s="360">
        <f t="shared" si="8"/>
        <v>62418.085999999996</v>
      </c>
      <c r="AE79" s="360">
        <f t="shared" si="8"/>
        <v>0</v>
      </c>
      <c r="AF79" s="361"/>
      <c r="AG79" s="362"/>
      <c r="AH79" s="363"/>
      <c r="AI79" s="363"/>
      <c r="AJ79" s="363"/>
      <c r="AK79" s="363"/>
      <c r="AL79" s="363"/>
      <c r="AM79" s="363"/>
      <c r="AN79" s="363"/>
      <c r="AO79" s="363"/>
      <c r="AP79" s="363"/>
      <c r="AQ79" s="363"/>
      <c r="AR79" s="363"/>
      <c r="AS79" s="363"/>
      <c r="AT79" s="363"/>
      <c r="AU79" s="363"/>
      <c r="AV79" s="363"/>
      <c r="AW79" s="363"/>
      <c r="AX79" s="363"/>
      <c r="AY79" s="363"/>
      <c r="AZ79" s="363"/>
      <c r="BA79" s="363"/>
      <c r="BB79" s="363"/>
      <c r="BC79" s="363"/>
      <c r="BD79" s="355"/>
      <c r="BE79" s="363"/>
    </row>
    <row r="80" spans="1:57" s="152" customFormat="1" ht="21" thickTop="1" thickBot="1">
      <c r="A80" s="178" t="s">
        <v>88</v>
      </c>
      <c r="B80" s="179"/>
      <c r="C80" s="180">
        <f>C157</f>
        <v>27397.605</v>
      </c>
      <c r="D80" s="180">
        <f t="shared" ref="D80:AC80" si="9">D157</f>
        <v>0</v>
      </c>
      <c r="E80" s="180">
        <f t="shared" si="9"/>
        <v>14893.218999999999</v>
      </c>
      <c r="F80" s="180">
        <f t="shared" si="9"/>
        <v>0</v>
      </c>
      <c r="G80" s="180">
        <f t="shared" si="9"/>
        <v>4106.8500000000004</v>
      </c>
      <c r="H80" s="180">
        <f t="shared" si="9"/>
        <v>0</v>
      </c>
      <c r="I80" s="180">
        <f t="shared" si="9"/>
        <v>11475.58</v>
      </c>
      <c r="J80" s="180">
        <f t="shared" si="9"/>
        <v>0</v>
      </c>
      <c r="K80" s="180">
        <f t="shared" si="9"/>
        <v>7394.8320000000003</v>
      </c>
      <c r="L80" s="180">
        <f t="shared" si="9"/>
        <v>0</v>
      </c>
      <c r="M80" s="180">
        <f t="shared" si="9"/>
        <v>0</v>
      </c>
      <c r="N80" s="180">
        <f t="shared" si="9"/>
        <v>0</v>
      </c>
      <c r="O80" s="180">
        <f t="shared" si="9"/>
        <v>0</v>
      </c>
      <c r="P80" s="180">
        <f t="shared" si="9"/>
        <v>0</v>
      </c>
      <c r="Q80" s="180">
        <f t="shared" si="9"/>
        <v>0</v>
      </c>
      <c r="R80" s="180">
        <f t="shared" si="9"/>
        <v>0</v>
      </c>
      <c r="S80" s="180">
        <f t="shared" si="9"/>
        <v>0</v>
      </c>
      <c r="T80" s="180">
        <f t="shared" si="9"/>
        <v>0</v>
      </c>
      <c r="U80" s="180">
        <f t="shared" si="9"/>
        <v>0</v>
      </c>
      <c r="V80" s="180">
        <f t="shared" si="9"/>
        <v>0</v>
      </c>
      <c r="W80" s="180">
        <f t="shared" si="9"/>
        <v>0</v>
      </c>
      <c r="X80" s="180">
        <f t="shared" si="9"/>
        <v>0</v>
      </c>
      <c r="Y80" s="180">
        <f t="shared" si="9"/>
        <v>0</v>
      </c>
      <c r="Z80" s="180">
        <f t="shared" si="9"/>
        <v>0</v>
      </c>
      <c r="AA80" s="180">
        <f t="shared" si="9"/>
        <v>0</v>
      </c>
      <c r="AB80" s="180">
        <f t="shared" si="9"/>
        <v>0</v>
      </c>
      <c r="AC80" s="180">
        <f t="shared" si="9"/>
        <v>0</v>
      </c>
      <c r="AD80" s="364"/>
      <c r="AE80" s="364"/>
      <c r="AF80" s="365"/>
      <c r="AG80" s="365"/>
      <c r="AH80" s="366"/>
      <c r="AI80" s="367"/>
      <c r="AJ80" s="367"/>
      <c r="AK80" s="367"/>
      <c r="AL80" s="367"/>
      <c r="AM80" s="367"/>
      <c r="AN80" s="367"/>
      <c r="AO80" s="367"/>
      <c r="AP80" s="367"/>
      <c r="AQ80" s="367"/>
      <c r="AR80" s="367"/>
      <c r="AS80" s="367"/>
      <c r="AT80" s="367"/>
      <c r="AU80" s="367"/>
      <c r="AV80" s="367"/>
      <c r="AW80" s="367"/>
      <c r="AX80" s="367"/>
      <c r="AY80" s="367"/>
      <c r="AZ80" s="367"/>
      <c r="BA80" s="367"/>
      <c r="BB80" s="367"/>
      <c r="BC80" s="367"/>
      <c r="BD80" s="355"/>
      <c r="BE80" s="368"/>
    </row>
    <row r="81" spans="1:57" ht="21" thickTop="1" thickBot="1">
      <c r="A81" s="181"/>
      <c r="B81" s="182"/>
      <c r="C81" s="180" t="str">
        <f>C158</f>
        <v xml:space="preserve">Всего </v>
      </c>
      <c r="D81" s="180">
        <f t="shared" ref="D81:AC81" si="10">D158</f>
        <v>0</v>
      </c>
      <c r="E81" s="180">
        <f t="shared" si="10"/>
        <v>42290.824000000001</v>
      </c>
      <c r="F81" s="180">
        <f t="shared" si="10"/>
        <v>0</v>
      </c>
      <c r="G81" s="180">
        <f t="shared" si="10"/>
        <v>46397.673999999999</v>
      </c>
      <c r="H81" s="180">
        <f t="shared" si="10"/>
        <v>0</v>
      </c>
      <c r="I81" s="180">
        <f t="shared" si="10"/>
        <v>57873.254000000001</v>
      </c>
      <c r="J81" s="180">
        <f t="shared" si="10"/>
        <v>0</v>
      </c>
      <c r="K81" s="180">
        <f t="shared" si="10"/>
        <v>65268.086000000003</v>
      </c>
      <c r="L81" s="180">
        <f t="shared" si="10"/>
        <v>0</v>
      </c>
      <c r="M81" s="180">
        <f t="shared" si="10"/>
        <v>65268.086000000003</v>
      </c>
      <c r="N81" s="180">
        <f t="shared" si="10"/>
        <v>0</v>
      </c>
      <c r="O81" s="180">
        <f t="shared" si="10"/>
        <v>65268.086000000003</v>
      </c>
      <c r="P81" s="180">
        <f t="shared" si="10"/>
        <v>0</v>
      </c>
      <c r="Q81" s="180">
        <f t="shared" si="10"/>
        <v>65268.086000000003</v>
      </c>
      <c r="R81" s="180">
        <f t="shared" si="10"/>
        <v>0</v>
      </c>
      <c r="S81" s="180">
        <f t="shared" si="10"/>
        <v>65268.086000000003</v>
      </c>
      <c r="T81" s="180">
        <f t="shared" si="10"/>
        <v>0</v>
      </c>
      <c r="U81" s="180">
        <f t="shared" si="10"/>
        <v>65268.086000000003</v>
      </c>
      <c r="V81" s="180">
        <f t="shared" si="10"/>
        <v>0</v>
      </c>
      <c r="W81" s="180">
        <f t="shared" si="10"/>
        <v>65268.086000000003</v>
      </c>
      <c r="X81" s="180">
        <f t="shared" si="10"/>
        <v>0</v>
      </c>
      <c r="Y81" s="180">
        <f t="shared" si="10"/>
        <v>65268.086000000003</v>
      </c>
      <c r="Z81" s="180">
        <f t="shared" si="10"/>
        <v>0</v>
      </c>
      <c r="AA81" s="180">
        <f t="shared" si="10"/>
        <v>65268.086000000003</v>
      </c>
      <c r="AB81" s="180">
        <f t="shared" si="10"/>
        <v>0</v>
      </c>
      <c r="AC81" s="180">
        <f t="shared" si="10"/>
        <v>65268.086000000003</v>
      </c>
      <c r="AD81" s="310"/>
      <c r="AE81" s="369"/>
      <c r="AF81" s="310"/>
      <c r="AG81" s="310"/>
      <c r="AH81" s="370"/>
      <c r="AI81" s="371"/>
      <c r="AJ81" s="371"/>
      <c r="AK81" s="371"/>
      <c r="AL81" s="371"/>
      <c r="AM81" s="371"/>
      <c r="AN81" s="371"/>
      <c r="AO81" s="371"/>
      <c r="AP81" s="371"/>
      <c r="AQ81" s="371"/>
      <c r="AR81" s="371"/>
      <c r="AS81" s="371"/>
      <c r="AT81" s="371"/>
      <c r="AU81" s="371"/>
      <c r="AV81" s="371"/>
      <c r="AW81" s="371"/>
      <c r="AX81" s="371"/>
      <c r="AY81" s="371"/>
      <c r="AZ81" s="371"/>
      <c r="BA81" s="371"/>
      <c r="BB81" s="371"/>
      <c r="BC81" s="371"/>
      <c r="BD81" s="355"/>
      <c r="BE81" s="368"/>
    </row>
    <row r="82" spans="1:57" ht="20.25" thickTop="1">
      <c r="A82" s="183" t="str">
        <f t="shared" ref="A82:A94" si="11">A3</f>
        <v>мясо птицы</v>
      </c>
      <c r="B82" s="184"/>
      <c r="C82" s="185">
        <f>B3*C3</f>
        <v>3708.3269999999998</v>
      </c>
      <c r="D82" s="185"/>
      <c r="E82" s="185">
        <f>D3*E3</f>
        <v>2032.2470000000001</v>
      </c>
      <c r="F82" s="185"/>
      <c r="G82" s="185">
        <f>F3*G3</f>
        <v>0</v>
      </c>
      <c r="H82" s="185"/>
      <c r="I82" s="185">
        <f>H3*I3</f>
        <v>0</v>
      </c>
      <c r="J82" s="185"/>
      <c r="K82" s="185">
        <f>J3*K3</f>
        <v>0</v>
      </c>
      <c r="L82" s="185"/>
      <c r="M82" s="185">
        <f>L3*M3</f>
        <v>0</v>
      </c>
      <c r="N82" s="185"/>
      <c r="O82" s="185">
        <f>N3*O3</f>
        <v>0</v>
      </c>
      <c r="P82" s="185"/>
      <c r="Q82" s="185">
        <f>P3*Q3</f>
        <v>0</v>
      </c>
      <c r="R82" s="185"/>
      <c r="S82" s="185">
        <f>R3*S3</f>
        <v>0</v>
      </c>
      <c r="T82" s="185"/>
      <c r="U82" s="185">
        <f>T3*U3</f>
        <v>0</v>
      </c>
      <c r="V82" s="185"/>
      <c r="W82" s="185">
        <f>V3*W3</f>
        <v>0</v>
      </c>
      <c r="X82" s="185"/>
      <c r="Y82" s="185">
        <f>X3*Y3</f>
        <v>0</v>
      </c>
      <c r="Z82" s="185"/>
      <c r="AA82" s="185">
        <f>Z3*AA3</f>
        <v>0</v>
      </c>
      <c r="AB82" s="185"/>
      <c r="AC82" s="185">
        <f>AB3*AC3</f>
        <v>0</v>
      </c>
      <c r="AD82" s="372"/>
      <c r="AE82" s="373"/>
      <c r="AF82" s="373"/>
      <c r="AG82" s="374"/>
      <c r="AH82" s="375"/>
      <c r="AI82" s="376"/>
      <c r="AJ82" s="376"/>
      <c r="AK82" s="376"/>
      <c r="AL82" s="376"/>
      <c r="AM82" s="376"/>
      <c r="AN82" s="376"/>
      <c r="AO82" s="376"/>
      <c r="AP82" s="376"/>
      <c r="AQ82" s="376"/>
      <c r="AR82" s="376"/>
      <c r="AS82" s="376"/>
      <c r="AT82" s="376"/>
      <c r="AU82" s="376"/>
      <c r="AV82" s="376"/>
      <c r="AW82" s="376"/>
      <c r="AX82" s="376"/>
      <c r="AY82" s="376"/>
      <c r="AZ82" s="376"/>
      <c r="BA82" s="376"/>
      <c r="BB82" s="376"/>
      <c r="BC82" s="377"/>
      <c r="BD82" s="378"/>
      <c r="BE82" s="377"/>
    </row>
    <row r="83" spans="1:57" ht="19.5">
      <c r="A83" s="183" t="str">
        <f t="shared" si="11"/>
        <v>сосиски</v>
      </c>
      <c r="B83" s="184"/>
      <c r="C83" s="185">
        <f t="shared" ref="C83:C146" si="12">B4*C4</f>
        <v>1468.0780000000002</v>
      </c>
      <c r="D83" s="185"/>
      <c r="E83" s="185">
        <f t="shared" ref="E83:E146" si="13">D4*E4</f>
        <v>1464.2720000000002</v>
      </c>
      <c r="F83" s="185"/>
      <c r="G83" s="185">
        <f t="shared" ref="G83:G146" si="14">F4*G4</f>
        <v>0</v>
      </c>
      <c r="H83" s="185"/>
      <c r="I83" s="185">
        <f t="shared" ref="I83:I146" si="15">H4*I4</f>
        <v>0</v>
      </c>
      <c r="J83" s="185"/>
      <c r="K83" s="185">
        <f t="shared" ref="K83:K146" si="16">J4*K4</f>
        <v>735.94199999999989</v>
      </c>
      <c r="L83" s="185"/>
      <c r="M83" s="185">
        <f t="shared" ref="M83:M146" si="17">L4*M4</f>
        <v>0</v>
      </c>
      <c r="N83" s="185"/>
      <c r="O83" s="185">
        <f t="shared" ref="O83:O146" si="18">N4*O4</f>
        <v>0</v>
      </c>
      <c r="P83" s="185"/>
      <c r="Q83" s="185">
        <f t="shared" ref="Q83:Q146" si="19">P4*Q4</f>
        <v>0</v>
      </c>
      <c r="R83" s="185"/>
      <c r="S83" s="185">
        <f t="shared" ref="S83:S146" si="20">R4*S4</f>
        <v>0</v>
      </c>
      <c r="T83" s="185"/>
      <c r="U83" s="185">
        <f t="shared" ref="U83:U146" si="21">T4*U4</f>
        <v>0</v>
      </c>
      <c r="V83" s="185"/>
      <c r="W83" s="185">
        <f t="shared" ref="W83:W146" si="22">V4*W4</f>
        <v>0</v>
      </c>
      <c r="X83" s="185"/>
      <c r="Y83" s="185">
        <f t="shared" ref="Y83:Y146" si="23">X4*Y4</f>
        <v>0</v>
      </c>
      <c r="Z83" s="185"/>
      <c r="AA83" s="185">
        <f t="shared" ref="AA83:AA146" si="24">Z4*AA4</f>
        <v>0</v>
      </c>
      <c r="AB83" s="185"/>
      <c r="AC83" s="185">
        <f t="shared" ref="AC83:AC146" si="25">AB4*AC4</f>
        <v>0</v>
      </c>
      <c r="AD83" s="372"/>
      <c r="AE83" s="379"/>
      <c r="AF83" s="379"/>
      <c r="AG83" s="374"/>
      <c r="AH83" s="377"/>
      <c r="AI83" s="380"/>
      <c r="AJ83" s="380"/>
      <c r="AK83" s="380"/>
      <c r="AL83" s="380"/>
      <c r="AM83" s="380"/>
      <c r="AN83" s="380"/>
      <c r="AO83" s="380"/>
      <c r="AP83" s="380"/>
      <c r="AQ83" s="380"/>
      <c r="AR83" s="380"/>
      <c r="AS83" s="380"/>
      <c r="AT83" s="380"/>
      <c r="AU83" s="380"/>
      <c r="AV83" s="380"/>
      <c r="AW83" s="380"/>
      <c r="AX83" s="380"/>
      <c r="AY83" s="380"/>
      <c r="AZ83" s="380"/>
      <c r="BA83" s="380"/>
      <c r="BB83" s="380"/>
      <c r="BC83" s="375"/>
      <c r="BD83" s="378"/>
      <c r="BE83" s="377"/>
    </row>
    <row r="84" spans="1:57" ht="19.5">
      <c r="A84" s="183" t="str">
        <f t="shared" si="11"/>
        <v>котлеты</v>
      </c>
      <c r="B84" s="184"/>
      <c r="C84" s="185">
        <f t="shared" si="12"/>
        <v>1512</v>
      </c>
      <c r="D84" s="185"/>
      <c r="E84" s="185">
        <f t="shared" si="13"/>
        <v>1512</v>
      </c>
      <c r="F84" s="185"/>
      <c r="G84" s="185">
        <f t="shared" si="14"/>
        <v>0</v>
      </c>
      <c r="H84" s="185"/>
      <c r="I84" s="185">
        <f t="shared" si="15"/>
        <v>2268</v>
      </c>
      <c r="J84" s="185"/>
      <c r="K84" s="185">
        <f t="shared" si="16"/>
        <v>0</v>
      </c>
      <c r="L84" s="185"/>
      <c r="M84" s="185">
        <f t="shared" si="17"/>
        <v>0</v>
      </c>
      <c r="N84" s="185"/>
      <c r="O84" s="185">
        <f t="shared" si="18"/>
        <v>0</v>
      </c>
      <c r="P84" s="185"/>
      <c r="Q84" s="185">
        <f t="shared" si="19"/>
        <v>0</v>
      </c>
      <c r="R84" s="185"/>
      <c r="S84" s="185">
        <f t="shared" si="20"/>
        <v>0</v>
      </c>
      <c r="T84" s="185"/>
      <c r="U84" s="185">
        <f t="shared" si="21"/>
        <v>0</v>
      </c>
      <c r="V84" s="185"/>
      <c r="W84" s="185">
        <f t="shared" si="22"/>
        <v>0</v>
      </c>
      <c r="X84" s="185"/>
      <c r="Y84" s="185">
        <f t="shared" si="23"/>
        <v>0</v>
      </c>
      <c r="Z84" s="185"/>
      <c r="AA84" s="185">
        <f t="shared" si="24"/>
        <v>0</v>
      </c>
      <c r="AB84" s="185"/>
      <c r="AC84" s="185">
        <f t="shared" si="25"/>
        <v>0</v>
      </c>
      <c r="AD84" s="372"/>
      <c r="AE84" s="379"/>
      <c r="AF84" s="379"/>
      <c r="AG84" s="374"/>
      <c r="AH84" s="377"/>
      <c r="AI84" s="381"/>
      <c r="AJ84" s="381"/>
      <c r="AK84" s="381"/>
      <c r="AL84" s="381"/>
      <c r="AM84" s="381"/>
      <c r="AN84" s="381"/>
      <c r="AO84" s="381"/>
      <c r="AP84" s="381"/>
      <c r="AQ84" s="381"/>
      <c r="AR84" s="381"/>
      <c r="AS84" s="381"/>
      <c r="AT84" s="381"/>
      <c r="AU84" s="381"/>
      <c r="AV84" s="381"/>
      <c r="AW84" s="381"/>
      <c r="AX84" s="381"/>
      <c r="AY84" s="381"/>
      <c r="AZ84" s="381"/>
      <c r="BA84" s="381"/>
      <c r="BB84" s="381"/>
      <c r="BC84" s="377"/>
      <c r="BD84" s="378"/>
      <c r="BE84" s="377"/>
    </row>
    <row r="85" spans="1:57" ht="19.5">
      <c r="A85" s="183" t="str">
        <f t="shared" si="11"/>
        <v>рыба (минтай)</v>
      </c>
      <c r="B85" s="184"/>
      <c r="C85" s="185">
        <f>B6*C6</f>
        <v>717</v>
      </c>
      <c r="D85" s="185"/>
      <c r="E85" s="185">
        <f>D6*E6</f>
        <v>717</v>
      </c>
      <c r="F85" s="185"/>
      <c r="G85" s="185">
        <f>F6*G6</f>
        <v>0</v>
      </c>
      <c r="H85" s="185"/>
      <c r="I85" s="185">
        <f t="shared" si="15"/>
        <v>0</v>
      </c>
      <c r="J85" s="185"/>
      <c r="K85" s="185">
        <f t="shared" si="16"/>
        <v>370.45</v>
      </c>
      <c r="L85" s="185"/>
      <c r="M85" s="185">
        <f t="shared" si="17"/>
        <v>0</v>
      </c>
      <c r="N85" s="185"/>
      <c r="O85" s="185">
        <f t="shared" si="18"/>
        <v>0</v>
      </c>
      <c r="P85" s="185"/>
      <c r="Q85" s="185">
        <f t="shared" si="19"/>
        <v>0</v>
      </c>
      <c r="R85" s="185"/>
      <c r="S85" s="185">
        <f t="shared" si="20"/>
        <v>0</v>
      </c>
      <c r="T85" s="185"/>
      <c r="U85" s="185">
        <f t="shared" si="21"/>
        <v>0</v>
      </c>
      <c r="V85" s="185"/>
      <c r="W85" s="185">
        <f t="shared" si="22"/>
        <v>0</v>
      </c>
      <c r="X85" s="185"/>
      <c r="Y85" s="185">
        <f t="shared" si="23"/>
        <v>0</v>
      </c>
      <c r="Z85" s="185"/>
      <c r="AA85" s="185">
        <f t="shared" si="24"/>
        <v>0</v>
      </c>
      <c r="AB85" s="185"/>
      <c r="AC85" s="185">
        <f t="shared" si="25"/>
        <v>0</v>
      </c>
      <c r="AD85" s="372"/>
      <c r="AE85" s="372"/>
      <c r="AF85" s="372"/>
      <c r="AG85" s="374"/>
      <c r="AH85" s="310"/>
      <c r="AI85" s="310"/>
      <c r="AJ85" s="310"/>
      <c r="AK85" s="310"/>
      <c r="AL85" s="310"/>
      <c r="AM85" s="310"/>
      <c r="AN85" s="310"/>
      <c r="AO85" s="310"/>
      <c r="AP85" s="310"/>
      <c r="AQ85" s="310"/>
      <c r="AR85" s="310"/>
      <c r="AS85" s="310"/>
      <c r="AT85" s="310"/>
      <c r="AU85" s="310"/>
      <c r="AV85" s="310"/>
      <c r="AW85" s="310"/>
      <c r="AX85" s="310"/>
      <c r="AY85" s="310"/>
      <c r="AZ85" s="310"/>
      <c r="BA85" s="310"/>
      <c r="BB85" s="310"/>
      <c r="BC85" s="377"/>
      <c r="BD85" s="310"/>
      <c r="BE85" s="310"/>
    </row>
    <row r="86" spans="1:57" ht="19.5">
      <c r="A86" s="183">
        <f t="shared" si="11"/>
        <v>0</v>
      </c>
      <c r="B86" s="184"/>
      <c r="C86" s="185">
        <f t="shared" si="12"/>
        <v>0</v>
      </c>
      <c r="D86" s="185"/>
      <c r="E86" s="185">
        <f t="shared" si="13"/>
        <v>0</v>
      </c>
      <c r="F86" s="185"/>
      <c r="G86" s="185">
        <f t="shared" si="14"/>
        <v>0</v>
      </c>
      <c r="H86" s="185"/>
      <c r="I86" s="185">
        <f t="shared" si="15"/>
        <v>0</v>
      </c>
      <c r="J86" s="185"/>
      <c r="K86" s="185">
        <f t="shared" si="16"/>
        <v>0</v>
      </c>
      <c r="L86" s="185"/>
      <c r="M86" s="185">
        <f t="shared" si="17"/>
        <v>0</v>
      </c>
      <c r="N86" s="185"/>
      <c r="O86" s="185">
        <f t="shared" si="18"/>
        <v>0</v>
      </c>
      <c r="P86" s="185"/>
      <c r="Q86" s="185">
        <f t="shared" si="19"/>
        <v>0</v>
      </c>
      <c r="R86" s="185"/>
      <c r="S86" s="185">
        <f t="shared" si="20"/>
        <v>0</v>
      </c>
      <c r="T86" s="185"/>
      <c r="U86" s="185">
        <f t="shared" si="21"/>
        <v>0</v>
      </c>
      <c r="V86" s="185"/>
      <c r="W86" s="185">
        <f t="shared" si="22"/>
        <v>0</v>
      </c>
      <c r="X86" s="185"/>
      <c r="Y86" s="185">
        <f t="shared" si="23"/>
        <v>0</v>
      </c>
      <c r="Z86" s="185"/>
      <c r="AA86" s="185">
        <f t="shared" si="24"/>
        <v>0</v>
      </c>
      <c r="AB86" s="185"/>
      <c r="AC86" s="185">
        <f t="shared" si="25"/>
        <v>0</v>
      </c>
      <c r="AD86" s="372"/>
      <c r="AE86" s="372"/>
      <c r="AF86" s="372"/>
      <c r="AG86" s="374"/>
      <c r="AH86" s="310"/>
      <c r="AI86" s="310"/>
      <c r="AJ86" s="310"/>
      <c r="AK86" s="310"/>
      <c r="AL86" s="310"/>
      <c r="AM86" s="310"/>
      <c r="AN86" s="310"/>
      <c r="AO86" s="310"/>
      <c r="AP86" s="310"/>
      <c r="AQ86" s="310"/>
      <c r="AR86" s="310"/>
      <c r="AS86" s="310"/>
      <c r="AT86" s="310"/>
      <c r="AU86" s="310"/>
      <c r="AV86" s="310"/>
      <c r="AW86" s="310"/>
      <c r="AX86" s="310"/>
      <c r="AY86" s="310"/>
      <c r="AZ86" s="310"/>
      <c r="BA86" s="310"/>
      <c r="BB86" s="310"/>
      <c r="BC86" s="377"/>
      <c r="BD86" s="310"/>
      <c r="BE86" s="310"/>
    </row>
    <row r="87" spans="1:57" ht="19.5">
      <c r="A87" s="183">
        <f t="shared" si="11"/>
        <v>0</v>
      </c>
      <c r="B87" s="184"/>
      <c r="C87" s="185">
        <f t="shared" si="12"/>
        <v>0</v>
      </c>
      <c r="D87" s="185"/>
      <c r="E87" s="185">
        <f t="shared" si="13"/>
        <v>0</v>
      </c>
      <c r="F87" s="185"/>
      <c r="G87" s="185">
        <f t="shared" si="14"/>
        <v>0</v>
      </c>
      <c r="H87" s="185"/>
      <c r="I87" s="185">
        <f t="shared" si="15"/>
        <v>0</v>
      </c>
      <c r="J87" s="185"/>
      <c r="K87" s="185">
        <f t="shared" si="16"/>
        <v>0</v>
      </c>
      <c r="L87" s="185"/>
      <c r="M87" s="185">
        <f t="shared" si="17"/>
        <v>0</v>
      </c>
      <c r="N87" s="185"/>
      <c r="O87" s="185">
        <f t="shared" si="18"/>
        <v>0</v>
      </c>
      <c r="P87" s="185"/>
      <c r="Q87" s="185">
        <f t="shared" si="19"/>
        <v>0</v>
      </c>
      <c r="R87" s="185"/>
      <c r="S87" s="185">
        <f t="shared" si="20"/>
        <v>0</v>
      </c>
      <c r="T87" s="185"/>
      <c r="U87" s="185">
        <f t="shared" si="21"/>
        <v>0</v>
      </c>
      <c r="V87" s="185"/>
      <c r="W87" s="185">
        <f t="shared" si="22"/>
        <v>0</v>
      </c>
      <c r="X87" s="185"/>
      <c r="Y87" s="185">
        <f t="shared" si="23"/>
        <v>0</v>
      </c>
      <c r="Z87" s="185"/>
      <c r="AA87" s="185">
        <f t="shared" si="24"/>
        <v>0</v>
      </c>
      <c r="AB87" s="185"/>
      <c r="AC87" s="185">
        <f t="shared" si="25"/>
        <v>0</v>
      </c>
      <c r="AD87" s="372"/>
      <c r="AE87" s="372"/>
      <c r="AF87" s="372"/>
      <c r="AG87" s="374"/>
      <c r="AH87" s="310"/>
      <c r="AI87" s="310"/>
      <c r="AJ87" s="310"/>
      <c r="AK87" s="310"/>
      <c r="AL87" s="310"/>
      <c r="AM87" s="310"/>
      <c r="AN87" s="310"/>
      <c r="AO87" s="310"/>
      <c r="AP87" s="310"/>
      <c r="AQ87" s="310"/>
      <c r="AR87" s="310"/>
      <c r="AS87" s="310"/>
      <c r="AT87" s="310"/>
      <c r="AU87" s="310"/>
      <c r="AV87" s="310"/>
      <c r="AW87" s="310"/>
      <c r="AX87" s="310"/>
      <c r="AY87" s="310"/>
      <c r="AZ87" s="310"/>
      <c r="BA87" s="310"/>
      <c r="BB87" s="310"/>
      <c r="BC87" s="310"/>
      <c r="BD87" s="310"/>
      <c r="BE87" s="310"/>
    </row>
    <row r="88" spans="1:57" ht="19.5">
      <c r="A88" s="183" t="str">
        <f t="shared" si="11"/>
        <v>масло сливочное</v>
      </c>
      <c r="B88" s="184"/>
      <c r="C88" s="185">
        <f t="shared" si="12"/>
        <v>2500</v>
      </c>
      <c r="D88" s="185"/>
      <c r="E88" s="185">
        <f t="shared" si="13"/>
        <v>2500</v>
      </c>
      <c r="F88" s="185"/>
      <c r="G88" s="185">
        <f t="shared" si="14"/>
        <v>0</v>
      </c>
      <c r="H88" s="185"/>
      <c r="I88" s="185">
        <f t="shared" si="15"/>
        <v>3000</v>
      </c>
      <c r="J88" s="185"/>
      <c r="K88" s="185">
        <f t="shared" si="16"/>
        <v>0</v>
      </c>
      <c r="L88" s="185"/>
      <c r="M88" s="185">
        <f t="shared" si="17"/>
        <v>0</v>
      </c>
      <c r="N88" s="185"/>
      <c r="O88" s="185">
        <f t="shared" si="18"/>
        <v>0</v>
      </c>
      <c r="P88" s="185"/>
      <c r="Q88" s="185">
        <f t="shared" si="19"/>
        <v>0</v>
      </c>
      <c r="R88" s="185"/>
      <c r="S88" s="185">
        <f t="shared" si="20"/>
        <v>0</v>
      </c>
      <c r="T88" s="185"/>
      <c r="U88" s="185">
        <f t="shared" si="21"/>
        <v>0</v>
      </c>
      <c r="V88" s="185"/>
      <c r="W88" s="185">
        <f t="shared" si="22"/>
        <v>0</v>
      </c>
      <c r="X88" s="185"/>
      <c r="Y88" s="185">
        <f t="shared" si="23"/>
        <v>0</v>
      </c>
      <c r="Z88" s="185"/>
      <c r="AA88" s="185">
        <f t="shared" si="24"/>
        <v>0</v>
      </c>
      <c r="AB88" s="185"/>
      <c r="AC88" s="185">
        <f t="shared" si="25"/>
        <v>0</v>
      </c>
      <c r="AD88" s="372"/>
      <c r="AE88" s="372"/>
      <c r="AF88" s="372"/>
      <c r="AG88" s="374"/>
      <c r="AH88" s="310"/>
      <c r="AI88" s="310"/>
      <c r="AJ88" s="310"/>
      <c r="AK88" s="310"/>
      <c r="AL88" s="310"/>
      <c r="AM88" s="310"/>
      <c r="AN88" s="310"/>
      <c r="AO88" s="310"/>
      <c r="AP88" s="310"/>
      <c r="AQ88" s="310"/>
      <c r="AR88" s="310"/>
      <c r="AS88" s="310"/>
      <c r="AT88" s="310"/>
      <c r="AU88" s="310"/>
      <c r="AV88" s="310"/>
      <c r="AW88" s="310"/>
      <c r="AX88" s="310"/>
      <c r="AY88" s="310"/>
      <c r="AZ88" s="310"/>
      <c r="BA88" s="310"/>
      <c r="BB88" s="310"/>
      <c r="BC88" s="310"/>
      <c r="BD88" s="310"/>
      <c r="BE88" s="310"/>
    </row>
    <row r="89" spans="1:57" ht="19.5">
      <c r="A89" s="183" t="str">
        <f t="shared" si="11"/>
        <v>масло растительное</v>
      </c>
      <c r="B89" s="184"/>
      <c r="C89" s="185">
        <f>B10*C10</f>
        <v>432</v>
      </c>
      <c r="D89" s="185"/>
      <c r="E89" s="185">
        <f>D10*E10</f>
        <v>288</v>
      </c>
      <c r="F89" s="185"/>
      <c r="G89" s="185">
        <f t="shared" si="14"/>
        <v>0</v>
      </c>
      <c r="H89" s="185"/>
      <c r="I89" s="185">
        <f t="shared" si="15"/>
        <v>144</v>
      </c>
      <c r="J89" s="185"/>
      <c r="K89" s="185">
        <f t="shared" si="16"/>
        <v>0</v>
      </c>
      <c r="L89" s="185"/>
      <c r="M89" s="185">
        <f t="shared" si="17"/>
        <v>0</v>
      </c>
      <c r="N89" s="185"/>
      <c r="O89" s="185">
        <f t="shared" si="18"/>
        <v>0</v>
      </c>
      <c r="P89" s="185"/>
      <c r="Q89" s="185">
        <f t="shared" si="19"/>
        <v>0</v>
      </c>
      <c r="R89" s="185"/>
      <c r="S89" s="185">
        <f t="shared" si="20"/>
        <v>0</v>
      </c>
      <c r="T89" s="185"/>
      <c r="U89" s="185">
        <f t="shared" si="21"/>
        <v>0</v>
      </c>
      <c r="V89" s="185"/>
      <c r="W89" s="185">
        <f t="shared" si="22"/>
        <v>0</v>
      </c>
      <c r="X89" s="185"/>
      <c r="Y89" s="185">
        <f t="shared" si="23"/>
        <v>0</v>
      </c>
      <c r="Z89" s="185"/>
      <c r="AA89" s="185">
        <f t="shared" si="24"/>
        <v>0</v>
      </c>
      <c r="AB89" s="185"/>
      <c r="AC89" s="185">
        <f t="shared" si="25"/>
        <v>0</v>
      </c>
      <c r="AD89" s="372"/>
      <c r="AE89" s="372"/>
      <c r="AF89" s="372"/>
      <c r="AG89" s="374"/>
      <c r="AH89" s="310"/>
      <c r="AI89" s="310"/>
      <c r="AJ89" s="310"/>
      <c r="AK89" s="310"/>
      <c r="AL89" s="310"/>
      <c r="AM89" s="310"/>
      <c r="AN89" s="310"/>
      <c r="AO89" s="310"/>
      <c r="AP89" s="310"/>
      <c r="AQ89" s="310"/>
      <c r="AR89" s="310"/>
      <c r="AS89" s="310"/>
      <c r="AT89" s="310"/>
      <c r="AU89" s="310"/>
      <c r="AV89" s="310"/>
      <c r="AW89" s="310"/>
      <c r="AX89" s="310"/>
      <c r="AY89" s="310"/>
      <c r="AZ89" s="310"/>
      <c r="BA89" s="310"/>
      <c r="BB89" s="310"/>
      <c r="BC89" s="310"/>
      <c r="BD89" s="310"/>
      <c r="BE89" s="310"/>
    </row>
    <row r="90" spans="1:57" ht="19.5">
      <c r="A90" s="183" t="str">
        <f t="shared" si="11"/>
        <v>молоко</v>
      </c>
      <c r="B90" s="184"/>
      <c r="C90" s="185">
        <f t="shared" si="12"/>
        <v>3240</v>
      </c>
      <c r="D90" s="185"/>
      <c r="E90" s="185">
        <f t="shared" si="13"/>
        <v>1620</v>
      </c>
      <c r="F90" s="185"/>
      <c r="G90" s="185">
        <f>F11*G11</f>
        <v>0</v>
      </c>
      <c r="H90" s="185"/>
      <c r="I90" s="185">
        <f t="shared" si="15"/>
        <v>1620</v>
      </c>
      <c r="J90" s="185"/>
      <c r="K90" s="185">
        <f t="shared" si="16"/>
        <v>810</v>
      </c>
      <c r="L90" s="185"/>
      <c r="M90" s="185">
        <f t="shared" si="17"/>
        <v>0</v>
      </c>
      <c r="N90" s="185"/>
      <c r="O90" s="185">
        <f t="shared" si="18"/>
        <v>0</v>
      </c>
      <c r="P90" s="185"/>
      <c r="Q90" s="185">
        <f t="shared" si="19"/>
        <v>0</v>
      </c>
      <c r="R90" s="185"/>
      <c r="S90" s="185">
        <f t="shared" si="20"/>
        <v>0</v>
      </c>
      <c r="T90" s="185"/>
      <c r="U90" s="185">
        <f t="shared" si="21"/>
        <v>0</v>
      </c>
      <c r="V90" s="185"/>
      <c r="W90" s="185">
        <f t="shared" si="22"/>
        <v>0</v>
      </c>
      <c r="X90" s="185"/>
      <c r="Y90" s="185">
        <f t="shared" si="23"/>
        <v>0</v>
      </c>
      <c r="Z90" s="185"/>
      <c r="AA90" s="185">
        <f t="shared" si="24"/>
        <v>0</v>
      </c>
      <c r="AB90" s="185"/>
      <c r="AC90" s="185">
        <f t="shared" si="25"/>
        <v>0</v>
      </c>
      <c r="AD90" s="372"/>
      <c r="AE90" s="372"/>
      <c r="AF90" s="372"/>
      <c r="AG90" s="374"/>
      <c r="AH90" s="310"/>
      <c r="AI90" s="310"/>
      <c r="AJ90" s="310"/>
      <c r="AK90" s="310"/>
      <c r="AL90" s="310"/>
      <c r="AM90" s="310"/>
      <c r="AN90" s="310"/>
      <c r="AO90" s="310"/>
      <c r="AP90" s="310"/>
      <c r="AQ90" s="310"/>
      <c r="AR90" s="310"/>
      <c r="AS90" s="310"/>
      <c r="AT90" s="310"/>
      <c r="AU90" s="310"/>
      <c r="AV90" s="310"/>
      <c r="AW90" s="310"/>
      <c r="AX90" s="310"/>
      <c r="AY90" s="310"/>
      <c r="AZ90" s="310"/>
      <c r="BA90" s="310"/>
      <c r="BB90" s="310"/>
      <c r="BC90" s="310"/>
      <c r="BD90" s="310"/>
      <c r="BE90" s="310"/>
    </row>
    <row r="91" spans="1:57" ht="19.5">
      <c r="A91" s="183" t="str">
        <f t="shared" si="11"/>
        <v>мука пшеничная</v>
      </c>
      <c r="B91" s="184"/>
      <c r="C91" s="185">
        <f t="shared" si="12"/>
        <v>53</v>
      </c>
      <c r="D91" s="185"/>
      <c r="E91" s="185">
        <f t="shared" si="13"/>
        <v>0</v>
      </c>
      <c r="F91" s="185"/>
      <c r="G91" s="185">
        <f t="shared" si="14"/>
        <v>0</v>
      </c>
      <c r="H91" s="185"/>
      <c r="I91" s="185">
        <f t="shared" si="15"/>
        <v>0</v>
      </c>
      <c r="J91" s="185"/>
      <c r="K91" s="185">
        <f t="shared" si="16"/>
        <v>0</v>
      </c>
      <c r="L91" s="185"/>
      <c r="M91" s="185">
        <f t="shared" si="17"/>
        <v>0</v>
      </c>
      <c r="N91" s="185"/>
      <c r="O91" s="185">
        <f t="shared" si="18"/>
        <v>0</v>
      </c>
      <c r="P91" s="185"/>
      <c r="Q91" s="185">
        <f t="shared" si="19"/>
        <v>0</v>
      </c>
      <c r="R91" s="185"/>
      <c r="S91" s="185">
        <f t="shared" si="20"/>
        <v>0</v>
      </c>
      <c r="T91" s="185"/>
      <c r="U91" s="185">
        <f t="shared" si="21"/>
        <v>0</v>
      </c>
      <c r="V91" s="185"/>
      <c r="W91" s="185">
        <f t="shared" si="22"/>
        <v>0</v>
      </c>
      <c r="X91" s="185"/>
      <c r="Y91" s="185">
        <f t="shared" si="23"/>
        <v>0</v>
      </c>
      <c r="Z91" s="185"/>
      <c r="AA91" s="185">
        <f t="shared" si="24"/>
        <v>0</v>
      </c>
      <c r="AB91" s="185"/>
      <c r="AC91" s="185">
        <f t="shared" si="25"/>
        <v>0</v>
      </c>
      <c r="AD91" s="372"/>
      <c r="AE91" s="372"/>
      <c r="AF91" s="372"/>
      <c r="AG91" s="374"/>
      <c r="AH91" s="310"/>
      <c r="AI91" s="310"/>
      <c r="AJ91" s="310"/>
      <c r="AK91" s="310"/>
      <c r="AL91" s="310"/>
      <c r="AM91" s="310"/>
      <c r="AN91" s="310"/>
      <c r="AO91" s="310"/>
      <c r="AP91" s="310"/>
      <c r="AQ91" s="310"/>
      <c r="AR91" s="310"/>
      <c r="AS91" s="310"/>
      <c r="AT91" s="310"/>
      <c r="AU91" s="310"/>
      <c r="AV91" s="310"/>
      <c r="AW91" s="310"/>
      <c r="AX91" s="310"/>
      <c r="AY91" s="310"/>
      <c r="AZ91" s="310"/>
      <c r="BA91" s="310"/>
      <c r="BB91" s="310"/>
      <c r="BC91" s="310"/>
      <c r="BD91" s="310"/>
      <c r="BE91" s="310"/>
    </row>
    <row r="92" spans="1:57" ht="19.5">
      <c r="A92" s="183">
        <f t="shared" si="11"/>
        <v>0</v>
      </c>
      <c r="B92" s="184"/>
      <c r="C92" s="185">
        <f t="shared" si="12"/>
        <v>0</v>
      </c>
      <c r="D92" s="185"/>
      <c r="E92" s="185">
        <f t="shared" si="13"/>
        <v>0</v>
      </c>
      <c r="F92" s="185"/>
      <c r="G92" s="185">
        <f t="shared" si="14"/>
        <v>0</v>
      </c>
      <c r="H92" s="185"/>
      <c r="I92" s="185">
        <f t="shared" si="15"/>
        <v>0</v>
      </c>
      <c r="J92" s="185"/>
      <c r="K92" s="185">
        <f t="shared" si="16"/>
        <v>0</v>
      </c>
      <c r="L92" s="185"/>
      <c r="M92" s="185">
        <f t="shared" si="17"/>
        <v>0</v>
      </c>
      <c r="N92" s="185"/>
      <c r="O92" s="185">
        <f t="shared" si="18"/>
        <v>0</v>
      </c>
      <c r="P92" s="185"/>
      <c r="Q92" s="185">
        <f t="shared" si="19"/>
        <v>0</v>
      </c>
      <c r="R92" s="185"/>
      <c r="S92" s="185">
        <f t="shared" si="20"/>
        <v>0</v>
      </c>
      <c r="T92" s="185"/>
      <c r="U92" s="185">
        <f t="shared" si="21"/>
        <v>0</v>
      </c>
      <c r="V92" s="185"/>
      <c r="W92" s="185">
        <f t="shared" si="22"/>
        <v>0</v>
      </c>
      <c r="X92" s="185"/>
      <c r="Y92" s="185">
        <f t="shared" si="23"/>
        <v>0</v>
      </c>
      <c r="Z92" s="185"/>
      <c r="AA92" s="185">
        <f t="shared" si="24"/>
        <v>0</v>
      </c>
      <c r="AB92" s="185"/>
      <c r="AC92" s="185">
        <f t="shared" si="25"/>
        <v>0</v>
      </c>
      <c r="AD92" s="372"/>
      <c r="AE92" s="372"/>
      <c r="AF92" s="372"/>
      <c r="AG92" s="374"/>
      <c r="AH92" s="310"/>
      <c r="AI92" s="310"/>
      <c r="AJ92" s="310"/>
      <c r="AK92" s="310"/>
      <c r="AL92" s="310"/>
      <c r="AM92" s="310"/>
      <c r="AN92" s="310"/>
      <c r="AO92" s="310"/>
      <c r="AP92" s="310"/>
      <c r="AQ92" s="310"/>
      <c r="AR92" s="310"/>
      <c r="AS92" s="310"/>
      <c r="AT92" s="310"/>
      <c r="AU92" s="310"/>
      <c r="AV92" s="310"/>
      <c r="AW92" s="310"/>
      <c r="AX92" s="310"/>
      <c r="AY92" s="310"/>
      <c r="AZ92" s="310"/>
      <c r="BA92" s="310"/>
      <c r="BB92" s="310"/>
      <c r="BC92" s="310"/>
      <c r="BD92" s="310"/>
      <c r="BE92" s="310"/>
    </row>
    <row r="93" spans="1:57" ht="19.5">
      <c r="A93" s="183" t="str">
        <f t="shared" si="11"/>
        <v>гречка</v>
      </c>
      <c r="B93" s="184"/>
      <c r="C93" s="185">
        <f t="shared" si="12"/>
        <v>210</v>
      </c>
      <c r="D93" s="185"/>
      <c r="E93" s="185">
        <f t="shared" si="13"/>
        <v>140</v>
      </c>
      <c r="F93" s="185"/>
      <c r="G93" s="185">
        <f t="shared" si="14"/>
        <v>0</v>
      </c>
      <c r="H93" s="185"/>
      <c r="I93" s="185">
        <f t="shared" si="15"/>
        <v>0</v>
      </c>
      <c r="J93" s="185"/>
      <c r="K93" s="185">
        <f t="shared" si="16"/>
        <v>0</v>
      </c>
      <c r="L93" s="185"/>
      <c r="M93" s="185">
        <f t="shared" si="17"/>
        <v>0</v>
      </c>
      <c r="N93" s="185"/>
      <c r="O93" s="185">
        <f t="shared" si="18"/>
        <v>0</v>
      </c>
      <c r="P93" s="185"/>
      <c r="Q93" s="185">
        <f t="shared" si="19"/>
        <v>0</v>
      </c>
      <c r="R93" s="185"/>
      <c r="S93" s="185">
        <f t="shared" si="20"/>
        <v>0</v>
      </c>
      <c r="T93" s="185"/>
      <c r="U93" s="185">
        <f t="shared" si="21"/>
        <v>0</v>
      </c>
      <c r="V93" s="185"/>
      <c r="W93" s="185">
        <f t="shared" si="22"/>
        <v>0</v>
      </c>
      <c r="X93" s="185"/>
      <c r="Y93" s="185">
        <f t="shared" si="23"/>
        <v>0</v>
      </c>
      <c r="Z93" s="185"/>
      <c r="AA93" s="185">
        <f t="shared" si="24"/>
        <v>0</v>
      </c>
      <c r="AB93" s="185"/>
      <c r="AC93" s="185">
        <f t="shared" si="25"/>
        <v>0</v>
      </c>
      <c r="AD93" s="372"/>
      <c r="AE93" s="372"/>
      <c r="AF93" s="372"/>
      <c r="AG93" s="374"/>
      <c r="AH93" s="310"/>
      <c r="AI93" s="310"/>
      <c r="AJ93" s="310"/>
      <c r="AK93" s="310"/>
      <c r="AL93" s="310"/>
      <c r="AM93" s="310"/>
      <c r="AN93" s="310"/>
      <c r="AO93" s="310"/>
      <c r="AP93" s="310"/>
      <c r="AQ93" s="310"/>
      <c r="AR93" s="310"/>
      <c r="AS93" s="310"/>
      <c r="AT93" s="310"/>
      <c r="AU93" s="310"/>
      <c r="AV93" s="310"/>
      <c r="AW93" s="310"/>
      <c r="AX93" s="310"/>
      <c r="AY93" s="310"/>
      <c r="AZ93" s="310"/>
      <c r="BA93" s="310"/>
      <c r="BB93" s="310"/>
      <c r="BC93" s="310"/>
      <c r="BD93" s="310"/>
      <c r="BE93" s="310"/>
    </row>
    <row r="94" spans="1:57" ht="19.5">
      <c r="A94" s="183" t="str">
        <f t="shared" si="11"/>
        <v>манка</v>
      </c>
      <c r="B94" s="184"/>
      <c r="C94" s="185">
        <f>B15*C15</f>
        <v>130</v>
      </c>
      <c r="D94" s="185"/>
      <c r="E94" s="185">
        <f t="shared" si="13"/>
        <v>130</v>
      </c>
      <c r="F94" s="185"/>
      <c r="G94" s="185">
        <f t="shared" si="14"/>
        <v>0</v>
      </c>
      <c r="H94" s="185"/>
      <c r="I94" s="185">
        <f t="shared" si="15"/>
        <v>0</v>
      </c>
      <c r="J94" s="185"/>
      <c r="K94" s="185">
        <f t="shared" si="16"/>
        <v>0</v>
      </c>
      <c r="L94" s="185"/>
      <c r="M94" s="185">
        <f t="shared" si="17"/>
        <v>0</v>
      </c>
      <c r="N94" s="185"/>
      <c r="O94" s="185">
        <f t="shared" si="18"/>
        <v>0</v>
      </c>
      <c r="P94" s="185"/>
      <c r="Q94" s="185">
        <f t="shared" si="19"/>
        <v>0</v>
      </c>
      <c r="R94" s="185"/>
      <c r="S94" s="185">
        <f t="shared" si="20"/>
        <v>0</v>
      </c>
      <c r="T94" s="185"/>
      <c r="U94" s="185">
        <f t="shared" si="21"/>
        <v>0</v>
      </c>
      <c r="V94" s="185"/>
      <c r="W94" s="185">
        <f t="shared" si="22"/>
        <v>0</v>
      </c>
      <c r="X94" s="185"/>
      <c r="Y94" s="185">
        <f t="shared" si="23"/>
        <v>0</v>
      </c>
      <c r="Z94" s="185"/>
      <c r="AA94" s="185">
        <f t="shared" si="24"/>
        <v>0</v>
      </c>
      <c r="AB94" s="185"/>
      <c r="AC94" s="185">
        <f t="shared" si="25"/>
        <v>0</v>
      </c>
      <c r="AD94" s="372"/>
      <c r="AE94" s="372"/>
      <c r="AF94" s="372"/>
      <c r="AG94" s="374"/>
      <c r="AH94" s="310"/>
      <c r="AI94" s="310"/>
      <c r="AJ94" s="310"/>
      <c r="AK94" s="310"/>
      <c r="AL94" s="310"/>
      <c r="AM94" s="310"/>
      <c r="AN94" s="310"/>
      <c r="AO94" s="310"/>
      <c r="AP94" s="310"/>
      <c r="AQ94" s="310"/>
      <c r="AR94" s="310"/>
      <c r="AS94" s="310"/>
      <c r="AT94" s="310"/>
      <c r="AU94" s="310"/>
      <c r="AV94" s="310"/>
      <c r="AW94" s="310"/>
      <c r="AX94" s="310"/>
      <c r="AY94" s="310"/>
      <c r="AZ94" s="310"/>
      <c r="BA94" s="310"/>
      <c r="BB94" s="310"/>
      <c r="BC94" s="310"/>
      <c r="BD94" s="310"/>
      <c r="BE94" s="310"/>
    </row>
    <row r="95" spans="1:57" ht="19.5">
      <c r="A95" s="183" t="str">
        <f t="shared" ref="A95:A101" si="26">A16</f>
        <v>рис</v>
      </c>
      <c r="B95" s="184"/>
      <c r="C95" s="185">
        <f t="shared" si="12"/>
        <v>276</v>
      </c>
      <c r="D95" s="185"/>
      <c r="E95" s="185">
        <f t="shared" si="13"/>
        <v>460</v>
      </c>
      <c r="F95" s="185"/>
      <c r="G95" s="185">
        <f t="shared" si="14"/>
        <v>0</v>
      </c>
      <c r="H95" s="185"/>
      <c r="I95" s="185">
        <f t="shared" si="15"/>
        <v>0</v>
      </c>
      <c r="J95" s="185"/>
      <c r="K95" s="185">
        <f t="shared" si="16"/>
        <v>0</v>
      </c>
      <c r="L95" s="185"/>
      <c r="M95" s="185">
        <f t="shared" si="17"/>
        <v>0</v>
      </c>
      <c r="N95" s="185"/>
      <c r="O95" s="185">
        <f t="shared" si="18"/>
        <v>0</v>
      </c>
      <c r="P95" s="185"/>
      <c r="Q95" s="185">
        <f t="shared" si="19"/>
        <v>0</v>
      </c>
      <c r="R95" s="185"/>
      <c r="S95" s="185">
        <f t="shared" si="20"/>
        <v>0</v>
      </c>
      <c r="T95" s="185"/>
      <c r="U95" s="185">
        <f t="shared" si="21"/>
        <v>0</v>
      </c>
      <c r="V95" s="185"/>
      <c r="W95" s="185">
        <f t="shared" si="22"/>
        <v>0</v>
      </c>
      <c r="X95" s="185"/>
      <c r="Y95" s="185">
        <f t="shared" si="23"/>
        <v>0</v>
      </c>
      <c r="Z95" s="185"/>
      <c r="AA95" s="185">
        <f t="shared" si="24"/>
        <v>0</v>
      </c>
      <c r="AB95" s="185"/>
      <c r="AC95" s="185">
        <f t="shared" si="25"/>
        <v>0</v>
      </c>
      <c r="AD95" s="372"/>
      <c r="AE95" s="372"/>
      <c r="AF95" s="372"/>
      <c r="AG95" s="374"/>
      <c r="AH95" s="310"/>
      <c r="AI95" s="310"/>
      <c r="AJ95" s="310"/>
      <c r="AK95" s="310"/>
      <c r="AL95" s="310"/>
      <c r="AM95" s="310"/>
      <c r="AN95" s="310"/>
      <c r="AO95" s="310"/>
      <c r="AP95" s="310"/>
      <c r="AQ95" s="310"/>
      <c r="AR95" s="310"/>
      <c r="AS95" s="310"/>
      <c r="AT95" s="310"/>
      <c r="AU95" s="310"/>
      <c r="AV95" s="310"/>
      <c r="AW95" s="310"/>
      <c r="AX95" s="310"/>
      <c r="AY95" s="310"/>
      <c r="AZ95" s="310"/>
      <c r="BA95" s="310"/>
      <c r="BB95" s="310"/>
      <c r="BC95" s="310"/>
      <c r="BD95" s="310"/>
      <c r="BE95" s="310"/>
    </row>
    <row r="96" spans="1:57" ht="19.5">
      <c r="A96" s="183" t="str">
        <f t="shared" si="26"/>
        <v>пшено</v>
      </c>
      <c r="B96" s="184"/>
      <c r="C96" s="185">
        <f t="shared" si="12"/>
        <v>135</v>
      </c>
      <c r="D96" s="185"/>
      <c r="E96" s="185">
        <f t="shared" si="13"/>
        <v>90</v>
      </c>
      <c r="F96" s="185"/>
      <c r="G96" s="185">
        <f t="shared" si="14"/>
        <v>0</v>
      </c>
      <c r="H96" s="185"/>
      <c r="I96" s="185">
        <f t="shared" si="15"/>
        <v>0</v>
      </c>
      <c r="J96" s="185"/>
      <c r="K96" s="185">
        <f t="shared" si="16"/>
        <v>0</v>
      </c>
      <c r="L96" s="185"/>
      <c r="M96" s="185">
        <f t="shared" si="17"/>
        <v>0</v>
      </c>
      <c r="N96" s="185"/>
      <c r="O96" s="185">
        <f t="shared" si="18"/>
        <v>0</v>
      </c>
      <c r="P96" s="185"/>
      <c r="Q96" s="185">
        <f t="shared" si="19"/>
        <v>0</v>
      </c>
      <c r="R96" s="185"/>
      <c r="S96" s="185">
        <f t="shared" si="20"/>
        <v>0</v>
      </c>
      <c r="T96" s="185"/>
      <c r="U96" s="185">
        <f t="shared" si="21"/>
        <v>0</v>
      </c>
      <c r="V96" s="185"/>
      <c r="W96" s="185">
        <f t="shared" si="22"/>
        <v>0</v>
      </c>
      <c r="X96" s="185"/>
      <c r="Y96" s="185">
        <f t="shared" si="23"/>
        <v>0</v>
      </c>
      <c r="Z96" s="185"/>
      <c r="AA96" s="185">
        <f t="shared" si="24"/>
        <v>0</v>
      </c>
      <c r="AB96" s="185"/>
      <c r="AC96" s="185">
        <f t="shared" si="25"/>
        <v>0</v>
      </c>
      <c r="AD96" s="372"/>
      <c r="AE96" s="372"/>
      <c r="AF96" s="372"/>
      <c r="AG96" s="374"/>
      <c r="AH96" s="310"/>
      <c r="AI96" s="310"/>
      <c r="AJ96" s="310"/>
      <c r="AK96" s="310"/>
      <c r="AL96" s="310"/>
      <c r="AM96" s="310"/>
      <c r="AN96" s="310"/>
      <c r="AO96" s="310"/>
      <c r="AP96" s="310"/>
      <c r="AQ96" s="310"/>
      <c r="AR96" s="310"/>
      <c r="AS96" s="310"/>
      <c r="AT96" s="310"/>
      <c r="AU96" s="310"/>
      <c r="AV96" s="310"/>
      <c r="AW96" s="310"/>
      <c r="AX96" s="310"/>
      <c r="AY96" s="310"/>
      <c r="AZ96" s="310"/>
      <c r="BA96" s="310"/>
      <c r="BB96" s="310"/>
      <c r="BC96" s="310"/>
      <c r="BD96" s="310"/>
      <c r="BE96" s="310"/>
    </row>
    <row r="97" spans="1:57" ht="19.5">
      <c r="A97" s="183" t="str">
        <f t="shared" si="26"/>
        <v>вермишель</v>
      </c>
      <c r="B97" s="184"/>
      <c r="C97" s="185">
        <f t="shared" si="12"/>
        <v>206</v>
      </c>
      <c r="D97" s="185"/>
      <c r="E97" s="185">
        <f t="shared" si="13"/>
        <v>0</v>
      </c>
      <c r="F97" s="185"/>
      <c r="G97" s="185">
        <f t="shared" si="14"/>
        <v>0</v>
      </c>
      <c r="H97" s="185"/>
      <c r="I97" s="185">
        <f t="shared" si="15"/>
        <v>0</v>
      </c>
      <c r="J97" s="185"/>
      <c r="K97" s="185">
        <f t="shared" si="16"/>
        <v>0</v>
      </c>
      <c r="L97" s="185"/>
      <c r="M97" s="185">
        <f t="shared" si="17"/>
        <v>0</v>
      </c>
      <c r="N97" s="185"/>
      <c r="O97" s="185">
        <f t="shared" si="18"/>
        <v>0</v>
      </c>
      <c r="P97" s="185"/>
      <c r="Q97" s="185">
        <f t="shared" si="19"/>
        <v>0</v>
      </c>
      <c r="R97" s="185"/>
      <c r="S97" s="185">
        <f t="shared" si="20"/>
        <v>0</v>
      </c>
      <c r="T97" s="185"/>
      <c r="U97" s="185">
        <f t="shared" si="21"/>
        <v>0</v>
      </c>
      <c r="V97" s="185"/>
      <c r="W97" s="185">
        <f t="shared" si="22"/>
        <v>0</v>
      </c>
      <c r="X97" s="185"/>
      <c r="Y97" s="185">
        <f t="shared" si="23"/>
        <v>0</v>
      </c>
      <c r="Z97" s="185"/>
      <c r="AA97" s="185">
        <f t="shared" si="24"/>
        <v>0</v>
      </c>
      <c r="AB97" s="185"/>
      <c r="AC97" s="185">
        <f t="shared" si="25"/>
        <v>0</v>
      </c>
      <c r="AD97" s="372"/>
      <c r="AE97" s="372"/>
      <c r="AF97" s="372"/>
      <c r="AG97" s="374"/>
      <c r="AH97" s="310"/>
      <c r="AI97" s="310"/>
      <c r="AJ97" s="310"/>
      <c r="AK97" s="310"/>
      <c r="AL97" s="310"/>
      <c r="AM97" s="310"/>
      <c r="AN97" s="310"/>
      <c r="AO97" s="310"/>
      <c r="AP97" s="310"/>
      <c r="AQ97" s="310"/>
      <c r="AR97" s="310"/>
      <c r="AS97" s="310"/>
      <c r="AT97" s="310"/>
      <c r="AU97" s="310"/>
      <c r="AV97" s="310"/>
      <c r="AW97" s="310"/>
      <c r="AX97" s="310"/>
      <c r="AY97" s="310"/>
      <c r="AZ97" s="310"/>
      <c r="BA97" s="310"/>
      <c r="BB97" s="310"/>
      <c r="BC97" s="310"/>
      <c r="BD97" s="310"/>
      <c r="BE97" s="310"/>
    </row>
    <row r="98" spans="1:57" ht="19.5">
      <c r="A98" s="183" t="str">
        <f t="shared" si="26"/>
        <v>рожки</v>
      </c>
      <c r="B98" s="184"/>
      <c r="C98" s="185">
        <f t="shared" si="12"/>
        <v>183</v>
      </c>
      <c r="D98" s="185"/>
      <c r="E98" s="185">
        <f t="shared" si="13"/>
        <v>183</v>
      </c>
      <c r="F98" s="185"/>
      <c r="G98" s="185">
        <f t="shared" si="14"/>
        <v>0</v>
      </c>
      <c r="H98" s="185"/>
      <c r="I98" s="185">
        <f t="shared" si="15"/>
        <v>0</v>
      </c>
      <c r="J98" s="185"/>
      <c r="K98" s="185">
        <f t="shared" si="16"/>
        <v>0</v>
      </c>
      <c r="L98" s="185"/>
      <c r="M98" s="185">
        <f t="shared" si="17"/>
        <v>0</v>
      </c>
      <c r="N98" s="185"/>
      <c r="O98" s="185">
        <f t="shared" si="18"/>
        <v>0</v>
      </c>
      <c r="P98" s="185"/>
      <c r="Q98" s="185">
        <f t="shared" si="19"/>
        <v>0</v>
      </c>
      <c r="R98" s="185"/>
      <c r="S98" s="185">
        <f t="shared" si="20"/>
        <v>0</v>
      </c>
      <c r="T98" s="185"/>
      <c r="U98" s="185">
        <f t="shared" si="21"/>
        <v>0</v>
      </c>
      <c r="V98" s="185"/>
      <c r="W98" s="185">
        <f t="shared" si="22"/>
        <v>0</v>
      </c>
      <c r="X98" s="185"/>
      <c r="Y98" s="185">
        <f t="shared" si="23"/>
        <v>0</v>
      </c>
      <c r="Z98" s="185"/>
      <c r="AA98" s="185">
        <f t="shared" si="24"/>
        <v>0</v>
      </c>
      <c r="AB98" s="185"/>
      <c r="AC98" s="185">
        <f t="shared" si="25"/>
        <v>0</v>
      </c>
      <c r="AD98" s="372"/>
      <c r="AE98" s="372"/>
      <c r="AF98" s="372"/>
      <c r="AG98" s="374"/>
      <c r="AH98" s="310"/>
      <c r="AI98" s="310"/>
      <c r="AJ98" s="310"/>
      <c r="AK98" s="310"/>
      <c r="AL98" s="310"/>
      <c r="AM98" s="310"/>
      <c r="AN98" s="310"/>
      <c r="AO98" s="310"/>
      <c r="AP98" s="310"/>
      <c r="AQ98" s="310"/>
      <c r="AR98" s="310"/>
      <c r="AS98" s="310"/>
      <c r="AT98" s="310"/>
      <c r="AU98" s="310"/>
      <c r="AV98" s="310"/>
      <c r="AW98" s="310"/>
      <c r="AX98" s="310"/>
      <c r="AY98" s="310"/>
      <c r="AZ98" s="310"/>
      <c r="BA98" s="310"/>
      <c r="BB98" s="310"/>
      <c r="BC98" s="310"/>
      <c r="BD98" s="310"/>
      <c r="BE98" s="310"/>
    </row>
    <row r="99" spans="1:57" ht="19.5">
      <c r="A99" s="183" t="str">
        <f t="shared" si="26"/>
        <v>горох</v>
      </c>
      <c r="B99" s="184"/>
      <c r="C99" s="185">
        <f t="shared" si="12"/>
        <v>150</v>
      </c>
      <c r="D99" s="185"/>
      <c r="E99" s="185">
        <f t="shared" si="13"/>
        <v>0</v>
      </c>
      <c r="F99" s="185"/>
      <c r="G99" s="185">
        <f t="shared" si="14"/>
        <v>0</v>
      </c>
      <c r="H99" s="185"/>
      <c r="I99" s="185">
        <f t="shared" si="15"/>
        <v>0</v>
      </c>
      <c r="J99" s="185"/>
      <c r="K99" s="185">
        <f t="shared" si="16"/>
        <v>0</v>
      </c>
      <c r="L99" s="185"/>
      <c r="M99" s="185">
        <f t="shared" si="17"/>
        <v>0</v>
      </c>
      <c r="N99" s="185"/>
      <c r="O99" s="185">
        <f t="shared" si="18"/>
        <v>0</v>
      </c>
      <c r="P99" s="185"/>
      <c r="Q99" s="185">
        <f t="shared" si="19"/>
        <v>0</v>
      </c>
      <c r="R99" s="185"/>
      <c r="S99" s="185">
        <f t="shared" si="20"/>
        <v>0</v>
      </c>
      <c r="T99" s="185"/>
      <c r="U99" s="185">
        <f t="shared" si="21"/>
        <v>0</v>
      </c>
      <c r="V99" s="185"/>
      <c r="W99" s="185">
        <f t="shared" si="22"/>
        <v>0</v>
      </c>
      <c r="X99" s="185"/>
      <c r="Y99" s="185">
        <f t="shared" si="23"/>
        <v>0</v>
      </c>
      <c r="Z99" s="185"/>
      <c r="AA99" s="185">
        <f t="shared" si="24"/>
        <v>0</v>
      </c>
      <c r="AB99" s="185"/>
      <c r="AC99" s="185">
        <f t="shared" si="25"/>
        <v>0</v>
      </c>
      <c r="AD99" s="372"/>
      <c r="AE99" s="372"/>
      <c r="AF99" s="372"/>
      <c r="AG99" s="374"/>
      <c r="AH99" s="310"/>
      <c r="AI99" s="310"/>
      <c r="AJ99" s="310"/>
      <c r="AK99" s="310"/>
      <c r="AL99" s="310"/>
      <c r="AM99" s="310"/>
      <c r="AN99" s="310"/>
      <c r="AO99" s="310"/>
      <c r="AP99" s="310"/>
      <c r="AQ99" s="310"/>
      <c r="AR99" s="310"/>
      <c r="AS99" s="310"/>
      <c r="AT99" s="310"/>
      <c r="AU99" s="310"/>
      <c r="AV99" s="310"/>
      <c r="AW99" s="310"/>
      <c r="AX99" s="310"/>
      <c r="AY99" s="310"/>
      <c r="AZ99" s="310"/>
      <c r="BA99" s="310"/>
      <c r="BB99" s="310"/>
      <c r="BC99" s="310"/>
      <c r="BD99" s="310"/>
      <c r="BE99" s="310"/>
    </row>
    <row r="100" spans="1:57" ht="19.5">
      <c r="A100" s="183">
        <f>A21</f>
        <v>0</v>
      </c>
      <c r="B100" s="184"/>
      <c r="C100" s="185">
        <f t="shared" si="12"/>
        <v>0</v>
      </c>
      <c r="D100" s="185"/>
      <c r="E100" s="185">
        <f t="shared" si="13"/>
        <v>0</v>
      </c>
      <c r="F100" s="185"/>
      <c r="G100" s="185">
        <f t="shared" si="14"/>
        <v>0</v>
      </c>
      <c r="H100" s="185"/>
      <c r="I100" s="185">
        <f t="shared" si="15"/>
        <v>0</v>
      </c>
      <c r="J100" s="185"/>
      <c r="K100" s="185">
        <f t="shared" si="16"/>
        <v>0</v>
      </c>
      <c r="L100" s="185"/>
      <c r="M100" s="185">
        <f t="shared" si="17"/>
        <v>0</v>
      </c>
      <c r="N100" s="185"/>
      <c r="O100" s="185">
        <f t="shared" si="18"/>
        <v>0</v>
      </c>
      <c r="P100" s="185"/>
      <c r="Q100" s="185">
        <f t="shared" si="19"/>
        <v>0</v>
      </c>
      <c r="R100" s="185"/>
      <c r="S100" s="185">
        <f t="shared" si="20"/>
        <v>0</v>
      </c>
      <c r="T100" s="185"/>
      <c r="U100" s="185">
        <f t="shared" si="21"/>
        <v>0</v>
      </c>
      <c r="V100" s="185"/>
      <c r="W100" s="185">
        <f t="shared" si="22"/>
        <v>0</v>
      </c>
      <c r="X100" s="185"/>
      <c r="Y100" s="185">
        <f t="shared" si="23"/>
        <v>0</v>
      </c>
      <c r="Z100" s="185"/>
      <c r="AA100" s="185">
        <f t="shared" si="24"/>
        <v>0</v>
      </c>
      <c r="AB100" s="185"/>
      <c r="AC100" s="185">
        <f t="shared" si="25"/>
        <v>0</v>
      </c>
      <c r="AD100" s="372"/>
      <c r="AE100" s="372"/>
      <c r="AF100" s="372"/>
      <c r="AG100" s="374"/>
      <c r="AH100" s="310"/>
      <c r="AI100" s="310"/>
      <c r="AJ100" s="310"/>
      <c r="AK100" s="310"/>
      <c r="AL100" s="310"/>
      <c r="AM100" s="310"/>
      <c r="AN100" s="310"/>
      <c r="AO100" s="310"/>
      <c r="AP100" s="310"/>
      <c r="AQ100" s="310"/>
      <c r="AR100" s="310"/>
      <c r="AS100" s="310"/>
      <c r="AT100" s="310"/>
      <c r="AU100" s="310"/>
      <c r="AV100" s="310"/>
      <c r="AW100" s="310"/>
      <c r="AX100" s="310"/>
      <c r="AY100" s="310"/>
      <c r="AZ100" s="310"/>
      <c r="BA100" s="310"/>
      <c r="BB100" s="310"/>
      <c r="BC100" s="310"/>
      <c r="BD100" s="310"/>
      <c r="BE100" s="310"/>
    </row>
    <row r="101" spans="1:57" ht="19.5">
      <c r="A101" s="183" t="str">
        <f t="shared" si="26"/>
        <v>сахар</v>
      </c>
      <c r="B101" s="184"/>
      <c r="C101" s="185">
        <f t="shared" si="12"/>
        <v>850</v>
      </c>
      <c r="D101" s="185"/>
      <c r="E101" s="185">
        <f t="shared" si="13"/>
        <v>255</v>
      </c>
      <c r="F101" s="185"/>
      <c r="G101" s="185">
        <f t="shared" si="14"/>
        <v>0</v>
      </c>
      <c r="H101" s="185"/>
      <c r="I101" s="185">
        <f t="shared" si="15"/>
        <v>0</v>
      </c>
      <c r="J101" s="185"/>
      <c r="K101" s="185">
        <f t="shared" si="16"/>
        <v>0</v>
      </c>
      <c r="L101" s="185"/>
      <c r="M101" s="185">
        <f t="shared" si="17"/>
        <v>0</v>
      </c>
      <c r="N101" s="185"/>
      <c r="O101" s="185">
        <f t="shared" si="18"/>
        <v>0</v>
      </c>
      <c r="P101" s="185"/>
      <c r="Q101" s="185">
        <f t="shared" si="19"/>
        <v>0</v>
      </c>
      <c r="R101" s="185"/>
      <c r="S101" s="185">
        <f t="shared" si="20"/>
        <v>0</v>
      </c>
      <c r="T101" s="185"/>
      <c r="U101" s="185">
        <f t="shared" si="21"/>
        <v>0</v>
      </c>
      <c r="V101" s="185"/>
      <c r="W101" s="185">
        <f t="shared" si="22"/>
        <v>0</v>
      </c>
      <c r="X101" s="185"/>
      <c r="Y101" s="185">
        <f t="shared" si="23"/>
        <v>0</v>
      </c>
      <c r="Z101" s="185"/>
      <c r="AA101" s="185">
        <f t="shared" si="24"/>
        <v>0</v>
      </c>
      <c r="AB101" s="185"/>
      <c r="AC101" s="185">
        <f t="shared" si="25"/>
        <v>0</v>
      </c>
      <c r="AD101" s="372"/>
      <c r="AE101" s="372"/>
      <c r="AF101" s="372"/>
      <c r="AG101" s="374"/>
      <c r="AH101" s="310"/>
      <c r="AI101" s="310"/>
      <c r="AJ101" s="310"/>
      <c r="AK101" s="310"/>
      <c r="AL101" s="310"/>
      <c r="AM101" s="310"/>
      <c r="AN101" s="310"/>
      <c r="AO101" s="310"/>
      <c r="AP101" s="310"/>
      <c r="AQ101" s="310"/>
      <c r="AR101" s="310"/>
      <c r="AS101" s="310"/>
      <c r="AT101" s="310"/>
      <c r="AU101" s="310"/>
      <c r="AV101" s="310"/>
      <c r="AW101" s="310"/>
      <c r="AX101" s="310"/>
      <c r="AY101" s="310"/>
      <c r="AZ101" s="310"/>
      <c r="BA101" s="310"/>
      <c r="BB101" s="310"/>
      <c r="BC101" s="310"/>
      <c r="BD101" s="310"/>
      <c r="BE101" s="310"/>
    </row>
    <row r="102" spans="1:57" ht="19.5">
      <c r="A102" s="183" t="str">
        <f>A23</f>
        <v>соль</v>
      </c>
      <c r="B102" s="184"/>
      <c r="C102" s="185">
        <f t="shared" si="12"/>
        <v>20</v>
      </c>
      <c r="D102" s="185"/>
      <c r="E102" s="185">
        <f t="shared" si="13"/>
        <v>20</v>
      </c>
      <c r="F102" s="185"/>
      <c r="G102" s="185">
        <f t="shared" si="14"/>
        <v>0</v>
      </c>
      <c r="H102" s="185"/>
      <c r="I102" s="185">
        <f t="shared" si="15"/>
        <v>0</v>
      </c>
      <c r="J102" s="185"/>
      <c r="K102" s="185">
        <f t="shared" si="16"/>
        <v>0</v>
      </c>
      <c r="L102" s="185"/>
      <c r="M102" s="185">
        <f t="shared" si="17"/>
        <v>0</v>
      </c>
      <c r="N102" s="185"/>
      <c r="O102" s="185">
        <f t="shared" si="18"/>
        <v>0</v>
      </c>
      <c r="P102" s="185"/>
      <c r="Q102" s="185">
        <f t="shared" si="19"/>
        <v>0</v>
      </c>
      <c r="R102" s="185"/>
      <c r="S102" s="185">
        <f t="shared" si="20"/>
        <v>0</v>
      </c>
      <c r="T102" s="185"/>
      <c r="U102" s="185">
        <f t="shared" si="21"/>
        <v>0</v>
      </c>
      <c r="V102" s="185"/>
      <c r="W102" s="185">
        <f t="shared" si="22"/>
        <v>0</v>
      </c>
      <c r="X102" s="185"/>
      <c r="Y102" s="185">
        <f t="shared" si="23"/>
        <v>0</v>
      </c>
      <c r="Z102" s="185"/>
      <c r="AA102" s="185">
        <f t="shared" si="24"/>
        <v>0</v>
      </c>
      <c r="AB102" s="185"/>
      <c r="AC102" s="185">
        <f t="shared" si="25"/>
        <v>0</v>
      </c>
      <c r="AD102" s="372"/>
      <c r="AE102" s="372"/>
      <c r="AF102" s="372"/>
      <c r="AG102" s="374"/>
      <c r="AH102" s="310"/>
      <c r="AI102" s="310"/>
      <c r="AJ102" s="310"/>
      <c r="AK102" s="310"/>
      <c r="AL102" s="310"/>
      <c r="AM102" s="310"/>
      <c r="AN102" s="310"/>
      <c r="AO102" s="310"/>
      <c r="AP102" s="310"/>
      <c r="AQ102" s="310"/>
      <c r="AR102" s="310"/>
      <c r="AS102" s="310"/>
      <c r="AT102" s="310"/>
      <c r="AU102" s="310"/>
      <c r="AV102" s="310"/>
      <c r="AW102" s="310"/>
      <c r="AX102" s="310"/>
      <c r="AY102" s="310"/>
      <c r="AZ102" s="310"/>
      <c r="BA102" s="310"/>
      <c r="BB102" s="310"/>
      <c r="BC102" s="310"/>
      <c r="BD102" s="310"/>
      <c r="BE102" s="310"/>
    </row>
    <row r="103" spans="1:57" ht="19.5">
      <c r="A103" s="183" t="str">
        <f>A24</f>
        <v>соль йодир</v>
      </c>
      <c r="B103" s="184"/>
      <c r="C103" s="185">
        <f t="shared" si="12"/>
        <v>39</v>
      </c>
      <c r="D103" s="185"/>
      <c r="E103" s="185">
        <f t="shared" si="13"/>
        <v>0</v>
      </c>
      <c r="F103" s="185"/>
      <c r="G103" s="185">
        <f t="shared" si="14"/>
        <v>0</v>
      </c>
      <c r="H103" s="185"/>
      <c r="I103" s="185">
        <f t="shared" si="15"/>
        <v>0</v>
      </c>
      <c r="J103" s="185"/>
      <c r="K103" s="185">
        <f t="shared" si="16"/>
        <v>0</v>
      </c>
      <c r="L103" s="185"/>
      <c r="M103" s="185">
        <f t="shared" si="17"/>
        <v>0</v>
      </c>
      <c r="N103" s="185"/>
      <c r="O103" s="185">
        <f t="shared" si="18"/>
        <v>0</v>
      </c>
      <c r="P103" s="185"/>
      <c r="Q103" s="185">
        <f t="shared" si="19"/>
        <v>0</v>
      </c>
      <c r="R103" s="185"/>
      <c r="S103" s="185">
        <f t="shared" si="20"/>
        <v>0</v>
      </c>
      <c r="T103" s="185"/>
      <c r="U103" s="185">
        <f t="shared" si="21"/>
        <v>0</v>
      </c>
      <c r="V103" s="185"/>
      <c r="W103" s="185">
        <f t="shared" si="22"/>
        <v>0</v>
      </c>
      <c r="X103" s="185"/>
      <c r="Y103" s="185">
        <f t="shared" si="23"/>
        <v>0</v>
      </c>
      <c r="Z103" s="185"/>
      <c r="AA103" s="185">
        <f t="shared" si="24"/>
        <v>0</v>
      </c>
      <c r="AB103" s="185"/>
      <c r="AC103" s="185">
        <f t="shared" si="25"/>
        <v>0</v>
      </c>
      <c r="AD103" s="372"/>
      <c r="AE103" s="372"/>
      <c r="AF103" s="372"/>
      <c r="AG103" s="374"/>
      <c r="AH103" s="310"/>
      <c r="AI103" s="310"/>
      <c r="AJ103" s="310"/>
      <c r="AK103" s="310"/>
      <c r="AL103" s="310"/>
      <c r="AM103" s="310"/>
      <c r="AN103" s="310"/>
      <c r="AO103" s="310"/>
      <c r="AP103" s="310"/>
      <c r="AQ103" s="310"/>
      <c r="AR103" s="310"/>
      <c r="AS103" s="310"/>
      <c r="AT103" s="310"/>
      <c r="AU103" s="310"/>
      <c r="AV103" s="310"/>
      <c r="AW103" s="310"/>
      <c r="AX103" s="310"/>
      <c r="AY103" s="310"/>
      <c r="AZ103" s="310"/>
      <c r="BA103" s="310"/>
      <c r="BB103" s="310"/>
      <c r="BC103" s="310"/>
      <c r="BD103" s="310"/>
      <c r="BE103" s="310"/>
    </row>
    <row r="104" spans="1:57" ht="19.5">
      <c r="A104" s="183" t="str">
        <f t="shared" ref="A104:A142" si="27">A25</f>
        <v>батончик бэбифокс</v>
      </c>
      <c r="B104" s="184"/>
      <c r="C104" s="185">
        <f t="shared" si="12"/>
        <v>266</v>
      </c>
      <c r="D104" s="185"/>
      <c r="E104" s="185">
        <f t="shared" si="13"/>
        <v>0</v>
      </c>
      <c r="F104" s="185"/>
      <c r="G104" s="185">
        <f t="shared" si="14"/>
        <v>0</v>
      </c>
      <c r="H104" s="185"/>
      <c r="I104" s="185">
        <f t="shared" si="15"/>
        <v>0</v>
      </c>
      <c r="J104" s="185"/>
      <c r="K104" s="185">
        <f t="shared" si="16"/>
        <v>0</v>
      </c>
      <c r="L104" s="185"/>
      <c r="M104" s="185">
        <f t="shared" si="17"/>
        <v>0</v>
      </c>
      <c r="N104" s="185"/>
      <c r="O104" s="185">
        <f t="shared" si="18"/>
        <v>0</v>
      </c>
      <c r="P104" s="185"/>
      <c r="Q104" s="185">
        <f t="shared" si="19"/>
        <v>0</v>
      </c>
      <c r="R104" s="185"/>
      <c r="S104" s="185">
        <f t="shared" si="20"/>
        <v>0</v>
      </c>
      <c r="T104" s="185"/>
      <c r="U104" s="185">
        <f t="shared" si="21"/>
        <v>0</v>
      </c>
      <c r="V104" s="185"/>
      <c r="W104" s="185">
        <f t="shared" si="22"/>
        <v>0</v>
      </c>
      <c r="X104" s="185"/>
      <c r="Y104" s="185">
        <f t="shared" si="23"/>
        <v>0</v>
      </c>
      <c r="Z104" s="185"/>
      <c r="AA104" s="185">
        <f t="shared" si="24"/>
        <v>0</v>
      </c>
      <c r="AB104" s="185"/>
      <c r="AC104" s="185">
        <f t="shared" si="25"/>
        <v>0</v>
      </c>
      <c r="AD104" s="372"/>
      <c r="AE104" s="372"/>
      <c r="AF104" s="372"/>
      <c r="AG104" s="374"/>
      <c r="AH104" s="310"/>
      <c r="AI104" s="310"/>
      <c r="AJ104" s="310"/>
      <c r="AK104" s="310"/>
      <c r="AL104" s="310"/>
      <c r="AM104" s="310"/>
      <c r="AN104" s="310"/>
      <c r="AO104" s="310"/>
      <c r="AP104" s="310"/>
      <c r="AQ104" s="310"/>
      <c r="AR104" s="310"/>
      <c r="AS104" s="310"/>
      <c r="AT104" s="310"/>
      <c r="AU104" s="310"/>
      <c r="AV104" s="310"/>
      <c r="AW104" s="310"/>
      <c r="AX104" s="310"/>
      <c r="AY104" s="310"/>
      <c r="AZ104" s="310"/>
      <c r="BA104" s="310"/>
      <c r="BB104" s="310"/>
      <c r="BC104" s="310"/>
      <c r="BD104" s="310"/>
      <c r="BE104" s="310"/>
    </row>
    <row r="105" spans="1:57" ht="19.5">
      <c r="A105" s="183" t="str">
        <f t="shared" si="27"/>
        <v>конф Чудо</v>
      </c>
      <c r="B105" s="184"/>
      <c r="C105" s="185">
        <f t="shared" si="12"/>
        <v>350</v>
      </c>
      <c r="D105" s="185"/>
      <c r="E105" s="185">
        <f t="shared" si="13"/>
        <v>0</v>
      </c>
      <c r="F105" s="185"/>
      <c r="G105" s="185">
        <f t="shared" si="14"/>
        <v>0</v>
      </c>
      <c r="H105" s="185"/>
      <c r="I105" s="185">
        <f t="shared" si="15"/>
        <v>0</v>
      </c>
      <c r="J105" s="185"/>
      <c r="K105" s="185">
        <f t="shared" si="16"/>
        <v>0</v>
      </c>
      <c r="L105" s="185"/>
      <c r="M105" s="185">
        <f t="shared" si="17"/>
        <v>0</v>
      </c>
      <c r="N105" s="185"/>
      <c r="O105" s="185">
        <f t="shared" si="18"/>
        <v>0</v>
      </c>
      <c r="P105" s="185"/>
      <c r="Q105" s="185">
        <f t="shared" si="19"/>
        <v>0</v>
      </c>
      <c r="R105" s="185"/>
      <c r="S105" s="185">
        <f t="shared" si="20"/>
        <v>0</v>
      </c>
      <c r="T105" s="185"/>
      <c r="U105" s="185">
        <f t="shared" si="21"/>
        <v>0</v>
      </c>
      <c r="V105" s="185"/>
      <c r="W105" s="185">
        <f t="shared" si="22"/>
        <v>0</v>
      </c>
      <c r="X105" s="185"/>
      <c r="Y105" s="185">
        <f t="shared" si="23"/>
        <v>0</v>
      </c>
      <c r="Z105" s="185"/>
      <c r="AA105" s="185">
        <f t="shared" si="24"/>
        <v>0</v>
      </c>
      <c r="AB105" s="185"/>
      <c r="AC105" s="185">
        <f t="shared" si="25"/>
        <v>0</v>
      </c>
      <c r="AD105" s="372"/>
      <c r="AE105" s="372"/>
      <c r="AF105" s="372"/>
      <c r="AG105" s="374"/>
      <c r="AH105" s="310"/>
      <c r="AI105" s="310"/>
      <c r="AJ105" s="310"/>
      <c r="AK105" s="310"/>
      <c r="AL105" s="310"/>
      <c r="AM105" s="310"/>
      <c r="AN105" s="310"/>
      <c r="AO105" s="310"/>
      <c r="AP105" s="310"/>
      <c r="AQ105" s="310"/>
      <c r="AR105" s="310"/>
      <c r="AS105" s="310"/>
      <c r="AT105" s="310"/>
      <c r="AU105" s="310"/>
      <c r="AV105" s="310"/>
      <c r="AW105" s="310"/>
      <c r="AX105" s="310"/>
      <c r="AY105" s="310"/>
      <c r="AZ105" s="310"/>
      <c r="BA105" s="310"/>
      <c r="BB105" s="310"/>
      <c r="BC105" s="310"/>
      <c r="BD105" s="310"/>
      <c r="BE105" s="310"/>
    </row>
    <row r="106" spans="1:57" ht="19.5">
      <c r="A106" s="183" t="str">
        <f t="shared" si="27"/>
        <v>чоко-пай</v>
      </c>
      <c r="B106" s="184"/>
      <c r="C106" s="185">
        <f t="shared" si="12"/>
        <v>252</v>
      </c>
      <c r="D106" s="185"/>
      <c r="E106" s="185">
        <f t="shared" si="13"/>
        <v>0</v>
      </c>
      <c r="F106" s="185"/>
      <c r="G106" s="185">
        <f t="shared" si="14"/>
        <v>0</v>
      </c>
      <c r="H106" s="185"/>
      <c r="I106" s="185">
        <f t="shared" si="15"/>
        <v>0</v>
      </c>
      <c r="J106" s="185"/>
      <c r="K106" s="185">
        <f t="shared" si="16"/>
        <v>540</v>
      </c>
      <c r="L106" s="185"/>
      <c r="M106" s="185">
        <f t="shared" si="17"/>
        <v>0</v>
      </c>
      <c r="N106" s="185"/>
      <c r="O106" s="185">
        <f t="shared" si="18"/>
        <v>0</v>
      </c>
      <c r="P106" s="185"/>
      <c r="Q106" s="185">
        <f t="shared" si="19"/>
        <v>0</v>
      </c>
      <c r="R106" s="185"/>
      <c r="S106" s="185">
        <f t="shared" si="20"/>
        <v>0</v>
      </c>
      <c r="T106" s="185"/>
      <c r="U106" s="185">
        <f t="shared" si="21"/>
        <v>0</v>
      </c>
      <c r="V106" s="185"/>
      <c r="W106" s="185">
        <f t="shared" si="22"/>
        <v>0</v>
      </c>
      <c r="X106" s="185"/>
      <c r="Y106" s="185">
        <f t="shared" si="23"/>
        <v>0</v>
      </c>
      <c r="Z106" s="185"/>
      <c r="AA106" s="185">
        <f t="shared" si="24"/>
        <v>0</v>
      </c>
      <c r="AB106" s="185"/>
      <c r="AC106" s="185">
        <f t="shared" si="25"/>
        <v>0</v>
      </c>
      <c r="AD106" s="372"/>
      <c r="AE106" s="372"/>
      <c r="AF106" s="372"/>
      <c r="AG106" s="374"/>
      <c r="AH106" s="310"/>
      <c r="AI106" s="310"/>
      <c r="AJ106" s="310"/>
      <c r="AK106" s="310"/>
      <c r="AL106" s="310"/>
      <c r="AM106" s="310"/>
      <c r="AN106" s="310"/>
      <c r="AO106" s="310"/>
      <c r="AP106" s="310"/>
      <c r="AQ106" s="310"/>
      <c r="AR106" s="310"/>
      <c r="AS106" s="310"/>
      <c r="AT106" s="310"/>
      <c r="AU106" s="310"/>
      <c r="AV106" s="310"/>
      <c r="AW106" s="310"/>
      <c r="AX106" s="310"/>
      <c r="AY106" s="310"/>
      <c r="AZ106" s="310"/>
      <c r="BA106" s="310"/>
      <c r="BB106" s="310"/>
      <c r="BC106" s="310"/>
      <c r="BD106" s="310"/>
      <c r="BE106" s="310"/>
    </row>
    <row r="107" spans="1:57" ht="19.5">
      <c r="A107" s="183" t="str">
        <f t="shared" si="27"/>
        <v>шоколад 0,06</v>
      </c>
      <c r="B107" s="184"/>
      <c r="C107" s="185">
        <f t="shared" si="12"/>
        <v>1204</v>
      </c>
      <c r="D107" s="185"/>
      <c r="E107" s="185">
        <f t="shared" si="13"/>
        <v>0</v>
      </c>
      <c r="F107" s="185"/>
      <c r="G107" s="185">
        <f t="shared" si="14"/>
        <v>0</v>
      </c>
      <c r="H107" s="185"/>
      <c r="I107" s="185">
        <f t="shared" si="15"/>
        <v>0</v>
      </c>
      <c r="J107" s="185"/>
      <c r="K107" s="185">
        <f t="shared" si="16"/>
        <v>0</v>
      </c>
      <c r="L107" s="185"/>
      <c r="M107" s="185">
        <f t="shared" si="17"/>
        <v>0</v>
      </c>
      <c r="N107" s="185"/>
      <c r="O107" s="185">
        <f t="shared" si="18"/>
        <v>0</v>
      </c>
      <c r="P107" s="185"/>
      <c r="Q107" s="185">
        <f t="shared" si="19"/>
        <v>0</v>
      </c>
      <c r="R107" s="185"/>
      <c r="S107" s="185">
        <f t="shared" si="20"/>
        <v>0</v>
      </c>
      <c r="T107" s="185"/>
      <c r="U107" s="185">
        <f t="shared" si="21"/>
        <v>0</v>
      </c>
      <c r="V107" s="185"/>
      <c r="W107" s="185">
        <f t="shared" si="22"/>
        <v>0</v>
      </c>
      <c r="X107" s="185"/>
      <c r="Y107" s="185">
        <f t="shared" si="23"/>
        <v>0</v>
      </c>
      <c r="Z107" s="185"/>
      <c r="AA107" s="185">
        <f t="shared" si="24"/>
        <v>0</v>
      </c>
      <c r="AB107" s="185"/>
      <c r="AC107" s="185">
        <f t="shared" si="25"/>
        <v>0</v>
      </c>
      <c r="AD107" s="372"/>
      <c r="AE107" s="372"/>
      <c r="AF107" s="372"/>
      <c r="AG107" s="374"/>
      <c r="AH107" s="310"/>
      <c r="AI107" s="310"/>
      <c r="AJ107" s="310"/>
      <c r="AK107" s="310"/>
      <c r="AL107" s="310"/>
      <c r="AM107" s="310"/>
      <c r="AN107" s="310"/>
      <c r="AO107" s="310"/>
      <c r="AP107" s="310"/>
      <c r="AQ107" s="310"/>
      <c r="AR107" s="310"/>
      <c r="AS107" s="310"/>
      <c r="AT107" s="310"/>
      <c r="AU107" s="310"/>
      <c r="AV107" s="310"/>
      <c r="AW107" s="310"/>
      <c r="AX107" s="310"/>
      <c r="AY107" s="310"/>
      <c r="AZ107" s="310"/>
      <c r="BA107" s="310"/>
      <c r="BB107" s="310"/>
      <c r="BC107" s="310"/>
      <c r="BD107" s="310"/>
      <c r="BE107" s="310"/>
    </row>
    <row r="108" spans="1:57" ht="19.5">
      <c r="A108" s="183" t="str">
        <f t="shared" si="27"/>
        <v>шоколад 15 гр</v>
      </c>
      <c r="B108" s="184"/>
      <c r="C108" s="185">
        <f t="shared" si="12"/>
        <v>0</v>
      </c>
      <c r="D108" s="185"/>
      <c r="E108" s="185">
        <f t="shared" si="13"/>
        <v>0</v>
      </c>
      <c r="F108" s="185"/>
      <c r="G108" s="185">
        <f t="shared" si="14"/>
        <v>560</v>
      </c>
      <c r="H108" s="185"/>
      <c r="I108" s="185">
        <f t="shared" si="15"/>
        <v>0</v>
      </c>
      <c r="J108" s="185"/>
      <c r="K108" s="185">
        <f t="shared" si="16"/>
        <v>0</v>
      </c>
      <c r="L108" s="185"/>
      <c r="M108" s="185">
        <f t="shared" si="17"/>
        <v>0</v>
      </c>
      <c r="N108" s="185"/>
      <c r="O108" s="185">
        <f t="shared" si="18"/>
        <v>0</v>
      </c>
      <c r="P108" s="185"/>
      <c r="Q108" s="185">
        <f t="shared" si="19"/>
        <v>0</v>
      </c>
      <c r="R108" s="185"/>
      <c r="S108" s="185">
        <f t="shared" si="20"/>
        <v>0</v>
      </c>
      <c r="T108" s="185"/>
      <c r="U108" s="185">
        <f t="shared" si="21"/>
        <v>0</v>
      </c>
      <c r="V108" s="185"/>
      <c r="W108" s="185">
        <f t="shared" si="22"/>
        <v>0</v>
      </c>
      <c r="X108" s="185"/>
      <c r="Y108" s="185">
        <f t="shared" si="23"/>
        <v>0</v>
      </c>
      <c r="Z108" s="185"/>
      <c r="AA108" s="185">
        <f t="shared" si="24"/>
        <v>0</v>
      </c>
      <c r="AB108" s="185"/>
      <c r="AC108" s="185">
        <f t="shared" si="25"/>
        <v>0</v>
      </c>
      <c r="AD108" s="372"/>
      <c r="AE108" s="372"/>
      <c r="AF108" s="372"/>
      <c r="AG108" s="374"/>
      <c r="AH108" s="310"/>
      <c r="AI108" s="310"/>
      <c r="AJ108" s="310"/>
      <c r="AK108" s="310"/>
      <c r="AL108" s="310"/>
      <c r="AM108" s="310"/>
      <c r="AN108" s="310"/>
      <c r="AO108" s="310"/>
      <c r="AP108" s="310"/>
      <c r="AQ108" s="310"/>
      <c r="AR108" s="310"/>
      <c r="AS108" s="310"/>
      <c r="AT108" s="310"/>
      <c r="AU108" s="310"/>
      <c r="AV108" s="310"/>
      <c r="AW108" s="310"/>
      <c r="AX108" s="310"/>
      <c r="AY108" s="310"/>
      <c r="AZ108" s="310"/>
      <c r="BA108" s="310"/>
      <c r="BB108" s="310"/>
      <c r="BC108" s="310"/>
      <c r="BD108" s="310"/>
      <c r="BE108" s="310"/>
    </row>
    <row r="109" spans="1:57" ht="19.5">
      <c r="A109" s="183" t="str">
        <f t="shared" si="27"/>
        <v>шоколад</v>
      </c>
      <c r="B109" s="184"/>
      <c r="C109" s="185">
        <f>B30*C30</f>
        <v>0</v>
      </c>
      <c r="D109" s="185"/>
      <c r="E109" s="185">
        <f>D30*E30</f>
        <v>0</v>
      </c>
      <c r="F109" s="185"/>
      <c r="G109" s="185">
        <f t="shared" si="14"/>
        <v>0</v>
      </c>
      <c r="H109" s="185"/>
      <c r="I109" s="185">
        <f t="shared" si="15"/>
        <v>0</v>
      </c>
      <c r="J109" s="185"/>
      <c r="K109" s="185">
        <f t="shared" si="16"/>
        <v>300</v>
      </c>
      <c r="L109" s="185"/>
      <c r="M109" s="185">
        <f t="shared" si="17"/>
        <v>0</v>
      </c>
      <c r="N109" s="185"/>
      <c r="O109" s="185">
        <f t="shared" si="18"/>
        <v>0</v>
      </c>
      <c r="P109" s="185"/>
      <c r="Q109" s="185">
        <f t="shared" si="19"/>
        <v>0</v>
      </c>
      <c r="R109" s="185"/>
      <c r="S109" s="185">
        <f t="shared" si="20"/>
        <v>0</v>
      </c>
      <c r="T109" s="185"/>
      <c r="U109" s="185">
        <f t="shared" si="21"/>
        <v>0</v>
      </c>
      <c r="V109" s="185"/>
      <c r="W109" s="185">
        <f t="shared" si="22"/>
        <v>0</v>
      </c>
      <c r="X109" s="185"/>
      <c r="Y109" s="185">
        <f t="shared" si="23"/>
        <v>0</v>
      </c>
      <c r="Z109" s="185"/>
      <c r="AA109" s="185">
        <f t="shared" si="24"/>
        <v>0</v>
      </c>
      <c r="AB109" s="185"/>
      <c r="AC109" s="185">
        <f t="shared" si="25"/>
        <v>0</v>
      </c>
      <c r="AD109" s="372"/>
      <c r="AE109" s="372"/>
      <c r="AF109" s="372"/>
      <c r="AG109" s="374"/>
      <c r="AH109" s="310"/>
      <c r="AI109" s="310"/>
      <c r="AJ109" s="310"/>
      <c r="AK109" s="310"/>
      <c r="AL109" s="310"/>
      <c r="AM109" s="310"/>
      <c r="AN109" s="310"/>
      <c r="AO109" s="310"/>
      <c r="AP109" s="310"/>
      <c r="AQ109" s="310"/>
      <c r="AR109" s="310"/>
      <c r="AS109" s="310"/>
      <c r="AT109" s="310"/>
      <c r="AU109" s="310"/>
      <c r="AV109" s="310"/>
      <c r="AW109" s="310"/>
      <c r="AX109" s="310"/>
      <c r="AY109" s="310"/>
      <c r="AZ109" s="310"/>
      <c r="BA109" s="310"/>
      <c r="BB109" s="310"/>
      <c r="BC109" s="310"/>
      <c r="BD109" s="310"/>
      <c r="BE109" s="310"/>
    </row>
    <row r="110" spans="1:57" ht="19.5">
      <c r="A110" s="183" t="str">
        <f t="shared" si="27"/>
        <v>тортик Боярушка</v>
      </c>
      <c r="B110" s="184"/>
      <c r="C110" s="185">
        <f>B31*C31</f>
        <v>0</v>
      </c>
      <c r="D110" s="185"/>
      <c r="E110" s="185">
        <f>D31*E31</f>
        <v>0</v>
      </c>
      <c r="F110" s="185"/>
      <c r="G110" s="185">
        <f t="shared" si="14"/>
        <v>0</v>
      </c>
      <c r="H110" s="185"/>
      <c r="I110" s="185">
        <f t="shared" si="15"/>
        <v>0</v>
      </c>
      <c r="J110" s="185"/>
      <c r="K110" s="185">
        <f t="shared" si="16"/>
        <v>330</v>
      </c>
      <c r="L110" s="185"/>
      <c r="M110" s="185">
        <f t="shared" si="17"/>
        <v>0</v>
      </c>
      <c r="N110" s="185"/>
      <c r="O110" s="185">
        <f t="shared" si="18"/>
        <v>0</v>
      </c>
      <c r="P110" s="185"/>
      <c r="Q110" s="185">
        <f t="shared" si="19"/>
        <v>0</v>
      </c>
      <c r="R110" s="185"/>
      <c r="S110" s="185">
        <f t="shared" si="20"/>
        <v>0</v>
      </c>
      <c r="T110" s="185"/>
      <c r="U110" s="185">
        <f t="shared" si="21"/>
        <v>0</v>
      </c>
      <c r="V110" s="185"/>
      <c r="W110" s="185">
        <f t="shared" si="22"/>
        <v>0</v>
      </c>
      <c r="X110" s="185"/>
      <c r="Y110" s="185">
        <f t="shared" si="23"/>
        <v>0</v>
      </c>
      <c r="Z110" s="185"/>
      <c r="AA110" s="185">
        <f t="shared" si="24"/>
        <v>0</v>
      </c>
      <c r="AB110" s="185"/>
      <c r="AC110" s="185">
        <f t="shared" si="25"/>
        <v>0</v>
      </c>
      <c r="AD110" s="372"/>
      <c r="AE110" s="372"/>
      <c r="AF110" s="372"/>
      <c r="AG110" s="374"/>
      <c r="AH110" s="310"/>
      <c r="AI110" s="310"/>
      <c r="AJ110" s="310"/>
      <c r="AK110" s="310"/>
      <c r="AL110" s="310"/>
      <c r="AM110" s="310"/>
      <c r="AN110" s="310"/>
      <c r="AO110" s="310"/>
      <c r="AP110" s="310"/>
      <c r="AQ110" s="310"/>
      <c r="AR110" s="310"/>
      <c r="AS110" s="310"/>
      <c r="AT110" s="310"/>
      <c r="AU110" s="310"/>
      <c r="AV110" s="310"/>
      <c r="AW110" s="310"/>
      <c r="AX110" s="310"/>
      <c r="AY110" s="310"/>
      <c r="AZ110" s="310"/>
      <c r="BA110" s="310"/>
      <c r="BB110" s="310"/>
      <c r="BC110" s="310"/>
      <c r="BD110" s="310"/>
      <c r="BE110" s="310"/>
    </row>
    <row r="111" spans="1:57" ht="19.5">
      <c r="A111" s="183">
        <f t="shared" si="27"/>
        <v>0</v>
      </c>
      <c r="B111" s="184"/>
      <c r="C111" s="185">
        <f>B32*C32</f>
        <v>0</v>
      </c>
      <c r="D111" s="185"/>
      <c r="E111" s="185">
        <f>D32*E32</f>
        <v>0</v>
      </c>
      <c r="F111" s="185"/>
      <c r="G111" s="185">
        <f t="shared" si="14"/>
        <v>0</v>
      </c>
      <c r="H111" s="185"/>
      <c r="I111" s="185">
        <f t="shared" si="15"/>
        <v>0</v>
      </c>
      <c r="J111" s="185"/>
      <c r="K111" s="185">
        <f t="shared" si="16"/>
        <v>0</v>
      </c>
      <c r="L111" s="185"/>
      <c r="M111" s="185">
        <f t="shared" si="17"/>
        <v>0</v>
      </c>
      <c r="N111" s="185"/>
      <c r="O111" s="185">
        <f t="shared" si="18"/>
        <v>0</v>
      </c>
      <c r="P111" s="185"/>
      <c r="Q111" s="185">
        <f t="shared" si="19"/>
        <v>0</v>
      </c>
      <c r="R111" s="185"/>
      <c r="S111" s="185">
        <f t="shared" si="20"/>
        <v>0</v>
      </c>
      <c r="T111" s="185"/>
      <c r="U111" s="185">
        <f t="shared" si="21"/>
        <v>0</v>
      </c>
      <c r="V111" s="185"/>
      <c r="W111" s="185">
        <f t="shared" si="22"/>
        <v>0</v>
      </c>
      <c r="X111" s="185"/>
      <c r="Y111" s="185">
        <f t="shared" si="23"/>
        <v>0</v>
      </c>
      <c r="Z111" s="185"/>
      <c r="AA111" s="185">
        <f t="shared" si="24"/>
        <v>0</v>
      </c>
      <c r="AB111" s="185"/>
      <c r="AC111" s="185">
        <f t="shared" si="25"/>
        <v>0</v>
      </c>
      <c r="AD111" s="372"/>
      <c r="AE111" s="372"/>
      <c r="AF111" s="372"/>
      <c r="AG111" s="374"/>
      <c r="AH111" s="310"/>
      <c r="AI111" s="310"/>
      <c r="AJ111" s="310"/>
      <c r="AK111" s="310"/>
      <c r="AL111" s="310"/>
      <c r="AM111" s="310"/>
      <c r="AN111" s="310"/>
      <c r="AO111" s="310"/>
      <c r="AP111" s="310"/>
      <c r="AQ111" s="310"/>
      <c r="AR111" s="310"/>
      <c r="AS111" s="310"/>
      <c r="AT111" s="310"/>
      <c r="AU111" s="310"/>
      <c r="AV111" s="310"/>
      <c r="AW111" s="310"/>
      <c r="AX111" s="310"/>
      <c r="AY111" s="310"/>
      <c r="AZ111" s="310"/>
      <c r="BA111" s="310"/>
      <c r="BB111" s="310"/>
      <c r="BC111" s="310"/>
      <c r="BD111" s="310"/>
      <c r="BE111" s="310"/>
    </row>
    <row r="112" spans="1:57" ht="19.5">
      <c r="A112" s="183">
        <f t="shared" si="27"/>
        <v>0</v>
      </c>
      <c r="B112" s="184"/>
      <c r="C112" s="185">
        <f>B33*C33</f>
        <v>0</v>
      </c>
      <c r="D112" s="185"/>
      <c r="E112" s="185">
        <f>D33*E33</f>
        <v>0</v>
      </c>
      <c r="F112" s="185"/>
      <c r="G112" s="185">
        <f t="shared" si="14"/>
        <v>0</v>
      </c>
      <c r="H112" s="185"/>
      <c r="I112" s="185">
        <f t="shared" si="15"/>
        <v>0</v>
      </c>
      <c r="J112" s="185"/>
      <c r="K112" s="185">
        <f t="shared" si="16"/>
        <v>0</v>
      </c>
      <c r="L112" s="185"/>
      <c r="M112" s="185">
        <f t="shared" si="17"/>
        <v>0</v>
      </c>
      <c r="N112" s="185"/>
      <c r="O112" s="185">
        <f t="shared" si="18"/>
        <v>0</v>
      </c>
      <c r="P112" s="185"/>
      <c r="Q112" s="185">
        <f t="shared" si="19"/>
        <v>0</v>
      </c>
      <c r="R112" s="185"/>
      <c r="S112" s="185">
        <f t="shared" si="20"/>
        <v>0</v>
      </c>
      <c r="T112" s="185"/>
      <c r="U112" s="185">
        <f t="shared" si="21"/>
        <v>0</v>
      </c>
      <c r="V112" s="185"/>
      <c r="W112" s="185">
        <f t="shared" si="22"/>
        <v>0</v>
      </c>
      <c r="X112" s="185"/>
      <c r="Y112" s="185">
        <f t="shared" si="23"/>
        <v>0</v>
      </c>
      <c r="Z112" s="185"/>
      <c r="AA112" s="185">
        <f t="shared" si="24"/>
        <v>0</v>
      </c>
      <c r="AB112" s="185"/>
      <c r="AC112" s="185">
        <f t="shared" si="25"/>
        <v>0</v>
      </c>
      <c r="AD112" s="372"/>
      <c r="AE112" s="372"/>
      <c r="AF112" s="372"/>
      <c r="AG112" s="374"/>
      <c r="AH112" s="310"/>
      <c r="AI112" s="310"/>
      <c r="AJ112" s="310"/>
      <c r="AK112" s="310"/>
      <c r="AL112" s="310"/>
      <c r="AM112" s="310"/>
      <c r="AN112" s="310"/>
      <c r="AO112" s="310"/>
      <c r="AP112" s="310"/>
      <c r="AQ112" s="310"/>
      <c r="AR112" s="310"/>
      <c r="AS112" s="310"/>
      <c r="AT112" s="310"/>
      <c r="AU112" s="310"/>
      <c r="AV112" s="310"/>
      <c r="AW112" s="310"/>
      <c r="AX112" s="310"/>
      <c r="AY112" s="310"/>
      <c r="AZ112" s="310"/>
      <c r="BA112" s="310"/>
      <c r="BB112" s="310"/>
      <c r="BC112" s="310"/>
      <c r="BD112" s="310"/>
      <c r="BE112" s="310"/>
    </row>
    <row r="113" spans="1:57" ht="19.5">
      <c r="A113" s="183">
        <f t="shared" si="27"/>
        <v>0</v>
      </c>
      <c r="B113" s="184"/>
      <c r="C113" s="185">
        <f t="shared" si="12"/>
        <v>0</v>
      </c>
      <c r="D113" s="185"/>
      <c r="E113" s="185">
        <f t="shared" si="13"/>
        <v>0</v>
      </c>
      <c r="F113" s="185"/>
      <c r="G113" s="185">
        <f t="shared" si="14"/>
        <v>0</v>
      </c>
      <c r="H113" s="185"/>
      <c r="I113" s="185">
        <f t="shared" si="15"/>
        <v>0</v>
      </c>
      <c r="J113" s="185"/>
      <c r="K113" s="185">
        <f t="shared" si="16"/>
        <v>0</v>
      </c>
      <c r="L113" s="185"/>
      <c r="M113" s="185">
        <f t="shared" si="17"/>
        <v>0</v>
      </c>
      <c r="N113" s="185"/>
      <c r="O113" s="185">
        <f t="shared" si="18"/>
        <v>0</v>
      </c>
      <c r="P113" s="185"/>
      <c r="Q113" s="185">
        <f t="shared" si="19"/>
        <v>0</v>
      </c>
      <c r="R113" s="185"/>
      <c r="S113" s="185">
        <f t="shared" si="20"/>
        <v>0</v>
      </c>
      <c r="T113" s="185"/>
      <c r="U113" s="185">
        <f t="shared" si="21"/>
        <v>0</v>
      </c>
      <c r="V113" s="185"/>
      <c r="W113" s="185">
        <f t="shared" si="22"/>
        <v>0</v>
      </c>
      <c r="X113" s="185"/>
      <c r="Y113" s="185">
        <f t="shared" si="23"/>
        <v>0</v>
      </c>
      <c r="Z113" s="185"/>
      <c r="AA113" s="185">
        <f t="shared" si="24"/>
        <v>0</v>
      </c>
      <c r="AB113" s="185"/>
      <c r="AC113" s="185">
        <f t="shared" si="25"/>
        <v>0</v>
      </c>
      <c r="AD113" s="372"/>
      <c r="AE113" s="372"/>
      <c r="AF113" s="372"/>
      <c r="AG113" s="374"/>
      <c r="AH113" s="310"/>
      <c r="AI113" s="310"/>
      <c r="AJ113" s="310"/>
      <c r="AK113" s="310"/>
      <c r="AL113" s="310"/>
      <c r="AM113" s="310"/>
      <c r="AN113" s="310"/>
      <c r="AO113" s="310"/>
      <c r="AP113" s="310"/>
      <c r="AQ113" s="310"/>
      <c r="AR113" s="310"/>
      <c r="AS113" s="310"/>
      <c r="AT113" s="310"/>
      <c r="AU113" s="310"/>
      <c r="AV113" s="310"/>
      <c r="AW113" s="310"/>
      <c r="AX113" s="310"/>
      <c r="AY113" s="310"/>
      <c r="AZ113" s="310"/>
      <c r="BA113" s="310"/>
      <c r="BB113" s="310"/>
      <c r="BC113" s="310"/>
      <c r="BD113" s="310"/>
      <c r="BE113" s="310"/>
    </row>
    <row r="114" spans="1:57" ht="19.5">
      <c r="A114" s="183">
        <f t="shared" si="27"/>
        <v>0</v>
      </c>
      <c r="B114" s="184"/>
      <c r="C114" s="185">
        <f>B35*C35</f>
        <v>0</v>
      </c>
      <c r="D114" s="185"/>
      <c r="E114" s="185">
        <f>D35*E35</f>
        <v>0</v>
      </c>
      <c r="F114" s="185"/>
      <c r="G114" s="185">
        <f t="shared" si="14"/>
        <v>0</v>
      </c>
      <c r="H114" s="185"/>
      <c r="I114" s="185">
        <f t="shared" si="15"/>
        <v>0</v>
      </c>
      <c r="J114" s="185"/>
      <c r="K114" s="185">
        <f t="shared" si="16"/>
        <v>0</v>
      </c>
      <c r="L114" s="185"/>
      <c r="M114" s="185">
        <f t="shared" si="17"/>
        <v>0</v>
      </c>
      <c r="N114" s="185"/>
      <c r="O114" s="185">
        <f t="shared" si="18"/>
        <v>0</v>
      </c>
      <c r="P114" s="185"/>
      <c r="Q114" s="185">
        <f t="shared" si="19"/>
        <v>0</v>
      </c>
      <c r="R114" s="185"/>
      <c r="S114" s="185">
        <f t="shared" si="20"/>
        <v>0</v>
      </c>
      <c r="T114" s="185"/>
      <c r="U114" s="185">
        <f t="shared" si="21"/>
        <v>0</v>
      </c>
      <c r="V114" s="185"/>
      <c r="W114" s="185">
        <f t="shared" si="22"/>
        <v>0</v>
      </c>
      <c r="X114" s="185"/>
      <c r="Y114" s="185">
        <f t="shared" si="23"/>
        <v>0</v>
      </c>
      <c r="Z114" s="185"/>
      <c r="AA114" s="185">
        <f t="shared" si="24"/>
        <v>0</v>
      </c>
      <c r="AB114" s="185"/>
      <c r="AC114" s="185">
        <f t="shared" si="25"/>
        <v>0</v>
      </c>
      <c r="AD114" s="372"/>
      <c r="AE114" s="372"/>
      <c r="AF114" s="372"/>
      <c r="AG114" s="374"/>
      <c r="AH114" s="310"/>
      <c r="AI114" s="310"/>
      <c r="AJ114" s="310"/>
      <c r="AK114" s="310"/>
      <c r="AL114" s="310"/>
      <c r="AM114" s="310"/>
      <c r="AN114" s="310"/>
      <c r="AO114" s="310"/>
      <c r="AP114" s="310"/>
      <c r="AQ114" s="310"/>
      <c r="AR114" s="310"/>
      <c r="AS114" s="310"/>
      <c r="AT114" s="310"/>
      <c r="AU114" s="310"/>
      <c r="AV114" s="310"/>
      <c r="AW114" s="310"/>
      <c r="AX114" s="310"/>
      <c r="AY114" s="310"/>
      <c r="AZ114" s="310"/>
      <c r="BA114" s="310"/>
      <c r="BB114" s="310"/>
      <c r="BC114" s="310"/>
      <c r="BD114" s="310"/>
      <c r="BE114" s="310"/>
    </row>
    <row r="115" spans="1:57" ht="19.5">
      <c r="A115" s="183" t="str">
        <f t="shared" si="27"/>
        <v>компот (сухофрукты)</v>
      </c>
      <c r="B115" s="184"/>
      <c r="C115" s="185">
        <f>B36*C36</f>
        <v>451.5</v>
      </c>
      <c r="D115" s="185"/>
      <c r="E115" s="185">
        <f>D36*E36</f>
        <v>0</v>
      </c>
      <c r="F115" s="185"/>
      <c r="G115" s="185">
        <f t="shared" si="14"/>
        <v>0</v>
      </c>
      <c r="H115" s="185"/>
      <c r="I115" s="185">
        <f t="shared" si="15"/>
        <v>0</v>
      </c>
      <c r="J115" s="185"/>
      <c r="K115" s="185">
        <f t="shared" si="16"/>
        <v>0</v>
      </c>
      <c r="L115" s="185"/>
      <c r="M115" s="185">
        <f t="shared" si="17"/>
        <v>0</v>
      </c>
      <c r="N115" s="185"/>
      <c r="O115" s="185">
        <f t="shared" si="18"/>
        <v>0</v>
      </c>
      <c r="P115" s="185"/>
      <c r="Q115" s="185">
        <f t="shared" si="19"/>
        <v>0</v>
      </c>
      <c r="R115" s="185"/>
      <c r="S115" s="185">
        <f t="shared" si="20"/>
        <v>0</v>
      </c>
      <c r="T115" s="185"/>
      <c r="U115" s="185">
        <f t="shared" si="21"/>
        <v>0</v>
      </c>
      <c r="V115" s="185"/>
      <c r="W115" s="185">
        <f t="shared" si="22"/>
        <v>0</v>
      </c>
      <c r="X115" s="185"/>
      <c r="Y115" s="185">
        <f t="shared" si="23"/>
        <v>0</v>
      </c>
      <c r="Z115" s="185"/>
      <c r="AA115" s="185">
        <f t="shared" si="24"/>
        <v>0</v>
      </c>
      <c r="AB115" s="185"/>
      <c r="AC115" s="185">
        <f t="shared" si="25"/>
        <v>0</v>
      </c>
      <c r="AD115" s="372"/>
      <c r="AE115" s="372"/>
      <c r="AF115" s="372"/>
      <c r="AG115" s="374"/>
      <c r="AH115" s="310"/>
      <c r="AI115" s="310"/>
      <c r="AJ115" s="310"/>
      <c r="AK115" s="310"/>
      <c r="AL115" s="310"/>
      <c r="AM115" s="310"/>
      <c r="AN115" s="310"/>
      <c r="AO115" s="310"/>
      <c r="AP115" s="310"/>
      <c r="AQ115" s="310"/>
      <c r="AR115" s="310"/>
      <c r="AS115" s="310"/>
      <c r="AT115" s="310"/>
      <c r="AU115" s="310"/>
      <c r="AV115" s="310"/>
      <c r="AW115" s="310"/>
      <c r="AX115" s="310"/>
      <c r="AY115" s="310"/>
      <c r="AZ115" s="310"/>
      <c r="BA115" s="310"/>
      <c r="BB115" s="310"/>
      <c r="BC115" s="310"/>
      <c r="BD115" s="310"/>
      <c r="BE115" s="310"/>
    </row>
    <row r="116" spans="1:57" ht="19.5">
      <c r="A116" s="183" t="str">
        <f t="shared" si="27"/>
        <v>кисель</v>
      </c>
      <c r="B116" s="184"/>
      <c r="C116" s="185">
        <f t="shared" si="12"/>
        <v>613.69999999999993</v>
      </c>
      <c r="D116" s="185"/>
      <c r="E116" s="185">
        <f t="shared" si="13"/>
        <v>0</v>
      </c>
      <c r="F116" s="185"/>
      <c r="G116" s="185">
        <f t="shared" si="14"/>
        <v>0</v>
      </c>
      <c r="H116" s="185"/>
      <c r="I116" s="185">
        <f t="shared" si="15"/>
        <v>0</v>
      </c>
      <c r="J116" s="185"/>
      <c r="K116" s="185">
        <f t="shared" si="16"/>
        <v>0</v>
      </c>
      <c r="L116" s="185"/>
      <c r="M116" s="185">
        <f t="shared" si="17"/>
        <v>0</v>
      </c>
      <c r="N116" s="185"/>
      <c r="O116" s="185">
        <f t="shared" si="18"/>
        <v>0</v>
      </c>
      <c r="P116" s="185"/>
      <c r="Q116" s="185">
        <f t="shared" si="19"/>
        <v>0</v>
      </c>
      <c r="R116" s="185"/>
      <c r="S116" s="185">
        <f t="shared" si="20"/>
        <v>0</v>
      </c>
      <c r="T116" s="185"/>
      <c r="U116" s="185">
        <f t="shared" si="21"/>
        <v>0</v>
      </c>
      <c r="V116" s="185"/>
      <c r="W116" s="185">
        <f t="shared" si="22"/>
        <v>0</v>
      </c>
      <c r="X116" s="185"/>
      <c r="Y116" s="185">
        <f t="shared" si="23"/>
        <v>0</v>
      </c>
      <c r="Z116" s="185"/>
      <c r="AA116" s="185">
        <f t="shared" si="24"/>
        <v>0</v>
      </c>
      <c r="AB116" s="185"/>
      <c r="AC116" s="185">
        <f t="shared" si="25"/>
        <v>0</v>
      </c>
      <c r="AD116" s="372"/>
      <c r="AE116" s="372"/>
      <c r="AF116" s="372"/>
      <c r="AG116" s="374"/>
      <c r="AH116" s="310"/>
      <c r="AI116" s="310"/>
      <c r="AJ116" s="310"/>
      <c r="AK116" s="310"/>
      <c r="AL116" s="310"/>
      <c r="AM116" s="310"/>
      <c r="AN116" s="310"/>
      <c r="AO116" s="310"/>
      <c r="AP116" s="310"/>
      <c r="AQ116" s="310"/>
      <c r="AR116" s="310"/>
      <c r="AS116" s="310"/>
      <c r="AT116" s="310"/>
      <c r="AU116" s="310"/>
      <c r="AV116" s="310"/>
      <c r="AW116" s="310"/>
      <c r="AX116" s="310"/>
      <c r="AY116" s="310"/>
      <c r="AZ116" s="310"/>
      <c r="BA116" s="310"/>
      <c r="BB116" s="310"/>
      <c r="BC116" s="310"/>
      <c r="BD116" s="310"/>
      <c r="BE116" s="310"/>
    </row>
    <row r="117" spans="1:57" ht="19.5">
      <c r="A117" s="183" t="str">
        <f t="shared" si="27"/>
        <v>чай</v>
      </c>
      <c r="B117" s="184"/>
      <c r="C117" s="185">
        <f t="shared" si="12"/>
        <v>122.5</v>
      </c>
      <c r="D117" s="185"/>
      <c r="E117" s="185">
        <f t="shared" si="13"/>
        <v>0</v>
      </c>
      <c r="F117" s="185"/>
      <c r="G117" s="185">
        <f t="shared" si="14"/>
        <v>0</v>
      </c>
      <c r="H117" s="185"/>
      <c r="I117" s="185">
        <f t="shared" si="15"/>
        <v>122.5</v>
      </c>
      <c r="J117" s="185"/>
      <c r="K117" s="185">
        <f t="shared" si="16"/>
        <v>0</v>
      </c>
      <c r="L117" s="185"/>
      <c r="M117" s="185">
        <f t="shared" si="17"/>
        <v>0</v>
      </c>
      <c r="N117" s="185"/>
      <c r="O117" s="185">
        <f t="shared" si="18"/>
        <v>0</v>
      </c>
      <c r="P117" s="185"/>
      <c r="Q117" s="185">
        <f t="shared" si="19"/>
        <v>0</v>
      </c>
      <c r="R117" s="185"/>
      <c r="S117" s="185">
        <f t="shared" si="20"/>
        <v>0</v>
      </c>
      <c r="T117" s="185"/>
      <c r="U117" s="185">
        <f t="shared" si="21"/>
        <v>0</v>
      </c>
      <c r="V117" s="185"/>
      <c r="W117" s="185">
        <f t="shared" si="22"/>
        <v>0</v>
      </c>
      <c r="X117" s="185"/>
      <c r="Y117" s="185">
        <f t="shared" si="23"/>
        <v>0</v>
      </c>
      <c r="Z117" s="185"/>
      <c r="AA117" s="185">
        <f t="shared" si="24"/>
        <v>0</v>
      </c>
      <c r="AB117" s="185"/>
      <c r="AC117" s="185">
        <f t="shared" si="25"/>
        <v>0</v>
      </c>
      <c r="AD117" s="372"/>
      <c r="AE117" s="372"/>
      <c r="AF117" s="372"/>
      <c r="AG117" s="374"/>
      <c r="AH117" s="310"/>
      <c r="AI117" s="310"/>
      <c r="AJ117" s="310"/>
      <c r="AK117" s="310"/>
      <c r="AL117" s="310"/>
      <c r="AM117" s="310"/>
      <c r="AN117" s="310"/>
      <c r="AO117" s="310"/>
      <c r="AP117" s="310"/>
      <c r="AQ117" s="310"/>
      <c r="AR117" s="310"/>
      <c r="AS117" s="310"/>
      <c r="AT117" s="310"/>
      <c r="AU117" s="310"/>
      <c r="AV117" s="310"/>
      <c r="AW117" s="310"/>
      <c r="AX117" s="310"/>
      <c r="AY117" s="310"/>
      <c r="AZ117" s="310"/>
      <c r="BA117" s="310"/>
      <c r="BB117" s="310"/>
      <c r="BC117" s="310"/>
      <c r="BD117" s="310"/>
      <c r="BE117" s="310"/>
    </row>
    <row r="118" spans="1:57" ht="19.5">
      <c r="A118" s="183" t="str">
        <f t="shared" si="27"/>
        <v>какао</v>
      </c>
      <c r="B118" s="184"/>
      <c r="C118" s="185">
        <f t="shared" si="12"/>
        <v>250</v>
      </c>
      <c r="D118" s="185"/>
      <c r="E118" s="185">
        <f t="shared" si="13"/>
        <v>0</v>
      </c>
      <c r="F118" s="185"/>
      <c r="G118" s="185">
        <f t="shared" si="14"/>
        <v>0</v>
      </c>
      <c r="H118" s="185"/>
      <c r="I118" s="185">
        <f t="shared" si="15"/>
        <v>0</v>
      </c>
      <c r="J118" s="185"/>
      <c r="K118" s="185">
        <f t="shared" si="16"/>
        <v>0</v>
      </c>
      <c r="L118" s="185"/>
      <c r="M118" s="185">
        <f t="shared" si="17"/>
        <v>0</v>
      </c>
      <c r="N118" s="185"/>
      <c r="O118" s="185">
        <f t="shared" si="18"/>
        <v>0</v>
      </c>
      <c r="P118" s="185"/>
      <c r="Q118" s="185">
        <f t="shared" si="19"/>
        <v>0</v>
      </c>
      <c r="R118" s="185"/>
      <c r="S118" s="185">
        <f t="shared" si="20"/>
        <v>0</v>
      </c>
      <c r="T118" s="185"/>
      <c r="U118" s="185">
        <f t="shared" si="21"/>
        <v>0</v>
      </c>
      <c r="V118" s="185"/>
      <c r="W118" s="185">
        <f t="shared" si="22"/>
        <v>0</v>
      </c>
      <c r="X118" s="185"/>
      <c r="Y118" s="185">
        <f t="shared" si="23"/>
        <v>0</v>
      </c>
      <c r="Z118" s="185"/>
      <c r="AA118" s="185">
        <f t="shared" si="24"/>
        <v>0</v>
      </c>
      <c r="AB118" s="185"/>
      <c r="AC118" s="185">
        <f t="shared" si="25"/>
        <v>0</v>
      </c>
      <c r="AD118" s="372"/>
      <c r="AE118" s="372"/>
      <c r="AF118" s="372"/>
      <c r="AG118" s="374"/>
      <c r="AH118" s="310"/>
      <c r="AI118" s="310"/>
      <c r="AJ118" s="310"/>
      <c r="AK118" s="310"/>
      <c r="AL118" s="310"/>
      <c r="AM118" s="310"/>
      <c r="AN118" s="310"/>
      <c r="AO118" s="310"/>
      <c r="AP118" s="310"/>
      <c r="AQ118" s="310"/>
      <c r="AR118" s="310"/>
      <c r="AS118" s="310"/>
      <c r="AT118" s="310"/>
      <c r="AU118" s="310"/>
      <c r="AV118" s="310"/>
      <c r="AW118" s="310"/>
      <c r="AX118" s="310"/>
      <c r="AY118" s="310"/>
      <c r="AZ118" s="310"/>
      <c r="BA118" s="310"/>
      <c r="BB118" s="310"/>
      <c r="BC118" s="310"/>
      <c r="BD118" s="310"/>
      <c r="BE118" s="310"/>
    </row>
    <row r="119" spans="1:57" ht="19.5">
      <c r="A119" s="183">
        <f t="shared" si="27"/>
        <v>0</v>
      </c>
      <c r="B119" s="184"/>
      <c r="C119" s="185">
        <f t="shared" si="12"/>
        <v>0</v>
      </c>
      <c r="D119" s="185"/>
      <c r="E119" s="185">
        <f t="shared" si="13"/>
        <v>0</v>
      </c>
      <c r="F119" s="185"/>
      <c r="G119" s="185">
        <f t="shared" si="14"/>
        <v>0</v>
      </c>
      <c r="H119" s="185"/>
      <c r="I119" s="185">
        <f t="shared" si="15"/>
        <v>0</v>
      </c>
      <c r="J119" s="185"/>
      <c r="K119" s="185">
        <f t="shared" si="16"/>
        <v>0</v>
      </c>
      <c r="L119" s="185"/>
      <c r="M119" s="185">
        <f t="shared" si="17"/>
        <v>0</v>
      </c>
      <c r="N119" s="185"/>
      <c r="O119" s="185">
        <f t="shared" si="18"/>
        <v>0</v>
      </c>
      <c r="P119" s="185"/>
      <c r="Q119" s="185">
        <f t="shared" si="19"/>
        <v>0</v>
      </c>
      <c r="R119" s="185"/>
      <c r="S119" s="185">
        <f t="shared" si="20"/>
        <v>0</v>
      </c>
      <c r="T119" s="185"/>
      <c r="U119" s="185">
        <f t="shared" si="21"/>
        <v>0</v>
      </c>
      <c r="V119" s="185"/>
      <c r="W119" s="185">
        <f t="shared" si="22"/>
        <v>0</v>
      </c>
      <c r="X119" s="185"/>
      <c r="Y119" s="185">
        <f t="shared" si="23"/>
        <v>0</v>
      </c>
      <c r="Z119" s="185"/>
      <c r="AA119" s="185">
        <f t="shared" si="24"/>
        <v>0</v>
      </c>
      <c r="AB119" s="185"/>
      <c r="AC119" s="185">
        <f t="shared" si="25"/>
        <v>0</v>
      </c>
      <c r="AD119" s="372"/>
      <c r="AE119" s="372"/>
      <c r="AF119" s="372"/>
      <c r="AG119" s="374"/>
      <c r="AH119" s="310"/>
      <c r="AI119" s="310"/>
      <c r="AJ119" s="310"/>
      <c r="AK119" s="310"/>
      <c r="AL119" s="310"/>
      <c r="AM119" s="310"/>
      <c r="AN119" s="310"/>
      <c r="AO119" s="310"/>
      <c r="AP119" s="310"/>
      <c r="AQ119" s="310"/>
      <c r="AR119" s="310"/>
      <c r="AS119" s="310"/>
      <c r="AT119" s="310"/>
      <c r="AU119" s="310"/>
      <c r="AV119" s="310"/>
      <c r="AW119" s="310"/>
      <c r="AX119" s="310"/>
      <c r="AY119" s="310"/>
      <c r="AZ119" s="310"/>
      <c r="BA119" s="310"/>
      <c r="BB119" s="310"/>
      <c r="BC119" s="310"/>
      <c r="BD119" s="310"/>
      <c r="BE119" s="310"/>
    </row>
    <row r="120" spans="1:57" ht="19.5">
      <c r="A120" s="183" t="str">
        <f t="shared" si="27"/>
        <v>сок 0,2</v>
      </c>
      <c r="B120" s="184"/>
      <c r="C120" s="185">
        <f>B41*C41</f>
        <v>1050</v>
      </c>
      <c r="D120" s="185"/>
      <c r="E120" s="185">
        <f>D41*E41</f>
        <v>0</v>
      </c>
      <c r="F120" s="185"/>
      <c r="G120" s="185">
        <f t="shared" si="14"/>
        <v>1050</v>
      </c>
      <c r="H120" s="185"/>
      <c r="I120" s="185">
        <f t="shared" si="15"/>
        <v>0</v>
      </c>
      <c r="J120" s="185"/>
      <c r="K120" s="185">
        <f t="shared" si="16"/>
        <v>750</v>
      </c>
      <c r="L120" s="185"/>
      <c r="M120" s="185">
        <f t="shared" si="17"/>
        <v>0</v>
      </c>
      <c r="N120" s="185"/>
      <c r="O120" s="185">
        <f t="shared" si="18"/>
        <v>0</v>
      </c>
      <c r="P120" s="185"/>
      <c r="Q120" s="185">
        <f t="shared" si="19"/>
        <v>0</v>
      </c>
      <c r="R120" s="185"/>
      <c r="S120" s="185">
        <f t="shared" si="20"/>
        <v>0</v>
      </c>
      <c r="T120" s="185"/>
      <c r="U120" s="185">
        <f t="shared" si="21"/>
        <v>0</v>
      </c>
      <c r="V120" s="185"/>
      <c r="W120" s="185">
        <f t="shared" si="22"/>
        <v>0</v>
      </c>
      <c r="X120" s="185"/>
      <c r="Y120" s="185">
        <f t="shared" si="23"/>
        <v>0</v>
      </c>
      <c r="Z120" s="185"/>
      <c r="AA120" s="185">
        <f t="shared" si="24"/>
        <v>0</v>
      </c>
      <c r="AB120" s="185"/>
      <c r="AC120" s="185">
        <f t="shared" si="25"/>
        <v>0</v>
      </c>
      <c r="AD120" s="372"/>
      <c r="AE120" s="372"/>
      <c r="AF120" s="372"/>
      <c r="AG120" s="374"/>
      <c r="AH120" s="310"/>
      <c r="AI120" s="310"/>
      <c r="AJ120" s="310"/>
      <c r="AK120" s="310"/>
      <c r="AL120" s="310"/>
      <c r="AM120" s="310"/>
      <c r="AN120" s="310"/>
      <c r="AO120" s="310"/>
      <c r="AP120" s="310"/>
      <c r="AQ120" s="310"/>
      <c r="AR120" s="310"/>
      <c r="AS120" s="310"/>
      <c r="AT120" s="310"/>
      <c r="AU120" s="310"/>
      <c r="AV120" s="310"/>
      <c r="AW120" s="310"/>
      <c r="AX120" s="310"/>
      <c r="AY120" s="310"/>
      <c r="AZ120" s="310"/>
      <c r="BA120" s="310"/>
      <c r="BB120" s="310"/>
      <c r="BC120" s="310"/>
      <c r="BD120" s="310"/>
      <c r="BE120" s="310"/>
    </row>
    <row r="121" spans="1:57" ht="19.5">
      <c r="A121" s="183" t="str">
        <f t="shared" si="27"/>
        <v>яблоки</v>
      </c>
      <c r="B121" s="184"/>
      <c r="C121" s="185">
        <f>B42*C42</f>
        <v>422.40000000000003</v>
      </c>
      <c r="D121" s="185"/>
      <c r="E121" s="185">
        <f>D42*E42</f>
        <v>376</v>
      </c>
      <c r="F121" s="185"/>
      <c r="G121" s="185">
        <f t="shared" si="14"/>
        <v>371.2</v>
      </c>
      <c r="H121" s="185"/>
      <c r="I121" s="185">
        <f t="shared" si="15"/>
        <v>656</v>
      </c>
      <c r="J121" s="185"/>
      <c r="K121" s="185">
        <f t="shared" si="16"/>
        <v>1081.5999999999999</v>
      </c>
      <c r="L121" s="185"/>
      <c r="M121" s="185">
        <f t="shared" si="17"/>
        <v>0</v>
      </c>
      <c r="N121" s="185"/>
      <c r="O121" s="185">
        <f t="shared" si="18"/>
        <v>0</v>
      </c>
      <c r="P121" s="185"/>
      <c r="Q121" s="185">
        <f t="shared" si="19"/>
        <v>0</v>
      </c>
      <c r="R121" s="185"/>
      <c r="S121" s="185">
        <f t="shared" si="20"/>
        <v>0</v>
      </c>
      <c r="T121" s="185"/>
      <c r="U121" s="185">
        <f t="shared" si="21"/>
        <v>0</v>
      </c>
      <c r="V121" s="185"/>
      <c r="W121" s="185">
        <f t="shared" si="22"/>
        <v>0</v>
      </c>
      <c r="X121" s="185"/>
      <c r="Y121" s="185">
        <f t="shared" si="23"/>
        <v>0</v>
      </c>
      <c r="Z121" s="185"/>
      <c r="AA121" s="185">
        <f t="shared" si="24"/>
        <v>0</v>
      </c>
      <c r="AB121" s="185"/>
      <c r="AC121" s="185">
        <f t="shared" si="25"/>
        <v>0</v>
      </c>
      <c r="AD121" s="372"/>
      <c r="AE121" s="372"/>
      <c r="AF121" s="372"/>
      <c r="AG121" s="374"/>
      <c r="AH121" s="310"/>
      <c r="AI121" s="310"/>
      <c r="AJ121" s="310"/>
      <c r="AK121" s="310"/>
      <c r="AL121" s="310"/>
      <c r="AM121" s="310"/>
      <c r="AN121" s="310"/>
      <c r="AO121" s="310"/>
      <c r="AP121" s="310"/>
      <c r="AQ121" s="310"/>
      <c r="AR121" s="310"/>
      <c r="AS121" s="310"/>
      <c r="AT121" s="310"/>
      <c r="AU121" s="310"/>
      <c r="AV121" s="310"/>
      <c r="AW121" s="310"/>
      <c r="AX121" s="310"/>
      <c r="AY121" s="310"/>
      <c r="AZ121" s="310"/>
      <c r="BA121" s="310"/>
      <c r="BB121" s="310"/>
      <c r="BC121" s="310"/>
      <c r="BD121" s="310"/>
      <c r="BE121" s="310"/>
    </row>
    <row r="122" spans="1:57" ht="19.5">
      <c r="A122" s="183" t="str">
        <f t="shared" si="27"/>
        <v>бананы</v>
      </c>
      <c r="B122" s="184"/>
      <c r="C122" s="185">
        <f>B43*C43</f>
        <v>549.45000000000005</v>
      </c>
      <c r="D122" s="185"/>
      <c r="E122" s="185">
        <f>D43*E43</f>
        <v>434.75</v>
      </c>
      <c r="F122" s="185"/>
      <c r="G122" s="185">
        <f t="shared" si="14"/>
        <v>675.25</v>
      </c>
      <c r="H122" s="185"/>
      <c r="I122" s="185">
        <f t="shared" si="15"/>
        <v>506.90000000000003</v>
      </c>
      <c r="J122" s="185"/>
      <c r="K122" s="185">
        <f t="shared" si="16"/>
        <v>577.20000000000005</v>
      </c>
      <c r="L122" s="185"/>
      <c r="M122" s="185">
        <f t="shared" si="17"/>
        <v>0</v>
      </c>
      <c r="N122" s="185"/>
      <c r="O122" s="185">
        <f t="shared" si="18"/>
        <v>0</v>
      </c>
      <c r="P122" s="185"/>
      <c r="Q122" s="185">
        <f t="shared" si="19"/>
        <v>0</v>
      </c>
      <c r="R122" s="185"/>
      <c r="S122" s="185">
        <f t="shared" si="20"/>
        <v>0</v>
      </c>
      <c r="T122" s="185"/>
      <c r="U122" s="185">
        <f t="shared" si="21"/>
        <v>0</v>
      </c>
      <c r="V122" s="185"/>
      <c r="W122" s="185">
        <f t="shared" si="22"/>
        <v>0</v>
      </c>
      <c r="X122" s="185"/>
      <c r="Y122" s="185">
        <f t="shared" si="23"/>
        <v>0</v>
      </c>
      <c r="Z122" s="185"/>
      <c r="AA122" s="185">
        <f t="shared" si="24"/>
        <v>0</v>
      </c>
      <c r="AB122" s="185"/>
      <c r="AC122" s="185">
        <f t="shared" si="25"/>
        <v>0</v>
      </c>
      <c r="AD122" s="372"/>
      <c r="AE122" s="372"/>
      <c r="AF122" s="372"/>
      <c r="AG122" s="374"/>
      <c r="AH122" s="310"/>
      <c r="AI122" s="310"/>
      <c r="AJ122" s="310"/>
      <c r="AK122" s="310"/>
      <c r="AL122" s="310"/>
      <c r="AM122" s="310"/>
      <c r="AN122" s="310"/>
      <c r="AO122" s="310"/>
      <c r="AP122" s="310"/>
      <c r="AQ122" s="310"/>
      <c r="AR122" s="310"/>
      <c r="AS122" s="310"/>
      <c r="AT122" s="310"/>
      <c r="AU122" s="310"/>
      <c r="AV122" s="310"/>
      <c r="AW122" s="310"/>
      <c r="AX122" s="310"/>
      <c r="AY122" s="310"/>
      <c r="AZ122" s="310"/>
      <c r="BA122" s="310"/>
      <c r="BB122" s="310"/>
      <c r="BC122" s="310"/>
      <c r="BD122" s="310"/>
      <c r="BE122" s="310"/>
    </row>
    <row r="123" spans="1:57" ht="19.5">
      <c r="A123" s="183" t="str">
        <f t="shared" si="27"/>
        <v>апельсины</v>
      </c>
      <c r="B123" s="184"/>
      <c r="C123" s="185">
        <f t="shared" si="12"/>
        <v>688.6</v>
      </c>
      <c r="D123" s="185"/>
      <c r="E123" s="185">
        <f t="shared" si="13"/>
        <v>0</v>
      </c>
      <c r="F123" s="185"/>
      <c r="G123" s="185">
        <f t="shared" si="14"/>
        <v>763.40000000000009</v>
      </c>
      <c r="H123" s="185"/>
      <c r="I123" s="185">
        <f t="shared" si="15"/>
        <v>873.40000000000009</v>
      </c>
      <c r="J123" s="185"/>
      <c r="K123" s="185">
        <f t="shared" si="16"/>
        <v>981.64</v>
      </c>
      <c r="L123" s="185"/>
      <c r="M123" s="185">
        <f t="shared" si="17"/>
        <v>0</v>
      </c>
      <c r="N123" s="185"/>
      <c r="O123" s="185">
        <f t="shared" si="18"/>
        <v>0</v>
      </c>
      <c r="P123" s="185"/>
      <c r="Q123" s="185">
        <f t="shared" si="19"/>
        <v>0</v>
      </c>
      <c r="R123" s="185"/>
      <c r="S123" s="185">
        <f t="shared" si="20"/>
        <v>0</v>
      </c>
      <c r="T123" s="185"/>
      <c r="U123" s="185">
        <f t="shared" si="21"/>
        <v>0</v>
      </c>
      <c r="V123" s="185"/>
      <c r="W123" s="185">
        <f t="shared" si="22"/>
        <v>0</v>
      </c>
      <c r="X123" s="185"/>
      <c r="Y123" s="185">
        <f t="shared" si="23"/>
        <v>0</v>
      </c>
      <c r="Z123" s="185"/>
      <c r="AA123" s="185">
        <f t="shared" si="24"/>
        <v>0</v>
      </c>
      <c r="AB123" s="185"/>
      <c r="AC123" s="185">
        <f t="shared" si="25"/>
        <v>0</v>
      </c>
      <c r="AD123" s="372"/>
      <c r="AE123" s="372"/>
      <c r="AF123" s="372"/>
      <c r="AG123" s="374"/>
      <c r="AH123" s="310"/>
      <c r="AI123" s="310"/>
      <c r="AJ123" s="310"/>
      <c r="AK123" s="310"/>
      <c r="AL123" s="310"/>
      <c r="AM123" s="310"/>
      <c r="AN123" s="310"/>
      <c r="AO123" s="310"/>
      <c r="AP123" s="310"/>
      <c r="AQ123" s="310"/>
      <c r="AR123" s="310"/>
      <c r="AS123" s="310"/>
      <c r="AT123" s="310"/>
      <c r="AU123" s="310"/>
      <c r="AV123" s="310"/>
      <c r="AW123" s="310"/>
      <c r="AX123" s="310"/>
      <c r="AY123" s="310"/>
      <c r="AZ123" s="310"/>
      <c r="BA123" s="310"/>
      <c r="BB123" s="310"/>
      <c r="BC123" s="310"/>
      <c r="BD123" s="310"/>
      <c r="BE123" s="310"/>
    </row>
    <row r="124" spans="1:57" ht="19.5">
      <c r="A124" s="183">
        <f t="shared" si="27"/>
        <v>0</v>
      </c>
      <c r="B124" s="184"/>
      <c r="C124" s="185">
        <f t="shared" si="12"/>
        <v>0</v>
      </c>
      <c r="D124" s="185"/>
      <c r="E124" s="185">
        <f t="shared" si="13"/>
        <v>0</v>
      </c>
      <c r="F124" s="185"/>
      <c r="G124" s="185">
        <f t="shared" si="14"/>
        <v>0</v>
      </c>
      <c r="H124" s="185"/>
      <c r="I124" s="185">
        <f t="shared" si="15"/>
        <v>0</v>
      </c>
      <c r="J124" s="185"/>
      <c r="K124" s="185">
        <f t="shared" si="16"/>
        <v>0</v>
      </c>
      <c r="L124" s="185"/>
      <c r="M124" s="185">
        <f t="shared" si="17"/>
        <v>0</v>
      </c>
      <c r="N124" s="185"/>
      <c r="O124" s="185">
        <f t="shared" si="18"/>
        <v>0</v>
      </c>
      <c r="P124" s="185"/>
      <c r="Q124" s="185">
        <f t="shared" si="19"/>
        <v>0</v>
      </c>
      <c r="R124" s="185"/>
      <c r="S124" s="185">
        <f t="shared" si="20"/>
        <v>0</v>
      </c>
      <c r="T124" s="185"/>
      <c r="U124" s="185">
        <f t="shared" si="21"/>
        <v>0</v>
      </c>
      <c r="V124" s="185"/>
      <c r="W124" s="185">
        <f t="shared" si="22"/>
        <v>0</v>
      </c>
      <c r="X124" s="185"/>
      <c r="Y124" s="185">
        <f t="shared" si="23"/>
        <v>0</v>
      </c>
      <c r="Z124" s="185"/>
      <c r="AA124" s="185">
        <f t="shared" si="24"/>
        <v>0</v>
      </c>
      <c r="AB124" s="185"/>
      <c r="AC124" s="185">
        <f t="shared" si="25"/>
        <v>0</v>
      </c>
      <c r="AD124" s="372"/>
      <c r="AE124" s="372"/>
      <c r="AF124" s="372"/>
      <c r="AG124" s="374"/>
      <c r="AH124" s="310"/>
      <c r="AI124" s="310"/>
      <c r="AJ124" s="310"/>
      <c r="AK124" s="310"/>
      <c r="AL124" s="310"/>
      <c r="AM124" s="310"/>
      <c r="AN124" s="310"/>
      <c r="AO124" s="310"/>
      <c r="AP124" s="310"/>
      <c r="AQ124" s="310"/>
      <c r="AR124" s="310"/>
      <c r="AS124" s="310"/>
      <c r="AT124" s="310"/>
      <c r="AU124" s="310"/>
      <c r="AV124" s="310"/>
      <c r="AW124" s="310"/>
      <c r="AX124" s="310"/>
      <c r="AY124" s="310"/>
      <c r="AZ124" s="310"/>
      <c r="BA124" s="310"/>
      <c r="BB124" s="310"/>
      <c r="BC124" s="310"/>
      <c r="BD124" s="310"/>
      <c r="BE124" s="310"/>
    </row>
    <row r="125" spans="1:57" ht="19.5">
      <c r="A125" s="183">
        <f t="shared" si="27"/>
        <v>0</v>
      </c>
      <c r="B125" s="184"/>
      <c r="C125" s="185">
        <f t="shared" si="12"/>
        <v>0</v>
      </c>
      <c r="D125" s="185"/>
      <c r="E125" s="185">
        <f t="shared" si="13"/>
        <v>0</v>
      </c>
      <c r="F125" s="185"/>
      <c r="G125" s="185">
        <f t="shared" si="14"/>
        <v>0</v>
      </c>
      <c r="H125" s="185"/>
      <c r="I125" s="185">
        <f t="shared" si="15"/>
        <v>0</v>
      </c>
      <c r="J125" s="185"/>
      <c r="K125" s="185">
        <f t="shared" si="16"/>
        <v>0</v>
      </c>
      <c r="L125" s="185"/>
      <c r="M125" s="185">
        <f t="shared" si="17"/>
        <v>0</v>
      </c>
      <c r="N125" s="185"/>
      <c r="O125" s="185">
        <f t="shared" si="18"/>
        <v>0</v>
      </c>
      <c r="P125" s="185"/>
      <c r="Q125" s="185">
        <f t="shared" si="19"/>
        <v>0</v>
      </c>
      <c r="R125" s="185"/>
      <c r="S125" s="185">
        <f t="shared" si="20"/>
        <v>0</v>
      </c>
      <c r="T125" s="185"/>
      <c r="U125" s="185">
        <f t="shared" si="21"/>
        <v>0</v>
      </c>
      <c r="V125" s="185"/>
      <c r="W125" s="185">
        <f t="shared" si="22"/>
        <v>0</v>
      </c>
      <c r="X125" s="185"/>
      <c r="Y125" s="185">
        <f t="shared" si="23"/>
        <v>0</v>
      </c>
      <c r="Z125" s="185"/>
      <c r="AA125" s="185">
        <f t="shared" si="24"/>
        <v>0</v>
      </c>
      <c r="AB125" s="185"/>
      <c r="AC125" s="185">
        <f t="shared" si="25"/>
        <v>0</v>
      </c>
      <c r="AD125" s="372"/>
      <c r="AE125" s="372"/>
      <c r="AF125" s="372"/>
      <c r="AG125" s="374"/>
      <c r="AH125" s="310"/>
      <c r="AI125" s="310"/>
      <c r="AJ125" s="310"/>
      <c r="AK125" s="310"/>
      <c r="AL125" s="310"/>
      <c r="AM125" s="310"/>
      <c r="AN125" s="310"/>
      <c r="AO125" s="310"/>
      <c r="AP125" s="310"/>
      <c r="AQ125" s="310"/>
      <c r="AR125" s="310"/>
      <c r="AS125" s="310"/>
      <c r="AT125" s="310"/>
      <c r="AU125" s="310"/>
      <c r="AV125" s="310"/>
      <c r="AW125" s="310"/>
      <c r="AX125" s="310"/>
      <c r="AY125" s="310"/>
      <c r="AZ125" s="310"/>
      <c r="BA125" s="310"/>
      <c r="BB125" s="310"/>
      <c r="BC125" s="310"/>
      <c r="BD125" s="310"/>
      <c r="BE125" s="310"/>
    </row>
    <row r="126" spans="1:57" ht="19.5">
      <c r="A126" s="183">
        <f t="shared" si="27"/>
        <v>0</v>
      </c>
      <c r="B126" s="184"/>
      <c r="C126" s="185">
        <f t="shared" si="12"/>
        <v>0</v>
      </c>
      <c r="D126" s="185"/>
      <c r="E126" s="185">
        <f t="shared" si="13"/>
        <v>0</v>
      </c>
      <c r="F126" s="185"/>
      <c r="G126" s="185">
        <f t="shared" si="14"/>
        <v>0</v>
      </c>
      <c r="H126" s="185"/>
      <c r="I126" s="185">
        <f t="shared" si="15"/>
        <v>0</v>
      </c>
      <c r="J126" s="185"/>
      <c r="K126" s="185">
        <f t="shared" si="16"/>
        <v>0</v>
      </c>
      <c r="L126" s="185"/>
      <c r="M126" s="185">
        <f t="shared" si="17"/>
        <v>0</v>
      </c>
      <c r="N126" s="185"/>
      <c r="O126" s="185">
        <f t="shared" si="18"/>
        <v>0</v>
      </c>
      <c r="P126" s="185"/>
      <c r="Q126" s="185">
        <f t="shared" si="19"/>
        <v>0</v>
      </c>
      <c r="R126" s="185"/>
      <c r="S126" s="185">
        <f t="shared" si="20"/>
        <v>0</v>
      </c>
      <c r="T126" s="185"/>
      <c r="U126" s="185">
        <f t="shared" si="21"/>
        <v>0</v>
      </c>
      <c r="V126" s="185"/>
      <c r="W126" s="185">
        <f t="shared" si="22"/>
        <v>0</v>
      </c>
      <c r="X126" s="185"/>
      <c r="Y126" s="185">
        <f t="shared" si="23"/>
        <v>0</v>
      </c>
      <c r="Z126" s="185"/>
      <c r="AA126" s="185">
        <f t="shared" si="24"/>
        <v>0</v>
      </c>
      <c r="AB126" s="185"/>
      <c r="AC126" s="185">
        <f t="shared" si="25"/>
        <v>0</v>
      </c>
      <c r="AD126" s="372"/>
      <c r="AE126" s="372"/>
      <c r="AF126" s="372"/>
      <c r="AG126" s="374"/>
      <c r="AH126" s="310"/>
      <c r="AI126" s="310"/>
      <c r="AJ126" s="310"/>
      <c r="AK126" s="310"/>
      <c r="AL126" s="310"/>
      <c r="AM126" s="310"/>
      <c r="AN126" s="310"/>
      <c r="AO126" s="310"/>
      <c r="AP126" s="310"/>
      <c r="AQ126" s="310"/>
      <c r="AR126" s="310"/>
      <c r="AS126" s="310"/>
      <c r="AT126" s="310"/>
      <c r="AU126" s="310"/>
      <c r="AV126" s="310"/>
      <c r="AW126" s="310"/>
      <c r="AX126" s="310"/>
      <c r="AY126" s="310"/>
      <c r="AZ126" s="310"/>
      <c r="BA126" s="310"/>
      <c r="BB126" s="310"/>
      <c r="BC126" s="310"/>
      <c r="BD126" s="310"/>
      <c r="BE126" s="310"/>
    </row>
    <row r="127" spans="1:57" ht="19.5">
      <c r="A127" s="183" t="str">
        <f t="shared" si="27"/>
        <v>Картофель</v>
      </c>
      <c r="B127" s="184"/>
      <c r="C127" s="185">
        <f>B48*C48</f>
        <v>1800</v>
      </c>
      <c r="D127" s="185"/>
      <c r="E127" s="185">
        <f>D48*E48</f>
        <v>1800</v>
      </c>
      <c r="F127" s="185"/>
      <c r="G127" s="185">
        <f t="shared" si="14"/>
        <v>0</v>
      </c>
      <c r="H127" s="185"/>
      <c r="I127" s="185">
        <f t="shared" si="15"/>
        <v>990</v>
      </c>
      <c r="J127" s="185"/>
      <c r="K127" s="185">
        <f t="shared" si="16"/>
        <v>0</v>
      </c>
      <c r="L127" s="185"/>
      <c r="M127" s="185">
        <f t="shared" si="17"/>
        <v>0</v>
      </c>
      <c r="N127" s="185"/>
      <c r="O127" s="185">
        <f t="shared" si="18"/>
        <v>0</v>
      </c>
      <c r="P127" s="185"/>
      <c r="Q127" s="185">
        <f t="shared" si="19"/>
        <v>0</v>
      </c>
      <c r="R127" s="185"/>
      <c r="S127" s="185">
        <f t="shared" si="20"/>
        <v>0</v>
      </c>
      <c r="T127" s="185"/>
      <c r="U127" s="185">
        <f t="shared" si="21"/>
        <v>0</v>
      </c>
      <c r="V127" s="185"/>
      <c r="W127" s="185">
        <f t="shared" si="22"/>
        <v>0</v>
      </c>
      <c r="X127" s="185"/>
      <c r="Y127" s="185">
        <f t="shared" si="23"/>
        <v>0</v>
      </c>
      <c r="Z127" s="185"/>
      <c r="AA127" s="185">
        <f t="shared" si="24"/>
        <v>0</v>
      </c>
      <c r="AB127" s="185"/>
      <c r="AC127" s="185">
        <f t="shared" si="25"/>
        <v>0</v>
      </c>
      <c r="AD127" s="372"/>
      <c r="AE127" s="372"/>
      <c r="AF127" s="372"/>
      <c r="AG127" s="374"/>
      <c r="AH127" s="310"/>
      <c r="AI127" s="310"/>
      <c r="AJ127" s="310"/>
      <c r="AK127" s="310"/>
      <c r="AL127" s="310"/>
      <c r="AM127" s="310"/>
      <c r="AN127" s="310"/>
      <c r="AO127" s="310"/>
      <c r="AP127" s="310"/>
      <c r="AQ127" s="310"/>
      <c r="AR127" s="310"/>
      <c r="AS127" s="310"/>
      <c r="AT127" s="310"/>
      <c r="AU127" s="310"/>
      <c r="AV127" s="310"/>
      <c r="AW127" s="310"/>
      <c r="AX127" s="310"/>
      <c r="AY127" s="310"/>
      <c r="AZ127" s="310"/>
      <c r="BA127" s="310"/>
      <c r="BB127" s="310"/>
      <c r="BC127" s="310"/>
      <c r="BD127" s="310"/>
      <c r="BE127" s="310"/>
    </row>
    <row r="128" spans="1:57" ht="19.5">
      <c r="A128" s="183" t="str">
        <f t="shared" si="27"/>
        <v>капуста</v>
      </c>
      <c r="B128" s="184"/>
      <c r="C128" s="185">
        <f t="shared" si="12"/>
        <v>272.35000000000002</v>
      </c>
      <c r="D128" s="185"/>
      <c r="E128" s="185">
        <f t="shared" si="13"/>
        <v>180.05</v>
      </c>
      <c r="F128" s="185"/>
      <c r="G128" s="185">
        <f t="shared" si="14"/>
        <v>0</v>
      </c>
      <c r="H128" s="185"/>
      <c r="I128" s="185">
        <f t="shared" si="15"/>
        <v>0</v>
      </c>
      <c r="J128" s="185"/>
      <c r="K128" s="185">
        <f t="shared" si="16"/>
        <v>0</v>
      </c>
      <c r="L128" s="185"/>
      <c r="M128" s="185">
        <f t="shared" si="17"/>
        <v>0</v>
      </c>
      <c r="N128" s="185"/>
      <c r="O128" s="185">
        <f t="shared" si="18"/>
        <v>0</v>
      </c>
      <c r="P128" s="185"/>
      <c r="Q128" s="185">
        <f t="shared" si="19"/>
        <v>0</v>
      </c>
      <c r="R128" s="185"/>
      <c r="S128" s="185">
        <f t="shared" si="20"/>
        <v>0</v>
      </c>
      <c r="T128" s="185"/>
      <c r="U128" s="185">
        <f t="shared" si="21"/>
        <v>0</v>
      </c>
      <c r="V128" s="185"/>
      <c r="W128" s="185">
        <f t="shared" si="22"/>
        <v>0</v>
      </c>
      <c r="X128" s="185"/>
      <c r="Y128" s="185">
        <f t="shared" si="23"/>
        <v>0</v>
      </c>
      <c r="Z128" s="185"/>
      <c r="AA128" s="185">
        <f t="shared" si="24"/>
        <v>0</v>
      </c>
      <c r="AB128" s="185"/>
      <c r="AC128" s="185">
        <f t="shared" si="25"/>
        <v>0</v>
      </c>
      <c r="AD128" s="372"/>
      <c r="AE128" s="372"/>
      <c r="AF128" s="372"/>
      <c r="AG128" s="374"/>
      <c r="AH128" s="310"/>
      <c r="AI128" s="310"/>
      <c r="AJ128" s="310"/>
      <c r="AK128" s="310"/>
      <c r="AL128" s="310"/>
      <c r="AM128" s="310"/>
      <c r="AN128" s="310"/>
      <c r="AO128" s="310"/>
      <c r="AP128" s="310"/>
      <c r="AQ128" s="310"/>
      <c r="AR128" s="310"/>
      <c r="AS128" s="310"/>
      <c r="AT128" s="310"/>
      <c r="AU128" s="310"/>
      <c r="AV128" s="310"/>
      <c r="AW128" s="310"/>
      <c r="AX128" s="310"/>
      <c r="AY128" s="310"/>
      <c r="AZ128" s="310"/>
      <c r="BA128" s="310"/>
      <c r="BB128" s="310"/>
      <c r="BC128" s="310"/>
      <c r="BD128" s="310"/>
      <c r="BE128" s="310"/>
    </row>
    <row r="129" spans="1:57" ht="19.5">
      <c r="A129" s="183" t="str">
        <f t="shared" si="27"/>
        <v>лук</v>
      </c>
      <c r="B129" s="184"/>
      <c r="C129" s="185">
        <f>B50*C50</f>
        <v>120</v>
      </c>
      <c r="D129" s="185"/>
      <c r="E129" s="185">
        <f>D50*E50</f>
        <v>0</v>
      </c>
      <c r="F129" s="185"/>
      <c r="G129" s="185">
        <f t="shared" si="14"/>
        <v>0</v>
      </c>
      <c r="H129" s="185"/>
      <c r="I129" s="185">
        <f t="shared" si="15"/>
        <v>91.2</v>
      </c>
      <c r="J129" s="185"/>
      <c r="K129" s="185">
        <f t="shared" si="16"/>
        <v>0</v>
      </c>
      <c r="L129" s="185"/>
      <c r="M129" s="185">
        <f t="shared" si="17"/>
        <v>0</v>
      </c>
      <c r="N129" s="185"/>
      <c r="O129" s="185">
        <f t="shared" si="18"/>
        <v>0</v>
      </c>
      <c r="P129" s="185"/>
      <c r="Q129" s="185">
        <f t="shared" si="19"/>
        <v>0</v>
      </c>
      <c r="R129" s="185"/>
      <c r="S129" s="185">
        <f t="shared" si="20"/>
        <v>0</v>
      </c>
      <c r="T129" s="185"/>
      <c r="U129" s="185">
        <f t="shared" si="21"/>
        <v>0</v>
      </c>
      <c r="V129" s="185"/>
      <c r="W129" s="185">
        <f t="shared" si="22"/>
        <v>0</v>
      </c>
      <c r="X129" s="185"/>
      <c r="Y129" s="185">
        <f t="shared" si="23"/>
        <v>0</v>
      </c>
      <c r="Z129" s="185"/>
      <c r="AA129" s="185">
        <f t="shared" si="24"/>
        <v>0</v>
      </c>
      <c r="AB129" s="185"/>
      <c r="AC129" s="185">
        <f t="shared" si="25"/>
        <v>0</v>
      </c>
      <c r="AD129" s="372"/>
      <c r="AE129" s="372"/>
      <c r="AF129" s="372"/>
      <c r="AG129" s="374"/>
      <c r="AH129" s="310"/>
      <c r="AI129" s="310"/>
      <c r="AJ129" s="310"/>
      <c r="AK129" s="310"/>
      <c r="AL129" s="310"/>
      <c r="AM129" s="310"/>
      <c r="AN129" s="310"/>
      <c r="AO129" s="310"/>
      <c r="AP129" s="310"/>
      <c r="AQ129" s="310"/>
      <c r="AR129" s="310"/>
      <c r="AS129" s="310"/>
      <c r="AT129" s="310"/>
      <c r="AU129" s="310"/>
      <c r="AV129" s="310"/>
      <c r="AW129" s="310"/>
      <c r="AX129" s="310"/>
      <c r="AY129" s="310"/>
      <c r="AZ129" s="310"/>
      <c r="BA129" s="310"/>
      <c r="BB129" s="310"/>
      <c r="BC129" s="310"/>
      <c r="BD129" s="310"/>
      <c r="BE129" s="310"/>
    </row>
    <row r="130" spans="1:57" ht="19.5">
      <c r="A130" s="183" t="str">
        <f t="shared" si="27"/>
        <v>морковь</v>
      </c>
      <c r="B130" s="184"/>
      <c r="C130" s="185">
        <f>B51*C51</f>
        <v>121.80000000000001</v>
      </c>
      <c r="D130" s="185"/>
      <c r="E130" s="185">
        <f>D51*E51</f>
        <v>0</v>
      </c>
      <c r="F130" s="185"/>
      <c r="G130" s="185">
        <f t="shared" si="14"/>
        <v>0</v>
      </c>
      <c r="H130" s="185"/>
      <c r="I130" s="185">
        <f t="shared" si="15"/>
        <v>87.58</v>
      </c>
      <c r="J130" s="185"/>
      <c r="K130" s="185">
        <f t="shared" si="16"/>
        <v>0</v>
      </c>
      <c r="L130" s="185"/>
      <c r="M130" s="185">
        <f t="shared" si="17"/>
        <v>0</v>
      </c>
      <c r="N130" s="185"/>
      <c r="O130" s="185">
        <f t="shared" si="18"/>
        <v>0</v>
      </c>
      <c r="P130" s="185"/>
      <c r="Q130" s="185">
        <f t="shared" si="19"/>
        <v>0</v>
      </c>
      <c r="R130" s="185"/>
      <c r="S130" s="185">
        <f t="shared" si="20"/>
        <v>0</v>
      </c>
      <c r="T130" s="185"/>
      <c r="U130" s="185">
        <f t="shared" si="21"/>
        <v>0</v>
      </c>
      <c r="V130" s="185"/>
      <c r="W130" s="185">
        <f t="shared" si="22"/>
        <v>0</v>
      </c>
      <c r="X130" s="185"/>
      <c r="Y130" s="185">
        <f t="shared" si="23"/>
        <v>0</v>
      </c>
      <c r="Z130" s="185"/>
      <c r="AA130" s="185">
        <f t="shared" si="24"/>
        <v>0</v>
      </c>
      <c r="AB130" s="185"/>
      <c r="AC130" s="185">
        <f t="shared" si="25"/>
        <v>0</v>
      </c>
      <c r="AD130" s="372"/>
      <c r="AE130" s="372"/>
      <c r="AF130" s="372"/>
      <c r="AG130" s="374"/>
      <c r="AH130" s="310"/>
      <c r="AI130" s="310"/>
      <c r="AJ130" s="310"/>
      <c r="AK130" s="310"/>
      <c r="AL130" s="310"/>
      <c r="AM130" s="382"/>
      <c r="AN130" s="310"/>
      <c r="AO130" s="310"/>
      <c r="AP130" s="310"/>
      <c r="AQ130" s="310"/>
      <c r="AR130" s="310"/>
      <c r="AS130" s="310"/>
      <c r="AT130" s="310"/>
      <c r="AU130" s="310"/>
      <c r="AV130" s="310"/>
      <c r="AW130" s="310"/>
      <c r="AX130" s="310"/>
      <c r="AY130" s="310"/>
      <c r="AZ130" s="310"/>
      <c r="BA130" s="310"/>
      <c r="BB130" s="310"/>
      <c r="BC130" s="310"/>
      <c r="BD130" s="310"/>
      <c r="BE130" s="310"/>
    </row>
    <row r="131" spans="1:57" ht="19.5">
      <c r="A131" s="183" t="str">
        <f t="shared" si="27"/>
        <v>огурцы</v>
      </c>
      <c r="B131" s="184"/>
      <c r="C131" s="185">
        <f>B52*C52</f>
        <v>434.7</v>
      </c>
      <c r="D131" s="185"/>
      <c r="E131" s="185">
        <f>D52*E52</f>
        <v>321.3</v>
      </c>
      <c r="F131" s="185"/>
      <c r="G131" s="185">
        <f t="shared" si="14"/>
        <v>315</v>
      </c>
      <c r="H131" s="185"/>
      <c r="I131" s="185">
        <f t="shared" si="15"/>
        <v>372</v>
      </c>
      <c r="J131" s="185"/>
      <c r="K131" s="185">
        <f t="shared" si="16"/>
        <v>306</v>
      </c>
      <c r="L131" s="185"/>
      <c r="M131" s="185">
        <f t="shared" si="17"/>
        <v>0</v>
      </c>
      <c r="N131" s="185"/>
      <c r="O131" s="185">
        <f t="shared" si="18"/>
        <v>0</v>
      </c>
      <c r="P131" s="185"/>
      <c r="Q131" s="185">
        <f t="shared" si="19"/>
        <v>0</v>
      </c>
      <c r="R131" s="185"/>
      <c r="S131" s="185">
        <f t="shared" si="20"/>
        <v>0</v>
      </c>
      <c r="T131" s="185"/>
      <c r="U131" s="185">
        <f t="shared" si="21"/>
        <v>0</v>
      </c>
      <c r="V131" s="185"/>
      <c r="W131" s="185">
        <f t="shared" si="22"/>
        <v>0</v>
      </c>
      <c r="X131" s="185"/>
      <c r="Y131" s="185">
        <f t="shared" si="23"/>
        <v>0</v>
      </c>
      <c r="Z131" s="185"/>
      <c r="AA131" s="185">
        <f t="shared" si="24"/>
        <v>0</v>
      </c>
      <c r="AB131" s="185"/>
      <c r="AC131" s="185">
        <f t="shared" si="25"/>
        <v>0</v>
      </c>
      <c r="AD131" s="372"/>
      <c r="AE131" s="372"/>
      <c r="AF131" s="372"/>
      <c r="AG131" s="374"/>
      <c r="AH131" s="310"/>
      <c r="AI131" s="310"/>
      <c r="AJ131" s="310"/>
      <c r="AK131" s="310"/>
      <c r="AL131" s="310"/>
      <c r="AM131" s="310"/>
      <c r="AN131" s="310"/>
      <c r="AO131" s="310"/>
      <c r="AP131" s="310"/>
      <c r="AQ131" s="310"/>
      <c r="AR131" s="310"/>
      <c r="AS131" s="310"/>
      <c r="AT131" s="310"/>
      <c r="AU131" s="310"/>
      <c r="AV131" s="310"/>
      <c r="AW131" s="310"/>
      <c r="AX131" s="310"/>
      <c r="AY131" s="310"/>
      <c r="AZ131" s="310"/>
      <c r="BA131" s="310"/>
      <c r="BB131" s="310"/>
      <c r="BC131" s="310"/>
      <c r="BD131" s="310"/>
      <c r="BE131" s="310"/>
    </row>
    <row r="132" spans="1:57" ht="19.5">
      <c r="A132" s="183" t="str">
        <f t="shared" si="27"/>
        <v>помидоры</v>
      </c>
      <c r="B132" s="184"/>
      <c r="C132" s="185">
        <f t="shared" si="12"/>
        <v>499.20000000000005</v>
      </c>
      <c r="D132" s="185"/>
      <c r="E132" s="185">
        <f t="shared" si="13"/>
        <v>369.6</v>
      </c>
      <c r="F132" s="185"/>
      <c r="G132" s="185">
        <f t="shared" si="14"/>
        <v>372</v>
      </c>
      <c r="H132" s="185"/>
      <c r="I132" s="185">
        <f t="shared" si="15"/>
        <v>744</v>
      </c>
      <c r="J132" s="185"/>
      <c r="K132" s="185">
        <f t="shared" si="16"/>
        <v>612</v>
      </c>
      <c r="L132" s="185"/>
      <c r="M132" s="185">
        <f t="shared" si="17"/>
        <v>0</v>
      </c>
      <c r="N132" s="185"/>
      <c r="O132" s="185">
        <f t="shared" si="18"/>
        <v>0</v>
      </c>
      <c r="P132" s="185"/>
      <c r="Q132" s="185">
        <f t="shared" si="19"/>
        <v>0</v>
      </c>
      <c r="R132" s="186"/>
      <c r="S132" s="185">
        <f t="shared" si="20"/>
        <v>0</v>
      </c>
      <c r="T132" s="185"/>
      <c r="U132" s="185">
        <f t="shared" si="21"/>
        <v>0</v>
      </c>
      <c r="V132" s="185"/>
      <c r="W132" s="185">
        <f t="shared" si="22"/>
        <v>0</v>
      </c>
      <c r="X132" s="185"/>
      <c r="Y132" s="185">
        <f t="shared" si="23"/>
        <v>0</v>
      </c>
      <c r="Z132" s="185"/>
      <c r="AA132" s="185">
        <f t="shared" si="24"/>
        <v>0</v>
      </c>
      <c r="AB132" s="185"/>
      <c r="AC132" s="185">
        <f t="shared" si="25"/>
        <v>0</v>
      </c>
      <c r="AD132" s="372"/>
      <c r="AE132" s="372"/>
      <c r="AF132" s="372"/>
      <c r="AG132" s="374"/>
      <c r="AH132" s="310"/>
      <c r="AI132" s="310"/>
      <c r="AJ132" s="310"/>
      <c r="AK132" s="310"/>
      <c r="AL132" s="310"/>
      <c r="AM132" s="310"/>
      <c r="AN132" s="310"/>
      <c r="AO132" s="310"/>
      <c r="AP132" s="310"/>
      <c r="AQ132" s="310"/>
      <c r="AR132" s="310"/>
      <c r="AS132" s="310"/>
      <c r="AT132" s="310"/>
      <c r="AU132" s="310"/>
      <c r="AV132" s="310"/>
      <c r="AW132" s="310"/>
      <c r="AX132" s="310"/>
      <c r="AY132" s="310"/>
      <c r="AZ132" s="310"/>
      <c r="BA132" s="310"/>
      <c r="BB132" s="310"/>
      <c r="BC132" s="310"/>
      <c r="BD132" s="310"/>
      <c r="BE132" s="310"/>
    </row>
    <row r="133" spans="1:57" ht="19.5">
      <c r="A133" s="183">
        <f t="shared" si="27"/>
        <v>0</v>
      </c>
      <c r="B133" s="184"/>
      <c r="C133" s="185">
        <f>B54*C54</f>
        <v>0</v>
      </c>
      <c r="D133" s="185"/>
      <c r="E133" s="185">
        <f>D54*E54</f>
        <v>0</v>
      </c>
      <c r="F133" s="185"/>
      <c r="G133" s="185">
        <f t="shared" si="14"/>
        <v>0</v>
      </c>
      <c r="H133" s="185"/>
      <c r="I133" s="185">
        <f t="shared" si="15"/>
        <v>0</v>
      </c>
      <c r="J133" s="185"/>
      <c r="K133" s="185">
        <f t="shared" si="16"/>
        <v>0</v>
      </c>
      <c r="L133" s="185"/>
      <c r="M133" s="185">
        <f t="shared" si="17"/>
        <v>0</v>
      </c>
      <c r="N133" s="185"/>
      <c r="O133" s="185">
        <f t="shared" si="18"/>
        <v>0</v>
      </c>
      <c r="P133" s="185"/>
      <c r="Q133" s="185">
        <f t="shared" si="19"/>
        <v>0</v>
      </c>
      <c r="R133" s="185"/>
      <c r="S133" s="185">
        <f t="shared" si="20"/>
        <v>0</v>
      </c>
      <c r="T133" s="185"/>
      <c r="U133" s="185">
        <f t="shared" si="21"/>
        <v>0</v>
      </c>
      <c r="V133" s="185"/>
      <c r="W133" s="185">
        <f t="shared" si="22"/>
        <v>0</v>
      </c>
      <c r="X133" s="185"/>
      <c r="Y133" s="185">
        <f t="shared" si="23"/>
        <v>0</v>
      </c>
      <c r="Z133" s="185"/>
      <c r="AA133" s="185">
        <f t="shared" si="24"/>
        <v>0</v>
      </c>
      <c r="AB133" s="185"/>
      <c r="AC133" s="185">
        <f t="shared" si="25"/>
        <v>0</v>
      </c>
      <c r="AD133" s="372"/>
      <c r="AE133" s="372"/>
      <c r="AF133" s="372"/>
      <c r="AG133" s="374"/>
      <c r="AH133" s="310"/>
      <c r="AI133" s="310"/>
      <c r="AJ133" s="310"/>
      <c r="AK133" s="310"/>
      <c r="AL133" s="310"/>
      <c r="AM133" s="310"/>
      <c r="AN133" s="310"/>
      <c r="AO133" s="310"/>
      <c r="AP133" s="310"/>
      <c r="AQ133" s="310"/>
      <c r="AR133" s="310"/>
      <c r="AS133" s="310"/>
      <c r="AT133" s="310"/>
      <c r="AU133" s="310"/>
      <c r="AV133" s="310"/>
      <c r="AW133" s="310"/>
      <c r="AX133" s="310"/>
      <c r="AY133" s="310"/>
      <c r="AZ133" s="310"/>
      <c r="BA133" s="310"/>
      <c r="BB133" s="310"/>
      <c r="BC133" s="310"/>
      <c r="BD133" s="310"/>
      <c r="BE133" s="310"/>
    </row>
    <row r="134" spans="1:57" ht="19.5">
      <c r="A134" s="183">
        <f t="shared" si="27"/>
        <v>0</v>
      </c>
      <c r="B134" s="184"/>
      <c r="C134" s="185">
        <f>B55*C55</f>
        <v>0</v>
      </c>
      <c r="D134" s="185"/>
      <c r="E134" s="185">
        <f>D55*E55</f>
        <v>0</v>
      </c>
      <c r="F134" s="185"/>
      <c r="G134" s="185">
        <f t="shared" si="14"/>
        <v>0</v>
      </c>
      <c r="H134" s="185"/>
      <c r="I134" s="185">
        <f t="shared" si="15"/>
        <v>0</v>
      </c>
      <c r="J134" s="185"/>
      <c r="K134" s="185">
        <f t="shared" si="16"/>
        <v>0</v>
      </c>
      <c r="L134" s="185"/>
      <c r="M134" s="185">
        <f t="shared" si="17"/>
        <v>0</v>
      </c>
      <c r="N134" s="185"/>
      <c r="O134" s="185">
        <f t="shared" si="18"/>
        <v>0</v>
      </c>
      <c r="P134" s="185"/>
      <c r="Q134" s="185">
        <f t="shared" si="19"/>
        <v>0</v>
      </c>
      <c r="R134" s="185"/>
      <c r="S134" s="185">
        <f t="shared" si="20"/>
        <v>0</v>
      </c>
      <c r="T134" s="185"/>
      <c r="U134" s="185">
        <f t="shared" si="21"/>
        <v>0</v>
      </c>
      <c r="V134" s="185"/>
      <c r="W134" s="185">
        <f t="shared" si="22"/>
        <v>0</v>
      </c>
      <c r="X134" s="185"/>
      <c r="Y134" s="185">
        <f t="shared" si="23"/>
        <v>0</v>
      </c>
      <c r="Z134" s="185"/>
      <c r="AA134" s="185">
        <f t="shared" si="24"/>
        <v>0</v>
      </c>
      <c r="AB134" s="185"/>
      <c r="AC134" s="185">
        <f t="shared" si="25"/>
        <v>0</v>
      </c>
      <c r="AD134" s="372"/>
      <c r="AE134" s="372"/>
      <c r="AF134" s="372"/>
      <c r="AG134" s="374"/>
      <c r="AH134" s="310"/>
      <c r="AI134" s="310"/>
      <c r="AJ134" s="310"/>
      <c r="AK134" s="310"/>
      <c r="AL134" s="310"/>
      <c r="AM134" s="310"/>
      <c r="AN134" s="310"/>
      <c r="AO134" s="310"/>
      <c r="AP134" s="310"/>
      <c r="AQ134" s="310"/>
      <c r="AR134" s="310"/>
      <c r="AS134" s="310"/>
      <c r="AT134" s="310"/>
      <c r="AU134" s="310"/>
      <c r="AV134" s="310"/>
      <c r="AW134" s="310"/>
      <c r="AX134" s="310"/>
      <c r="AY134" s="310"/>
      <c r="AZ134" s="310"/>
      <c r="BA134" s="310"/>
      <c r="BB134" s="310"/>
      <c r="BC134" s="310"/>
      <c r="BD134" s="310"/>
      <c r="BE134" s="310"/>
    </row>
    <row r="135" spans="1:57" ht="19.5">
      <c r="A135" s="183">
        <f t="shared" si="27"/>
        <v>0</v>
      </c>
      <c r="B135" s="184"/>
      <c r="C135" s="185">
        <f t="shared" si="12"/>
        <v>0</v>
      </c>
      <c r="D135" s="185"/>
      <c r="E135" s="185">
        <f t="shared" si="13"/>
        <v>0</v>
      </c>
      <c r="F135" s="185"/>
      <c r="G135" s="185">
        <f t="shared" si="14"/>
        <v>0</v>
      </c>
      <c r="H135" s="185"/>
      <c r="I135" s="185">
        <f t="shared" si="15"/>
        <v>0</v>
      </c>
      <c r="J135" s="185"/>
      <c r="K135" s="185">
        <f t="shared" si="16"/>
        <v>0</v>
      </c>
      <c r="L135" s="185"/>
      <c r="M135" s="185">
        <f t="shared" si="17"/>
        <v>0</v>
      </c>
      <c r="N135" s="185"/>
      <c r="O135" s="185">
        <f t="shared" si="18"/>
        <v>0</v>
      </c>
      <c r="P135" s="185"/>
      <c r="Q135" s="185">
        <f t="shared" si="19"/>
        <v>0</v>
      </c>
      <c r="R135" s="185"/>
      <c r="S135" s="185">
        <f t="shared" si="20"/>
        <v>0</v>
      </c>
      <c r="T135" s="185"/>
      <c r="U135" s="185">
        <f t="shared" si="21"/>
        <v>0</v>
      </c>
      <c r="V135" s="185"/>
      <c r="W135" s="185">
        <f t="shared" si="22"/>
        <v>0</v>
      </c>
      <c r="X135" s="185"/>
      <c r="Y135" s="185">
        <f t="shared" si="23"/>
        <v>0</v>
      </c>
      <c r="Z135" s="185"/>
      <c r="AA135" s="185">
        <f t="shared" si="24"/>
        <v>0</v>
      </c>
      <c r="AB135" s="185"/>
      <c r="AC135" s="185">
        <f t="shared" si="25"/>
        <v>0</v>
      </c>
      <c r="AD135" s="372"/>
      <c r="AE135" s="372"/>
      <c r="AF135" s="372"/>
      <c r="AG135" s="374"/>
      <c r="AH135" s="310"/>
      <c r="AI135" s="310"/>
      <c r="AJ135" s="310"/>
      <c r="AK135" s="310"/>
      <c r="AL135" s="310"/>
      <c r="AM135" s="310"/>
      <c r="AN135" s="310"/>
      <c r="AO135" s="310"/>
      <c r="AP135" s="310"/>
      <c r="AQ135" s="310"/>
      <c r="AR135" s="310"/>
      <c r="AS135" s="310"/>
      <c r="AT135" s="310"/>
      <c r="AU135" s="310"/>
      <c r="AV135" s="310"/>
      <c r="AW135" s="310"/>
      <c r="AX135" s="310"/>
      <c r="AY135" s="310"/>
      <c r="AZ135" s="310"/>
      <c r="BA135" s="310"/>
      <c r="BB135" s="310"/>
      <c r="BC135" s="310"/>
      <c r="BD135" s="310"/>
      <c r="BE135" s="310"/>
    </row>
    <row r="136" spans="1:57" ht="19.5">
      <c r="A136" s="183" t="str">
        <f t="shared" si="27"/>
        <v>хлеб белый</v>
      </c>
      <c r="B136" s="184"/>
      <c r="C136" s="185">
        <f>B57*C57</f>
        <v>1008</v>
      </c>
      <c r="D136" s="185"/>
      <c r="E136" s="185">
        <f>D57*E57</f>
        <v>0</v>
      </c>
      <c r="F136" s="185"/>
      <c r="G136" s="185">
        <f t="shared" si="14"/>
        <v>0</v>
      </c>
      <c r="H136" s="185"/>
      <c r="I136" s="185">
        <f t="shared" si="15"/>
        <v>0</v>
      </c>
      <c r="J136" s="185"/>
      <c r="K136" s="185">
        <f t="shared" si="16"/>
        <v>0</v>
      </c>
      <c r="L136" s="185"/>
      <c r="M136" s="185">
        <f t="shared" si="17"/>
        <v>0</v>
      </c>
      <c r="N136" s="185"/>
      <c r="O136" s="185">
        <f t="shared" si="18"/>
        <v>0</v>
      </c>
      <c r="P136" s="185"/>
      <c r="Q136" s="185">
        <f t="shared" si="19"/>
        <v>0</v>
      </c>
      <c r="R136" s="185"/>
      <c r="S136" s="185">
        <f t="shared" si="20"/>
        <v>0</v>
      </c>
      <c r="T136" s="185"/>
      <c r="U136" s="185">
        <f t="shared" si="21"/>
        <v>0</v>
      </c>
      <c r="V136" s="185"/>
      <c r="W136" s="185">
        <f t="shared" si="22"/>
        <v>0</v>
      </c>
      <c r="X136" s="185"/>
      <c r="Y136" s="185">
        <f t="shared" si="23"/>
        <v>0</v>
      </c>
      <c r="Z136" s="185"/>
      <c r="AA136" s="185">
        <f t="shared" si="24"/>
        <v>0</v>
      </c>
      <c r="AB136" s="185"/>
      <c r="AC136" s="185">
        <f t="shared" si="25"/>
        <v>0</v>
      </c>
      <c r="AD136" s="372"/>
      <c r="AE136" s="372"/>
      <c r="AF136" s="372"/>
      <c r="AG136" s="374"/>
      <c r="AH136" s="310"/>
      <c r="AI136" s="310"/>
      <c r="AJ136" s="310"/>
      <c r="AK136" s="310"/>
      <c r="AL136" s="310"/>
      <c r="AM136" s="310"/>
      <c r="AN136" s="310"/>
      <c r="AO136" s="310"/>
      <c r="AP136" s="310"/>
      <c r="AQ136" s="310"/>
      <c r="AR136" s="310"/>
      <c r="AS136" s="310"/>
      <c r="AT136" s="310"/>
      <c r="AU136" s="310"/>
      <c r="AV136" s="310"/>
      <c r="AW136" s="310"/>
      <c r="AX136" s="310"/>
      <c r="AY136" s="310"/>
      <c r="AZ136" s="310"/>
      <c r="BA136" s="310"/>
      <c r="BB136" s="310"/>
      <c r="BC136" s="310"/>
      <c r="BD136" s="310"/>
      <c r="BE136" s="310"/>
    </row>
    <row r="137" spans="1:57" ht="19.5">
      <c r="A137" s="183" t="str">
        <f t="shared" si="27"/>
        <v>хлеб черный</v>
      </c>
      <c r="B137" s="184"/>
      <c r="C137" s="185">
        <f t="shared" si="12"/>
        <v>1092</v>
      </c>
      <c r="D137" s="185"/>
      <c r="E137" s="185">
        <f t="shared" si="13"/>
        <v>0</v>
      </c>
      <c r="F137" s="185"/>
      <c r="G137" s="185">
        <f t="shared" si="14"/>
        <v>0</v>
      </c>
      <c r="H137" s="185"/>
      <c r="I137" s="185">
        <f t="shared" si="15"/>
        <v>0</v>
      </c>
      <c r="J137" s="185"/>
      <c r="K137" s="185">
        <f t="shared" si="16"/>
        <v>0</v>
      </c>
      <c r="L137" s="185"/>
      <c r="M137" s="185">
        <f t="shared" si="17"/>
        <v>0</v>
      </c>
      <c r="N137" s="185"/>
      <c r="O137" s="185">
        <f t="shared" si="18"/>
        <v>0</v>
      </c>
      <c r="P137" s="185"/>
      <c r="Q137" s="185">
        <f t="shared" si="19"/>
        <v>0</v>
      </c>
      <c r="R137" s="185"/>
      <c r="S137" s="185">
        <f t="shared" si="20"/>
        <v>0</v>
      </c>
      <c r="T137" s="185"/>
      <c r="U137" s="185">
        <f t="shared" si="21"/>
        <v>0</v>
      </c>
      <c r="V137" s="185"/>
      <c r="W137" s="185">
        <f t="shared" si="22"/>
        <v>0</v>
      </c>
      <c r="X137" s="185"/>
      <c r="Y137" s="185">
        <f t="shared" si="23"/>
        <v>0</v>
      </c>
      <c r="Z137" s="185"/>
      <c r="AA137" s="185">
        <f t="shared" si="24"/>
        <v>0</v>
      </c>
      <c r="AB137" s="185"/>
      <c r="AC137" s="185">
        <f t="shared" si="25"/>
        <v>0</v>
      </c>
      <c r="AD137" s="372"/>
      <c r="AE137" s="372"/>
      <c r="AF137" s="372"/>
      <c r="AG137" s="374"/>
      <c r="AH137" s="310"/>
      <c r="AI137" s="310"/>
      <c r="AJ137" s="310"/>
      <c r="AK137" s="310"/>
      <c r="AL137" s="310"/>
      <c r="AM137" s="310"/>
      <c r="AN137" s="310"/>
      <c r="AO137" s="310"/>
      <c r="AP137" s="310"/>
      <c r="AQ137" s="310"/>
      <c r="AR137" s="310"/>
      <c r="AS137" s="310"/>
      <c r="AT137" s="310"/>
      <c r="AU137" s="310"/>
      <c r="AV137" s="310"/>
      <c r="AW137" s="310"/>
      <c r="AX137" s="310"/>
      <c r="AY137" s="310"/>
      <c r="AZ137" s="310"/>
      <c r="BA137" s="310"/>
      <c r="BB137" s="310"/>
      <c r="BC137" s="310"/>
      <c r="BD137" s="310"/>
      <c r="BE137" s="310"/>
    </row>
    <row r="138" spans="1:57" ht="19.5">
      <c r="A138" s="183">
        <f t="shared" si="27"/>
        <v>0</v>
      </c>
      <c r="B138" s="184"/>
      <c r="C138" s="185">
        <f t="shared" si="12"/>
        <v>0</v>
      </c>
      <c r="D138" s="185"/>
      <c r="E138" s="185">
        <f t="shared" si="13"/>
        <v>0</v>
      </c>
      <c r="F138" s="185"/>
      <c r="G138" s="185">
        <f t="shared" si="14"/>
        <v>0</v>
      </c>
      <c r="H138" s="185"/>
      <c r="I138" s="185">
        <f t="shared" si="15"/>
        <v>0</v>
      </c>
      <c r="J138" s="185"/>
      <c r="K138" s="185">
        <f t="shared" si="16"/>
        <v>0</v>
      </c>
      <c r="L138" s="185"/>
      <c r="M138" s="185">
        <f t="shared" si="17"/>
        <v>0</v>
      </c>
      <c r="N138" s="185"/>
      <c r="O138" s="185">
        <f t="shared" si="18"/>
        <v>0</v>
      </c>
      <c r="P138" s="185"/>
      <c r="Q138" s="185">
        <f t="shared" si="19"/>
        <v>0</v>
      </c>
      <c r="R138" s="185"/>
      <c r="S138" s="185">
        <f t="shared" si="20"/>
        <v>0</v>
      </c>
      <c r="T138" s="185"/>
      <c r="U138" s="185">
        <f t="shared" si="21"/>
        <v>0</v>
      </c>
      <c r="V138" s="185"/>
      <c r="W138" s="185">
        <f t="shared" si="22"/>
        <v>0</v>
      </c>
      <c r="X138" s="185"/>
      <c r="Y138" s="185">
        <f t="shared" si="23"/>
        <v>0</v>
      </c>
      <c r="Z138" s="185"/>
      <c r="AA138" s="185">
        <f t="shared" si="24"/>
        <v>0</v>
      </c>
      <c r="AB138" s="185"/>
      <c r="AC138" s="185">
        <f t="shared" si="25"/>
        <v>0</v>
      </c>
      <c r="AD138" s="372"/>
      <c r="AE138" s="372"/>
      <c r="AF138" s="372"/>
      <c r="AG138" s="374"/>
      <c r="AH138" s="310"/>
      <c r="AI138" s="310"/>
      <c r="AJ138" s="310"/>
      <c r="AK138" s="310"/>
      <c r="AL138" s="310"/>
      <c r="AM138" s="310"/>
      <c r="AN138" s="310"/>
      <c r="AO138" s="310"/>
      <c r="AP138" s="310"/>
      <c r="AQ138" s="310"/>
      <c r="AR138" s="310"/>
      <c r="AS138" s="310"/>
      <c r="AT138" s="310"/>
      <c r="AU138" s="310"/>
      <c r="AV138" s="310"/>
      <c r="AW138" s="310"/>
      <c r="AX138" s="310"/>
      <c r="AY138" s="310"/>
      <c r="AZ138" s="310"/>
      <c r="BA138" s="310"/>
      <c r="BB138" s="310"/>
      <c r="BC138" s="310"/>
      <c r="BD138" s="310"/>
      <c r="BE138" s="310"/>
    </row>
    <row r="139" spans="1:57" ht="19.5">
      <c r="A139" s="183">
        <f t="shared" si="27"/>
        <v>0</v>
      </c>
      <c r="B139" s="184"/>
      <c r="C139" s="185">
        <f t="shared" si="12"/>
        <v>0</v>
      </c>
      <c r="D139" s="185"/>
      <c r="E139" s="185">
        <f t="shared" si="13"/>
        <v>0</v>
      </c>
      <c r="F139" s="185"/>
      <c r="G139" s="185">
        <f t="shared" si="14"/>
        <v>0</v>
      </c>
      <c r="H139" s="185"/>
      <c r="I139" s="185">
        <f t="shared" si="15"/>
        <v>0</v>
      </c>
      <c r="J139" s="185"/>
      <c r="K139" s="185">
        <f t="shared" si="16"/>
        <v>0</v>
      </c>
      <c r="L139" s="185"/>
      <c r="M139" s="185">
        <f t="shared" si="17"/>
        <v>0</v>
      </c>
      <c r="N139" s="185"/>
      <c r="O139" s="185">
        <f t="shared" si="18"/>
        <v>0</v>
      </c>
      <c r="P139" s="185"/>
      <c r="Q139" s="185">
        <f t="shared" si="19"/>
        <v>0</v>
      </c>
      <c r="R139" s="185"/>
      <c r="S139" s="185">
        <f t="shared" si="20"/>
        <v>0</v>
      </c>
      <c r="T139" s="185"/>
      <c r="U139" s="185">
        <f t="shared" si="21"/>
        <v>0</v>
      </c>
      <c r="V139" s="185"/>
      <c r="W139" s="185">
        <f t="shared" si="22"/>
        <v>0</v>
      </c>
      <c r="X139" s="185"/>
      <c r="Y139" s="185">
        <f t="shared" si="23"/>
        <v>0</v>
      </c>
      <c r="Z139" s="185"/>
      <c r="AA139" s="185">
        <f t="shared" si="24"/>
        <v>0</v>
      </c>
      <c r="AB139" s="185"/>
      <c r="AC139" s="185">
        <f t="shared" si="25"/>
        <v>0</v>
      </c>
      <c r="AD139" s="372"/>
      <c r="AE139" s="372"/>
      <c r="AF139" s="372"/>
      <c r="AG139" s="374"/>
      <c r="AH139" s="310"/>
      <c r="AI139" s="310"/>
      <c r="AJ139" s="310"/>
      <c r="AK139" s="310"/>
      <c r="AL139" s="310"/>
      <c r="AM139" s="310"/>
      <c r="AN139" s="310"/>
      <c r="AO139" s="310"/>
      <c r="AP139" s="310"/>
      <c r="AQ139" s="310"/>
      <c r="AR139" s="310"/>
      <c r="AS139" s="310"/>
      <c r="AT139" s="310"/>
      <c r="AU139" s="310"/>
      <c r="AV139" s="310"/>
      <c r="AW139" s="310"/>
      <c r="AX139" s="310"/>
      <c r="AY139" s="310"/>
      <c r="AZ139" s="310"/>
      <c r="BA139" s="310"/>
      <c r="BB139" s="310"/>
      <c r="BC139" s="310"/>
      <c r="BD139" s="310"/>
      <c r="BE139" s="310"/>
    </row>
    <row r="140" spans="1:57" ht="19.5">
      <c r="A140" s="183">
        <f t="shared" si="27"/>
        <v>0</v>
      </c>
      <c r="B140" s="184"/>
      <c r="C140" s="185">
        <f t="shared" si="12"/>
        <v>0</v>
      </c>
      <c r="D140" s="185"/>
      <c r="E140" s="185">
        <f t="shared" si="13"/>
        <v>0</v>
      </c>
      <c r="F140" s="185"/>
      <c r="G140" s="185">
        <f t="shared" si="14"/>
        <v>0</v>
      </c>
      <c r="H140" s="185"/>
      <c r="I140" s="185">
        <f t="shared" si="15"/>
        <v>0</v>
      </c>
      <c r="J140" s="185"/>
      <c r="K140" s="185">
        <f t="shared" si="16"/>
        <v>0</v>
      </c>
      <c r="L140" s="185"/>
      <c r="M140" s="185">
        <f t="shared" si="17"/>
        <v>0</v>
      </c>
      <c r="N140" s="185"/>
      <c r="O140" s="185">
        <f t="shared" si="18"/>
        <v>0</v>
      </c>
      <c r="P140" s="185"/>
      <c r="Q140" s="185">
        <f t="shared" si="19"/>
        <v>0</v>
      </c>
      <c r="R140" s="185"/>
      <c r="S140" s="185">
        <f t="shared" si="20"/>
        <v>0</v>
      </c>
      <c r="T140" s="185"/>
      <c r="U140" s="185">
        <f t="shared" si="21"/>
        <v>0</v>
      </c>
      <c r="V140" s="185"/>
      <c r="W140" s="185">
        <f t="shared" si="22"/>
        <v>0</v>
      </c>
      <c r="X140" s="185"/>
      <c r="Y140" s="185">
        <f t="shared" si="23"/>
        <v>0</v>
      </c>
      <c r="Z140" s="185"/>
      <c r="AA140" s="185">
        <f t="shared" si="24"/>
        <v>0</v>
      </c>
      <c r="AB140" s="185"/>
      <c r="AC140" s="185">
        <f t="shared" si="25"/>
        <v>0</v>
      </c>
      <c r="AD140" s="372"/>
      <c r="AE140" s="372"/>
      <c r="AF140" s="372"/>
      <c r="AG140" s="374"/>
      <c r="AH140" s="310"/>
      <c r="AI140" s="310"/>
      <c r="AJ140" s="310"/>
      <c r="AK140" s="310"/>
      <c r="AL140" s="310"/>
      <c r="AM140" s="310"/>
      <c r="AN140" s="310"/>
      <c r="AO140" s="310"/>
      <c r="AP140" s="310"/>
      <c r="AQ140" s="310"/>
      <c r="AR140" s="310"/>
      <c r="AS140" s="310"/>
      <c r="AT140" s="310"/>
      <c r="AU140" s="310"/>
      <c r="AV140" s="310"/>
      <c r="AW140" s="310"/>
      <c r="AX140" s="310"/>
      <c r="AY140" s="310"/>
      <c r="AZ140" s="310"/>
      <c r="BA140" s="310"/>
      <c r="BB140" s="310"/>
      <c r="BC140" s="310"/>
      <c r="BD140" s="310"/>
      <c r="BE140" s="310"/>
    </row>
    <row r="141" spans="1:57" ht="19.5">
      <c r="A141" s="183">
        <f t="shared" si="27"/>
        <v>0</v>
      </c>
      <c r="B141" s="184"/>
      <c r="C141" s="185">
        <f t="shared" si="12"/>
        <v>0</v>
      </c>
      <c r="D141" s="185"/>
      <c r="E141" s="185">
        <f t="shared" si="13"/>
        <v>0</v>
      </c>
      <c r="F141" s="185"/>
      <c r="G141" s="185">
        <f t="shared" si="14"/>
        <v>0</v>
      </c>
      <c r="H141" s="185"/>
      <c r="I141" s="185">
        <f t="shared" si="15"/>
        <v>0</v>
      </c>
      <c r="J141" s="185"/>
      <c r="K141" s="185">
        <f t="shared" si="16"/>
        <v>0</v>
      </c>
      <c r="L141" s="185"/>
      <c r="M141" s="185">
        <f t="shared" si="17"/>
        <v>0</v>
      </c>
      <c r="N141" s="185"/>
      <c r="O141" s="185">
        <f t="shared" si="18"/>
        <v>0</v>
      </c>
      <c r="P141" s="185"/>
      <c r="Q141" s="185">
        <f t="shared" si="19"/>
        <v>0</v>
      </c>
      <c r="R141" s="185"/>
      <c r="S141" s="185">
        <f t="shared" si="20"/>
        <v>0</v>
      </c>
      <c r="T141" s="185"/>
      <c r="U141" s="185">
        <f t="shared" si="21"/>
        <v>0</v>
      </c>
      <c r="V141" s="185"/>
      <c r="W141" s="185">
        <f t="shared" si="22"/>
        <v>0</v>
      </c>
      <c r="X141" s="185"/>
      <c r="Y141" s="185">
        <f t="shared" si="23"/>
        <v>0</v>
      </c>
      <c r="Z141" s="185"/>
      <c r="AA141" s="185">
        <f t="shared" si="24"/>
        <v>0</v>
      </c>
      <c r="AB141" s="185"/>
      <c r="AC141" s="185">
        <f t="shared" si="25"/>
        <v>0</v>
      </c>
      <c r="AD141" s="372"/>
      <c r="AE141" s="372"/>
      <c r="AF141" s="372"/>
      <c r="AG141" s="374"/>
      <c r="AH141" s="310"/>
      <c r="AI141" s="310"/>
      <c r="AJ141" s="310"/>
      <c r="AK141" s="310"/>
      <c r="AL141" s="310"/>
      <c r="AM141" s="310"/>
      <c r="AN141" s="310"/>
      <c r="AO141" s="310"/>
      <c r="AP141" s="310"/>
      <c r="AQ141" s="310"/>
      <c r="AR141" s="310"/>
      <c r="AS141" s="310"/>
      <c r="AT141" s="310"/>
      <c r="AU141" s="310"/>
      <c r="AV141" s="310"/>
      <c r="AW141" s="310"/>
      <c r="AX141" s="310"/>
      <c r="AY141" s="310"/>
      <c r="AZ141" s="310"/>
      <c r="BA141" s="310"/>
      <c r="BB141" s="310"/>
      <c r="BC141" s="310"/>
      <c r="BD141" s="310"/>
      <c r="BE141" s="310"/>
    </row>
    <row r="142" spans="1:57" ht="19.5">
      <c r="A142" s="183">
        <f t="shared" si="27"/>
        <v>0</v>
      </c>
      <c r="B142" s="184"/>
      <c r="C142" s="185">
        <f t="shared" si="12"/>
        <v>0</v>
      </c>
      <c r="D142" s="185"/>
      <c r="E142" s="185">
        <f t="shared" si="13"/>
        <v>0</v>
      </c>
      <c r="F142" s="185"/>
      <c r="G142" s="185">
        <f t="shared" si="14"/>
        <v>0</v>
      </c>
      <c r="H142" s="185"/>
      <c r="I142" s="185">
        <f t="shared" si="15"/>
        <v>0</v>
      </c>
      <c r="J142" s="185"/>
      <c r="K142" s="185">
        <f>J63*K63</f>
        <v>0</v>
      </c>
      <c r="L142" s="185"/>
      <c r="M142" s="185">
        <f t="shared" si="17"/>
        <v>0</v>
      </c>
      <c r="N142" s="185"/>
      <c r="O142" s="185">
        <f t="shared" si="18"/>
        <v>0</v>
      </c>
      <c r="P142" s="185"/>
      <c r="Q142" s="185">
        <f t="shared" si="19"/>
        <v>0</v>
      </c>
      <c r="R142" s="185"/>
      <c r="S142" s="185">
        <f t="shared" si="20"/>
        <v>0</v>
      </c>
      <c r="T142" s="185"/>
      <c r="U142" s="185">
        <f t="shared" si="21"/>
        <v>0</v>
      </c>
      <c r="V142" s="185"/>
      <c r="W142" s="185">
        <f t="shared" si="22"/>
        <v>0</v>
      </c>
      <c r="X142" s="185"/>
      <c r="Y142" s="185">
        <f t="shared" si="23"/>
        <v>0</v>
      </c>
      <c r="Z142" s="185"/>
      <c r="AA142" s="185">
        <f t="shared" si="24"/>
        <v>0</v>
      </c>
      <c r="AB142" s="185"/>
      <c r="AC142" s="185">
        <f t="shared" si="25"/>
        <v>0</v>
      </c>
      <c r="AD142" s="372"/>
      <c r="AE142" s="372"/>
      <c r="AF142" s="372"/>
      <c r="AG142" s="374"/>
      <c r="AH142" s="310"/>
      <c r="AI142" s="310"/>
      <c r="AJ142" s="310"/>
      <c r="AK142" s="310"/>
      <c r="AL142" s="310"/>
      <c r="AM142" s="310"/>
      <c r="AN142" s="310"/>
      <c r="AO142" s="310"/>
      <c r="AP142" s="310"/>
      <c r="AQ142" s="310"/>
      <c r="AR142" s="310"/>
      <c r="AS142" s="310"/>
      <c r="AT142" s="310"/>
      <c r="AU142" s="310"/>
      <c r="AV142" s="310"/>
      <c r="AW142" s="310"/>
      <c r="AX142" s="310"/>
      <c r="AY142" s="310"/>
      <c r="AZ142" s="310"/>
      <c r="BA142" s="310"/>
      <c r="BB142" s="310"/>
      <c r="BC142" s="310"/>
      <c r="BD142" s="310"/>
      <c r="BE142" s="310"/>
    </row>
    <row r="143" spans="1:57" ht="19.5">
      <c r="A143" s="183">
        <f>A64</f>
        <v>0</v>
      </c>
      <c r="B143" s="184"/>
      <c r="C143" s="185">
        <f>B64*C64</f>
        <v>0</v>
      </c>
      <c r="D143" s="185"/>
      <c r="E143" s="185">
        <f>D64*E64</f>
        <v>0</v>
      </c>
      <c r="F143" s="185"/>
      <c r="G143" s="185">
        <f t="shared" si="14"/>
        <v>0</v>
      </c>
      <c r="H143" s="185"/>
      <c r="I143" s="185">
        <f t="shared" si="15"/>
        <v>0</v>
      </c>
      <c r="J143" s="185"/>
      <c r="K143" s="185">
        <f t="shared" si="16"/>
        <v>0</v>
      </c>
      <c r="L143" s="185"/>
      <c r="M143" s="185">
        <f t="shared" si="17"/>
        <v>0</v>
      </c>
      <c r="N143" s="185"/>
      <c r="O143" s="185">
        <f t="shared" si="18"/>
        <v>0</v>
      </c>
      <c r="P143" s="185"/>
      <c r="Q143" s="185">
        <f t="shared" si="19"/>
        <v>0</v>
      </c>
      <c r="R143" s="185"/>
      <c r="S143" s="185">
        <f t="shared" si="20"/>
        <v>0</v>
      </c>
      <c r="T143" s="185"/>
      <c r="U143" s="185">
        <f t="shared" si="21"/>
        <v>0</v>
      </c>
      <c r="V143" s="185"/>
      <c r="W143" s="185">
        <f t="shared" si="22"/>
        <v>0</v>
      </c>
      <c r="X143" s="185"/>
      <c r="Y143" s="185">
        <f t="shared" si="23"/>
        <v>0</v>
      </c>
      <c r="Z143" s="185"/>
      <c r="AA143" s="185">
        <f t="shared" si="24"/>
        <v>0</v>
      </c>
      <c r="AB143" s="185"/>
      <c r="AC143" s="185">
        <f t="shared" si="25"/>
        <v>0</v>
      </c>
      <c r="AD143" s="372"/>
      <c r="AE143" s="372"/>
      <c r="AF143" s="372"/>
      <c r="AG143" s="374"/>
      <c r="AH143" s="310"/>
      <c r="AI143" s="310"/>
      <c r="AJ143" s="310"/>
      <c r="AK143" s="310"/>
      <c r="AL143" s="310"/>
      <c r="AM143" s="310"/>
      <c r="AN143" s="310"/>
      <c r="AO143" s="310"/>
      <c r="AP143" s="310"/>
      <c r="AQ143" s="310"/>
      <c r="AR143" s="310"/>
      <c r="AS143" s="310"/>
      <c r="AT143" s="310"/>
      <c r="AU143" s="310"/>
      <c r="AV143" s="310"/>
      <c r="AW143" s="310"/>
      <c r="AX143" s="310"/>
      <c r="AY143" s="310"/>
      <c r="AZ143" s="310"/>
      <c r="BA143" s="310"/>
      <c r="BB143" s="310"/>
      <c r="BC143" s="310"/>
      <c r="BD143" s="310"/>
      <c r="BE143" s="310"/>
    </row>
    <row r="144" spans="1:57" ht="19.5">
      <c r="A144" s="183">
        <f>A65</f>
        <v>0</v>
      </c>
      <c r="B144" s="184"/>
      <c r="C144" s="185">
        <f t="shared" si="12"/>
        <v>0</v>
      </c>
      <c r="D144" s="185"/>
      <c r="E144" s="185">
        <f t="shared" si="13"/>
        <v>0</v>
      </c>
      <c r="F144" s="185"/>
      <c r="G144" s="185">
        <f t="shared" si="14"/>
        <v>0</v>
      </c>
      <c r="H144" s="185"/>
      <c r="I144" s="185">
        <f t="shared" si="15"/>
        <v>0</v>
      </c>
      <c r="J144" s="185"/>
      <c r="K144" s="185">
        <f t="shared" si="16"/>
        <v>0</v>
      </c>
      <c r="L144" s="185"/>
      <c r="M144" s="185">
        <f t="shared" si="17"/>
        <v>0</v>
      </c>
      <c r="N144" s="185"/>
      <c r="O144" s="185">
        <f t="shared" si="18"/>
        <v>0</v>
      </c>
      <c r="P144" s="185"/>
      <c r="Q144" s="185">
        <f t="shared" si="19"/>
        <v>0</v>
      </c>
      <c r="R144" s="185"/>
      <c r="S144" s="185">
        <f t="shared" si="20"/>
        <v>0</v>
      </c>
      <c r="T144" s="185"/>
      <c r="U144" s="185">
        <f t="shared" si="21"/>
        <v>0</v>
      </c>
      <c r="V144" s="185"/>
      <c r="W144" s="185">
        <f t="shared" si="22"/>
        <v>0</v>
      </c>
      <c r="X144" s="185"/>
      <c r="Y144" s="185">
        <f t="shared" si="23"/>
        <v>0</v>
      </c>
      <c r="Z144" s="185"/>
      <c r="AA144" s="185">
        <f t="shared" si="24"/>
        <v>0</v>
      </c>
      <c r="AB144" s="185"/>
      <c r="AC144" s="185">
        <f t="shared" si="25"/>
        <v>0</v>
      </c>
      <c r="AD144" s="372"/>
      <c r="AE144" s="372"/>
      <c r="AF144" s="372"/>
      <c r="AG144" s="374"/>
      <c r="AH144" s="310"/>
      <c r="AI144" s="310"/>
      <c r="AJ144" s="310"/>
      <c r="AK144" s="310"/>
      <c r="AL144" s="310"/>
      <c r="AM144" s="310"/>
      <c r="AN144" s="310"/>
      <c r="AO144" s="310"/>
      <c r="AP144" s="310"/>
      <c r="AQ144" s="310"/>
      <c r="AR144" s="310"/>
      <c r="AS144" s="310"/>
      <c r="AT144" s="310"/>
      <c r="AU144" s="310"/>
      <c r="AV144" s="310"/>
      <c r="AW144" s="310"/>
      <c r="AX144" s="310"/>
      <c r="AY144" s="310"/>
      <c r="AZ144" s="310"/>
      <c r="BA144" s="310"/>
      <c r="BB144" s="310"/>
      <c r="BC144" s="310"/>
      <c r="BD144" s="310"/>
      <c r="BE144" s="310"/>
    </row>
    <row r="145" spans="1:57" ht="19.5">
      <c r="A145" s="183">
        <f>A66</f>
        <v>0</v>
      </c>
      <c r="B145" s="184"/>
      <c r="C145" s="185">
        <f t="shared" si="12"/>
        <v>0</v>
      </c>
      <c r="D145" s="185"/>
      <c r="E145" s="185">
        <f t="shared" si="13"/>
        <v>0</v>
      </c>
      <c r="F145" s="185"/>
      <c r="G145" s="185">
        <f t="shared" si="14"/>
        <v>0</v>
      </c>
      <c r="H145" s="185"/>
      <c r="I145" s="185">
        <f t="shared" si="15"/>
        <v>0</v>
      </c>
      <c r="J145" s="185"/>
      <c r="K145" s="185">
        <f t="shared" si="16"/>
        <v>0</v>
      </c>
      <c r="L145" s="185"/>
      <c r="M145" s="185">
        <f t="shared" si="17"/>
        <v>0</v>
      </c>
      <c r="N145" s="185"/>
      <c r="O145" s="185">
        <f t="shared" si="18"/>
        <v>0</v>
      </c>
      <c r="P145" s="185"/>
      <c r="Q145" s="185">
        <f t="shared" si="19"/>
        <v>0</v>
      </c>
      <c r="R145" s="185"/>
      <c r="S145" s="185">
        <f t="shared" si="20"/>
        <v>0</v>
      </c>
      <c r="T145" s="185"/>
      <c r="U145" s="185">
        <f t="shared" si="21"/>
        <v>0</v>
      </c>
      <c r="V145" s="185"/>
      <c r="W145" s="185">
        <f t="shared" si="22"/>
        <v>0</v>
      </c>
      <c r="X145" s="185"/>
      <c r="Y145" s="185">
        <f t="shared" si="23"/>
        <v>0</v>
      </c>
      <c r="Z145" s="185"/>
      <c r="AA145" s="185">
        <f t="shared" si="24"/>
        <v>0</v>
      </c>
      <c r="AB145" s="185"/>
      <c r="AC145" s="185">
        <f t="shared" si="25"/>
        <v>0</v>
      </c>
      <c r="AD145" s="372"/>
      <c r="AE145" s="372"/>
      <c r="AF145" s="372"/>
      <c r="AG145" s="374"/>
      <c r="AH145" s="310"/>
      <c r="AI145" s="310"/>
      <c r="AJ145" s="310"/>
      <c r="AK145" s="310"/>
      <c r="AL145" s="310"/>
      <c r="AM145" s="310"/>
      <c r="AN145" s="310"/>
      <c r="AO145" s="310"/>
      <c r="AP145" s="310"/>
      <c r="AQ145" s="310"/>
      <c r="AR145" s="310"/>
      <c r="AS145" s="310"/>
      <c r="AT145" s="310"/>
      <c r="AU145" s="310"/>
      <c r="AV145" s="310"/>
      <c r="AW145" s="310"/>
      <c r="AX145" s="310"/>
      <c r="AY145" s="310"/>
      <c r="AZ145" s="310"/>
      <c r="BA145" s="310"/>
      <c r="BB145" s="310"/>
      <c r="BC145" s="310"/>
      <c r="BD145" s="310"/>
      <c r="BE145" s="310"/>
    </row>
    <row r="146" spans="1:57" ht="19.5">
      <c r="A146" s="183">
        <f t="shared" ref="A146:A156" si="28">A67</f>
        <v>0</v>
      </c>
      <c r="B146" s="184"/>
      <c r="C146" s="185">
        <f t="shared" si="12"/>
        <v>0</v>
      </c>
      <c r="D146" s="185"/>
      <c r="E146" s="185">
        <f t="shared" si="13"/>
        <v>0</v>
      </c>
      <c r="F146" s="185"/>
      <c r="G146" s="185">
        <f t="shared" si="14"/>
        <v>0</v>
      </c>
      <c r="H146" s="185"/>
      <c r="I146" s="185">
        <f t="shared" si="15"/>
        <v>0</v>
      </c>
      <c r="J146" s="185"/>
      <c r="K146" s="185">
        <f t="shared" si="16"/>
        <v>0</v>
      </c>
      <c r="L146" s="185"/>
      <c r="M146" s="185">
        <f t="shared" si="17"/>
        <v>0</v>
      </c>
      <c r="N146" s="185"/>
      <c r="O146" s="185">
        <f t="shared" si="18"/>
        <v>0</v>
      </c>
      <c r="P146" s="185"/>
      <c r="Q146" s="185">
        <f t="shared" si="19"/>
        <v>0</v>
      </c>
      <c r="R146" s="185"/>
      <c r="S146" s="185">
        <f t="shared" si="20"/>
        <v>0</v>
      </c>
      <c r="T146" s="185"/>
      <c r="U146" s="185">
        <f t="shared" si="21"/>
        <v>0</v>
      </c>
      <c r="V146" s="185"/>
      <c r="W146" s="185">
        <f t="shared" si="22"/>
        <v>0</v>
      </c>
      <c r="X146" s="185"/>
      <c r="Y146" s="185">
        <f t="shared" si="23"/>
        <v>0</v>
      </c>
      <c r="Z146" s="185"/>
      <c r="AA146" s="185">
        <f t="shared" si="24"/>
        <v>0</v>
      </c>
      <c r="AB146" s="185"/>
      <c r="AC146" s="185">
        <f t="shared" si="25"/>
        <v>0</v>
      </c>
      <c r="AD146" s="372"/>
      <c r="AE146" s="372"/>
      <c r="AF146" s="372"/>
      <c r="AG146" s="374"/>
      <c r="AH146" s="310"/>
      <c r="AI146" s="310"/>
      <c r="AJ146" s="310"/>
      <c r="AK146" s="310"/>
      <c r="AL146" s="310"/>
      <c r="AM146" s="310"/>
      <c r="AN146" s="310"/>
      <c r="AO146" s="310"/>
      <c r="AP146" s="310"/>
      <c r="AQ146" s="310"/>
      <c r="AR146" s="310"/>
      <c r="AS146" s="310"/>
      <c r="AT146" s="310"/>
      <c r="AU146" s="310"/>
      <c r="AV146" s="310"/>
      <c r="AW146" s="310"/>
      <c r="AX146" s="310"/>
      <c r="AY146" s="310"/>
      <c r="AZ146" s="310"/>
      <c r="BA146" s="310"/>
      <c r="BB146" s="310"/>
      <c r="BC146" s="310"/>
      <c r="BD146" s="310"/>
      <c r="BE146" s="310"/>
    </row>
    <row r="147" spans="1:57" ht="19.5">
      <c r="A147" s="183">
        <f t="shared" si="28"/>
        <v>0</v>
      </c>
      <c r="B147" s="184"/>
      <c r="C147" s="185">
        <f>B68*C68</f>
        <v>0</v>
      </c>
      <c r="D147" s="185"/>
      <c r="E147" s="185">
        <f>D68*E68</f>
        <v>0</v>
      </c>
      <c r="F147" s="185"/>
      <c r="G147" s="185">
        <f t="shared" ref="G147:G156" si="29">F68*G68</f>
        <v>0</v>
      </c>
      <c r="H147" s="185"/>
      <c r="I147" s="185">
        <f t="shared" ref="I147:I156" si="30">H68*I68</f>
        <v>0</v>
      </c>
      <c r="J147" s="185"/>
      <c r="K147" s="185">
        <f>J68*K68</f>
        <v>0</v>
      </c>
      <c r="L147" s="185"/>
      <c r="M147" s="185">
        <f t="shared" ref="M147:M156" si="31">L68*M68</f>
        <v>0</v>
      </c>
      <c r="N147" s="185"/>
      <c r="O147" s="185">
        <f t="shared" ref="O147:O156" si="32">N68*O68</f>
        <v>0</v>
      </c>
      <c r="P147" s="185"/>
      <c r="Q147" s="185">
        <f t="shared" ref="Q147:Q156" si="33">P68*Q68</f>
        <v>0</v>
      </c>
      <c r="R147" s="185"/>
      <c r="S147" s="185">
        <f t="shared" ref="S147:S156" si="34">R68*S68</f>
        <v>0</v>
      </c>
      <c r="T147" s="185"/>
      <c r="U147" s="185">
        <f t="shared" ref="U147:U156" si="35">T68*U68</f>
        <v>0</v>
      </c>
      <c r="V147" s="185"/>
      <c r="W147" s="185">
        <f t="shared" ref="W147:W156" si="36">V68*W68</f>
        <v>0</v>
      </c>
      <c r="X147" s="185"/>
      <c r="Y147" s="185">
        <f t="shared" ref="Y147:Y156" si="37">X68*Y68</f>
        <v>0</v>
      </c>
      <c r="Z147" s="185"/>
      <c r="AA147" s="185">
        <f t="shared" ref="AA147:AA156" si="38">Z68*AA68</f>
        <v>0</v>
      </c>
      <c r="AB147" s="185"/>
      <c r="AC147" s="185">
        <f t="shared" ref="AC147:AC156" si="39">AB68*AC68</f>
        <v>0</v>
      </c>
      <c r="AD147" s="372"/>
      <c r="AE147" s="372"/>
      <c r="AF147" s="372"/>
      <c r="AG147" s="374"/>
      <c r="AH147" s="310"/>
      <c r="AI147" s="310"/>
      <c r="AJ147" s="310"/>
      <c r="AK147" s="310"/>
      <c r="AL147" s="310"/>
      <c r="AM147" s="310"/>
      <c r="AN147" s="310"/>
      <c r="AO147" s="310"/>
      <c r="AP147" s="310"/>
      <c r="AQ147" s="310"/>
      <c r="AR147" s="310"/>
      <c r="AS147" s="310"/>
      <c r="AT147" s="310"/>
      <c r="AU147" s="310"/>
      <c r="AV147" s="310"/>
      <c r="AW147" s="310"/>
      <c r="AX147" s="310"/>
      <c r="AY147" s="310"/>
      <c r="AZ147" s="310"/>
      <c r="BA147" s="310"/>
      <c r="BB147" s="310"/>
      <c r="BC147" s="310"/>
      <c r="BD147" s="310"/>
      <c r="BE147" s="310"/>
    </row>
    <row r="148" spans="1:57" ht="19.5">
      <c r="A148" s="183">
        <f t="shared" si="28"/>
        <v>0</v>
      </c>
      <c r="B148" s="184"/>
      <c r="C148" s="185">
        <f t="shared" ref="C148:C156" si="40">B69*C69</f>
        <v>0</v>
      </c>
      <c r="D148" s="185"/>
      <c r="E148" s="185">
        <f t="shared" ref="E148:E156" si="41">D69*E69</f>
        <v>0</v>
      </c>
      <c r="F148" s="185"/>
      <c r="G148" s="185">
        <f t="shared" si="29"/>
        <v>0</v>
      </c>
      <c r="H148" s="185"/>
      <c r="I148" s="185">
        <f t="shared" si="30"/>
        <v>0</v>
      </c>
      <c r="J148" s="185"/>
      <c r="K148" s="185">
        <f t="shared" ref="K148:K156" si="42">J69*K69</f>
        <v>0</v>
      </c>
      <c r="L148" s="185"/>
      <c r="M148" s="185">
        <f t="shared" si="31"/>
        <v>0</v>
      </c>
      <c r="N148" s="185"/>
      <c r="O148" s="185">
        <f t="shared" si="32"/>
        <v>0</v>
      </c>
      <c r="P148" s="185"/>
      <c r="Q148" s="185">
        <f t="shared" si="33"/>
        <v>0</v>
      </c>
      <c r="R148" s="185"/>
      <c r="S148" s="185">
        <f t="shared" si="34"/>
        <v>0</v>
      </c>
      <c r="T148" s="185"/>
      <c r="U148" s="185">
        <f t="shared" si="35"/>
        <v>0</v>
      </c>
      <c r="V148" s="185"/>
      <c r="W148" s="185">
        <f t="shared" si="36"/>
        <v>0</v>
      </c>
      <c r="X148" s="185"/>
      <c r="Y148" s="185">
        <f t="shared" si="37"/>
        <v>0</v>
      </c>
      <c r="Z148" s="185"/>
      <c r="AA148" s="185">
        <f t="shared" si="38"/>
        <v>0</v>
      </c>
      <c r="AB148" s="185"/>
      <c r="AC148" s="185">
        <f t="shared" si="39"/>
        <v>0</v>
      </c>
      <c r="AD148" s="372"/>
      <c r="AE148" s="372"/>
      <c r="AF148" s="372"/>
      <c r="AG148" s="374"/>
      <c r="AH148" s="310"/>
      <c r="AI148" s="310"/>
      <c r="AJ148" s="310"/>
      <c r="AK148" s="310"/>
      <c r="AL148" s="310"/>
      <c r="AM148" s="310"/>
      <c r="AN148" s="310"/>
      <c r="AO148" s="310"/>
      <c r="AP148" s="310"/>
      <c r="AQ148" s="310"/>
      <c r="AR148" s="310"/>
      <c r="AS148" s="310"/>
      <c r="AT148" s="310"/>
      <c r="AU148" s="310"/>
      <c r="AV148" s="310"/>
      <c r="AW148" s="310"/>
      <c r="AX148" s="310"/>
      <c r="AY148" s="310"/>
      <c r="AZ148" s="310"/>
      <c r="BA148" s="310"/>
      <c r="BB148" s="310"/>
      <c r="BC148" s="310"/>
      <c r="BD148" s="310"/>
      <c r="BE148" s="310"/>
    </row>
    <row r="149" spans="1:57" ht="19.5">
      <c r="A149" s="183">
        <f t="shared" si="28"/>
        <v>0</v>
      </c>
      <c r="B149" s="184"/>
      <c r="C149" s="185">
        <f t="shared" si="40"/>
        <v>0</v>
      </c>
      <c r="D149" s="185"/>
      <c r="E149" s="185">
        <f t="shared" si="41"/>
        <v>0</v>
      </c>
      <c r="F149" s="185"/>
      <c r="G149" s="185">
        <f t="shared" si="29"/>
        <v>0</v>
      </c>
      <c r="H149" s="185"/>
      <c r="I149" s="185">
        <f t="shared" si="30"/>
        <v>0</v>
      </c>
      <c r="J149" s="185"/>
      <c r="K149" s="185">
        <f t="shared" si="42"/>
        <v>0</v>
      </c>
      <c r="L149" s="185"/>
      <c r="M149" s="185">
        <f t="shared" si="31"/>
        <v>0</v>
      </c>
      <c r="N149" s="185"/>
      <c r="O149" s="185">
        <f t="shared" si="32"/>
        <v>0</v>
      </c>
      <c r="P149" s="185"/>
      <c r="Q149" s="185">
        <f t="shared" si="33"/>
        <v>0</v>
      </c>
      <c r="R149" s="185"/>
      <c r="S149" s="185">
        <f t="shared" si="34"/>
        <v>0</v>
      </c>
      <c r="T149" s="185"/>
      <c r="U149" s="185">
        <f t="shared" si="35"/>
        <v>0</v>
      </c>
      <c r="V149" s="185"/>
      <c r="W149" s="185">
        <f t="shared" si="36"/>
        <v>0</v>
      </c>
      <c r="X149" s="185"/>
      <c r="Y149" s="185">
        <f t="shared" si="37"/>
        <v>0</v>
      </c>
      <c r="Z149" s="185"/>
      <c r="AA149" s="185">
        <f t="shared" si="38"/>
        <v>0</v>
      </c>
      <c r="AB149" s="185"/>
      <c r="AC149" s="185">
        <f t="shared" si="39"/>
        <v>0</v>
      </c>
      <c r="AD149" s="372"/>
      <c r="AE149" s="372"/>
      <c r="AF149" s="372"/>
      <c r="AG149" s="374"/>
      <c r="AH149" s="310"/>
      <c r="AI149" s="310"/>
      <c r="AJ149" s="310"/>
      <c r="AK149" s="310"/>
      <c r="AL149" s="310"/>
      <c r="AM149" s="310"/>
      <c r="AN149" s="310"/>
      <c r="AO149" s="310"/>
      <c r="AP149" s="310"/>
      <c r="AQ149" s="310"/>
      <c r="AR149" s="310"/>
      <c r="AS149" s="310"/>
      <c r="AT149" s="310"/>
      <c r="AU149" s="310"/>
      <c r="AV149" s="310"/>
      <c r="AW149" s="310"/>
      <c r="AX149" s="310"/>
      <c r="AY149" s="310"/>
      <c r="AZ149" s="310"/>
      <c r="BA149" s="310"/>
      <c r="BB149" s="310"/>
      <c r="BC149" s="310"/>
      <c r="BD149" s="310"/>
      <c r="BE149" s="310"/>
    </row>
    <row r="150" spans="1:57" ht="19.5">
      <c r="A150" s="183">
        <f t="shared" si="28"/>
        <v>0</v>
      </c>
      <c r="B150" s="184"/>
      <c r="C150" s="185">
        <f t="shared" si="40"/>
        <v>0</v>
      </c>
      <c r="D150" s="185"/>
      <c r="E150" s="185">
        <f t="shared" si="41"/>
        <v>0</v>
      </c>
      <c r="F150" s="185"/>
      <c r="G150" s="185">
        <f t="shared" si="29"/>
        <v>0</v>
      </c>
      <c r="H150" s="185"/>
      <c r="I150" s="185">
        <f t="shared" si="30"/>
        <v>0</v>
      </c>
      <c r="J150" s="185"/>
      <c r="K150" s="185">
        <f t="shared" si="42"/>
        <v>0</v>
      </c>
      <c r="L150" s="185"/>
      <c r="M150" s="185">
        <f t="shared" si="31"/>
        <v>0</v>
      </c>
      <c r="N150" s="185"/>
      <c r="O150" s="185">
        <f t="shared" si="32"/>
        <v>0</v>
      </c>
      <c r="P150" s="185"/>
      <c r="Q150" s="185">
        <f t="shared" si="33"/>
        <v>0</v>
      </c>
      <c r="R150" s="185"/>
      <c r="S150" s="185">
        <f t="shared" si="34"/>
        <v>0</v>
      </c>
      <c r="T150" s="185"/>
      <c r="U150" s="185">
        <f t="shared" si="35"/>
        <v>0</v>
      </c>
      <c r="V150" s="185"/>
      <c r="W150" s="185">
        <f t="shared" si="36"/>
        <v>0</v>
      </c>
      <c r="X150" s="185"/>
      <c r="Y150" s="185">
        <f t="shared" si="37"/>
        <v>0</v>
      </c>
      <c r="Z150" s="185"/>
      <c r="AA150" s="185">
        <f t="shared" si="38"/>
        <v>0</v>
      </c>
      <c r="AB150" s="185"/>
      <c r="AC150" s="185">
        <f t="shared" si="39"/>
        <v>0</v>
      </c>
      <c r="AD150" s="372"/>
      <c r="AE150" s="372"/>
      <c r="AF150" s="372"/>
      <c r="AG150" s="374"/>
      <c r="AH150" s="310"/>
      <c r="AI150" s="310"/>
      <c r="AJ150" s="310"/>
      <c r="AK150" s="310"/>
      <c r="AL150" s="310"/>
      <c r="AM150" s="310"/>
      <c r="AN150" s="310"/>
      <c r="AO150" s="310"/>
      <c r="AP150" s="310"/>
      <c r="AQ150" s="310"/>
      <c r="AR150" s="310"/>
      <c r="AS150" s="310"/>
      <c r="AT150" s="310"/>
      <c r="AU150" s="310"/>
      <c r="AV150" s="310"/>
      <c r="AW150" s="310"/>
      <c r="AX150" s="310"/>
      <c r="AY150" s="310"/>
      <c r="AZ150" s="310"/>
      <c r="BA150" s="310"/>
      <c r="BB150" s="310"/>
      <c r="BC150" s="310"/>
      <c r="BD150" s="310"/>
      <c r="BE150" s="310"/>
    </row>
    <row r="151" spans="1:57" ht="19.5">
      <c r="A151" s="183">
        <f t="shared" si="28"/>
        <v>0</v>
      </c>
      <c r="B151" s="184"/>
      <c r="C151" s="185">
        <f>B72*C72</f>
        <v>0</v>
      </c>
      <c r="D151" s="185"/>
      <c r="E151" s="185">
        <f>D72*E72</f>
        <v>0</v>
      </c>
      <c r="F151" s="185"/>
      <c r="G151" s="185">
        <f t="shared" si="29"/>
        <v>0</v>
      </c>
      <c r="H151" s="185"/>
      <c r="I151" s="185">
        <f t="shared" si="30"/>
        <v>0</v>
      </c>
      <c r="J151" s="185"/>
      <c r="K151" s="185">
        <f t="shared" si="42"/>
        <v>0</v>
      </c>
      <c r="L151" s="185"/>
      <c r="M151" s="185">
        <f t="shared" si="31"/>
        <v>0</v>
      </c>
      <c r="N151" s="185"/>
      <c r="O151" s="185">
        <f t="shared" si="32"/>
        <v>0</v>
      </c>
      <c r="P151" s="185"/>
      <c r="Q151" s="185">
        <f t="shared" si="33"/>
        <v>0</v>
      </c>
      <c r="R151" s="185"/>
      <c r="S151" s="185">
        <f t="shared" si="34"/>
        <v>0</v>
      </c>
      <c r="T151" s="185"/>
      <c r="U151" s="185">
        <f t="shared" si="35"/>
        <v>0</v>
      </c>
      <c r="V151" s="185"/>
      <c r="W151" s="185">
        <f t="shared" si="36"/>
        <v>0</v>
      </c>
      <c r="X151" s="185"/>
      <c r="Y151" s="185">
        <f t="shared" si="37"/>
        <v>0</v>
      </c>
      <c r="Z151" s="185"/>
      <c r="AA151" s="185">
        <f t="shared" si="38"/>
        <v>0</v>
      </c>
      <c r="AB151" s="185"/>
      <c r="AC151" s="185">
        <f t="shared" si="39"/>
        <v>0</v>
      </c>
      <c r="AD151" s="372"/>
      <c r="AE151" s="372"/>
      <c r="AF151" s="372"/>
      <c r="AG151" s="374"/>
      <c r="AH151" s="310"/>
      <c r="AI151" s="310"/>
      <c r="AJ151" s="310"/>
      <c r="AK151" s="310"/>
      <c r="AL151" s="310"/>
      <c r="AM151" s="310"/>
      <c r="AN151" s="310"/>
      <c r="AO151" s="310"/>
      <c r="AP151" s="310"/>
      <c r="AQ151" s="310"/>
      <c r="AR151" s="310"/>
      <c r="AS151" s="310"/>
      <c r="AT151" s="310"/>
      <c r="AU151" s="310"/>
      <c r="AV151" s="310"/>
      <c r="AW151" s="310"/>
      <c r="AX151" s="310"/>
      <c r="AY151" s="310"/>
      <c r="AZ151" s="310"/>
      <c r="BA151" s="310"/>
      <c r="BB151" s="310"/>
      <c r="BC151" s="310"/>
      <c r="BD151" s="310"/>
      <c r="BE151" s="310"/>
    </row>
    <row r="152" spans="1:57" ht="19.5">
      <c r="A152" s="183">
        <f t="shared" si="28"/>
        <v>0</v>
      </c>
      <c r="B152" s="184"/>
      <c r="C152" s="185">
        <f t="shared" si="40"/>
        <v>0</v>
      </c>
      <c r="D152" s="185"/>
      <c r="E152" s="185">
        <f t="shared" si="41"/>
        <v>0</v>
      </c>
      <c r="F152" s="185"/>
      <c r="G152" s="185">
        <f t="shared" si="29"/>
        <v>0</v>
      </c>
      <c r="H152" s="185"/>
      <c r="I152" s="185">
        <f t="shared" si="30"/>
        <v>0</v>
      </c>
      <c r="J152" s="185"/>
      <c r="K152" s="185">
        <f t="shared" si="42"/>
        <v>0</v>
      </c>
      <c r="L152" s="185"/>
      <c r="M152" s="185">
        <f t="shared" si="31"/>
        <v>0</v>
      </c>
      <c r="N152" s="185"/>
      <c r="O152" s="185">
        <f t="shared" si="32"/>
        <v>0</v>
      </c>
      <c r="P152" s="185"/>
      <c r="Q152" s="185">
        <f t="shared" si="33"/>
        <v>0</v>
      </c>
      <c r="R152" s="185"/>
      <c r="S152" s="185">
        <f t="shared" si="34"/>
        <v>0</v>
      </c>
      <c r="T152" s="185"/>
      <c r="U152" s="185">
        <f t="shared" si="35"/>
        <v>0</v>
      </c>
      <c r="V152" s="185"/>
      <c r="W152" s="185">
        <f t="shared" si="36"/>
        <v>0</v>
      </c>
      <c r="X152" s="185"/>
      <c r="Y152" s="185">
        <f t="shared" si="37"/>
        <v>0</v>
      </c>
      <c r="Z152" s="185"/>
      <c r="AA152" s="185">
        <f t="shared" si="38"/>
        <v>0</v>
      </c>
      <c r="AB152" s="185"/>
      <c r="AC152" s="185">
        <f t="shared" si="39"/>
        <v>0</v>
      </c>
      <c r="AD152" s="372"/>
      <c r="AE152" s="372"/>
      <c r="AF152" s="372"/>
      <c r="AG152" s="374"/>
      <c r="AH152" s="310"/>
      <c r="AI152" s="310"/>
      <c r="AJ152" s="310"/>
      <c r="AK152" s="310"/>
      <c r="AL152" s="310"/>
      <c r="AM152" s="310"/>
      <c r="AN152" s="310"/>
      <c r="AO152" s="310"/>
      <c r="AP152" s="310"/>
      <c r="AQ152" s="310"/>
      <c r="AR152" s="310"/>
      <c r="AS152" s="310"/>
      <c r="AT152" s="310"/>
      <c r="AU152" s="310"/>
      <c r="AV152" s="310"/>
      <c r="AW152" s="310"/>
      <c r="AX152" s="310"/>
      <c r="AY152" s="310"/>
      <c r="AZ152" s="310"/>
      <c r="BA152" s="310"/>
      <c r="BB152" s="310"/>
      <c r="BC152" s="310"/>
      <c r="BD152" s="310"/>
      <c r="BE152" s="310"/>
    </row>
    <row r="153" spans="1:57" ht="19.5">
      <c r="A153" s="183">
        <f t="shared" si="28"/>
        <v>0</v>
      </c>
      <c r="B153" s="184"/>
      <c r="C153" s="185">
        <f t="shared" si="40"/>
        <v>0</v>
      </c>
      <c r="D153" s="185"/>
      <c r="E153" s="185">
        <f t="shared" si="41"/>
        <v>0</v>
      </c>
      <c r="F153" s="185"/>
      <c r="G153" s="185">
        <f t="shared" si="29"/>
        <v>0</v>
      </c>
      <c r="H153" s="185"/>
      <c r="I153" s="185">
        <f t="shared" si="30"/>
        <v>0</v>
      </c>
      <c r="J153" s="185"/>
      <c r="K153" s="185">
        <f t="shared" si="42"/>
        <v>0</v>
      </c>
      <c r="L153" s="185"/>
      <c r="M153" s="185">
        <f t="shared" si="31"/>
        <v>0</v>
      </c>
      <c r="N153" s="185"/>
      <c r="O153" s="185">
        <f t="shared" si="32"/>
        <v>0</v>
      </c>
      <c r="P153" s="185"/>
      <c r="Q153" s="185">
        <f t="shared" si="33"/>
        <v>0</v>
      </c>
      <c r="R153" s="185"/>
      <c r="S153" s="185">
        <f t="shared" si="34"/>
        <v>0</v>
      </c>
      <c r="T153" s="185"/>
      <c r="U153" s="185">
        <f t="shared" si="35"/>
        <v>0</v>
      </c>
      <c r="V153" s="185"/>
      <c r="W153" s="185">
        <f t="shared" si="36"/>
        <v>0</v>
      </c>
      <c r="X153" s="185"/>
      <c r="Y153" s="185">
        <f t="shared" si="37"/>
        <v>0</v>
      </c>
      <c r="Z153" s="185"/>
      <c r="AA153" s="185">
        <f t="shared" si="38"/>
        <v>0</v>
      </c>
      <c r="AB153" s="185"/>
      <c r="AC153" s="185">
        <f t="shared" si="39"/>
        <v>0</v>
      </c>
      <c r="AD153" s="372"/>
      <c r="AE153" s="372"/>
      <c r="AF153" s="372"/>
      <c r="AG153" s="374"/>
      <c r="AH153" s="310"/>
      <c r="AI153" s="310"/>
      <c r="AJ153" s="310"/>
      <c r="AK153" s="310"/>
      <c r="AL153" s="310"/>
      <c r="AM153" s="310"/>
      <c r="AN153" s="310"/>
      <c r="AO153" s="310"/>
      <c r="AP153" s="310"/>
      <c r="AQ153" s="310"/>
      <c r="AR153" s="310"/>
      <c r="AS153" s="310"/>
      <c r="AT153" s="310"/>
      <c r="AU153" s="310"/>
      <c r="AV153" s="310"/>
      <c r="AW153" s="310"/>
      <c r="AX153" s="310"/>
      <c r="AY153" s="310"/>
      <c r="AZ153" s="310"/>
      <c r="BA153" s="310"/>
      <c r="BB153" s="310"/>
      <c r="BC153" s="310"/>
      <c r="BD153" s="310"/>
      <c r="BE153" s="310"/>
    </row>
    <row r="154" spans="1:57" ht="19.5">
      <c r="A154" s="183">
        <f t="shared" si="28"/>
        <v>0</v>
      </c>
      <c r="B154" s="184"/>
      <c r="C154" s="185">
        <f t="shared" si="40"/>
        <v>0</v>
      </c>
      <c r="D154" s="185"/>
      <c r="E154" s="185">
        <f t="shared" si="41"/>
        <v>0</v>
      </c>
      <c r="F154" s="185"/>
      <c r="G154" s="185">
        <f t="shared" si="29"/>
        <v>0</v>
      </c>
      <c r="H154" s="185"/>
      <c r="I154" s="185">
        <f t="shared" si="30"/>
        <v>0</v>
      </c>
      <c r="J154" s="185"/>
      <c r="K154" s="185">
        <f t="shared" si="42"/>
        <v>0</v>
      </c>
      <c r="L154" s="185"/>
      <c r="M154" s="185">
        <f t="shared" si="31"/>
        <v>0</v>
      </c>
      <c r="N154" s="185"/>
      <c r="O154" s="185">
        <f t="shared" si="32"/>
        <v>0</v>
      </c>
      <c r="P154" s="185"/>
      <c r="Q154" s="185">
        <f t="shared" si="33"/>
        <v>0</v>
      </c>
      <c r="R154" s="185"/>
      <c r="S154" s="185">
        <f t="shared" si="34"/>
        <v>0</v>
      </c>
      <c r="T154" s="185"/>
      <c r="U154" s="185">
        <f t="shared" si="35"/>
        <v>0</v>
      </c>
      <c r="V154" s="185"/>
      <c r="W154" s="185">
        <f t="shared" si="36"/>
        <v>0</v>
      </c>
      <c r="X154" s="185"/>
      <c r="Y154" s="185">
        <f t="shared" si="37"/>
        <v>0</v>
      </c>
      <c r="Z154" s="185"/>
      <c r="AA154" s="185">
        <f t="shared" si="38"/>
        <v>0</v>
      </c>
      <c r="AB154" s="185"/>
      <c r="AC154" s="185">
        <f t="shared" si="39"/>
        <v>0</v>
      </c>
      <c r="AD154" s="372"/>
      <c r="AE154" s="372"/>
      <c r="AF154" s="372"/>
      <c r="AG154" s="374"/>
      <c r="AH154" s="310"/>
      <c r="AI154" s="310"/>
      <c r="AJ154" s="310"/>
      <c r="AK154" s="310"/>
      <c r="AL154" s="310"/>
      <c r="AM154" s="310"/>
      <c r="AN154" s="310"/>
      <c r="AO154" s="310"/>
      <c r="AP154" s="310"/>
      <c r="AQ154" s="310"/>
      <c r="AR154" s="310"/>
      <c r="AS154" s="310"/>
      <c r="AT154" s="310"/>
      <c r="AU154" s="310"/>
      <c r="AV154" s="310"/>
      <c r="AW154" s="310"/>
      <c r="AX154" s="310"/>
      <c r="AY154" s="310"/>
      <c r="AZ154" s="310"/>
      <c r="BA154" s="310"/>
      <c r="BB154" s="310"/>
      <c r="BC154" s="310"/>
      <c r="BD154" s="310"/>
      <c r="BE154" s="310"/>
    </row>
    <row r="155" spans="1:57" ht="19.5">
      <c r="A155" s="183">
        <f t="shared" si="28"/>
        <v>1</v>
      </c>
      <c r="B155" s="184"/>
      <c r="C155" s="185">
        <f t="shared" si="40"/>
        <v>0</v>
      </c>
      <c r="D155" s="185"/>
      <c r="E155" s="185">
        <f t="shared" si="41"/>
        <v>0</v>
      </c>
      <c r="F155" s="185"/>
      <c r="G155" s="185">
        <f t="shared" si="29"/>
        <v>0</v>
      </c>
      <c r="H155" s="185"/>
      <c r="I155" s="185">
        <f t="shared" si="30"/>
        <v>0</v>
      </c>
      <c r="J155" s="185"/>
      <c r="K155" s="185">
        <f t="shared" si="42"/>
        <v>0</v>
      </c>
      <c r="L155" s="185"/>
      <c r="M155" s="185">
        <f t="shared" si="31"/>
        <v>0</v>
      </c>
      <c r="N155" s="185"/>
      <c r="O155" s="185">
        <f t="shared" si="32"/>
        <v>0</v>
      </c>
      <c r="P155" s="185"/>
      <c r="Q155" s="185">
        <f t="shared" si="33"/>
        <v>0</v>
      </c>
      <c r="R155" s="185"/>
      <c r="S155" s="185">
        <f t="shared" si="34"/>
        <v>0</v>
      </c>
      <c r="T155" s="185"/>
      <c r="U155" s="185">
        <f t="shared" si="35"/>
        <v>0</v>
      </c>
      <c r="V155" s="185"/>
      <c r="W155" s="185">
        <f t="shared" si="36"/>
        <v>0</v>
      </c>
      <c r="X155" s="185"/>
      <c r="Y155" s="185">
        <f t="shared" si="37"/>
        <v>0</v>
      </c>
      <c r="Z155" s="185"/>
      <c r="AA155" s="185">
        <f t="shared" si="38"/>
        <v>0</v>
      </c>
      <c r="AB155" s="185"/>
      <c r="AC155" s="185">
        <f t="shared" si="39"/>
        <v>0</v>
      </c>
      <c r="AD155" s="372"/>
      <c r="AE155" s="372"/>
      <c r="AF155" s="372"/>
      <c r="AG155" s="374"/>
      <c r="AH155" s="310"/>
      <c r="AI155" s="310"/>
      <c r="AJ155" s="310"/>
      <c r="AK155" s="310"/>
      <c r="AL155" s="310"/>
      <c r="AM155" s="310"/>
      <c r="AN155" s="310"/>
      <c r="AO155" s="310"/>
      <c r="AP155" s="310"/>
      <c r="AQ155" s="310"/>
      <c r="AR155" s="310"/>
      <c r="AS155" s="310"/>
      <c r="AT155" s="310"/>
      <c r="AU155" s="310"/>
      <c r="AV155" s="310"/>
      <c r="AW155" s="310"/>
      <c r="AX155" s="310"/>
      <c r="AY155" s="310"/>
      <c r="AZ155" s="310"/>
      <c r="BA155" s="310"/>
      <c r="BB155" s="310"/>
      <c r="BC155" s="310"/>
      <c r="BD155" s="310"/>
      <c r="BE155" s="310"/>
    </row>
    <row r="156" spans="1:57" ht="19.5">
      <c r="A156" s="183">
        <f t="shared" si="28"/>
        <v>0</v>
      </c>
      <c r="B156" s="184"/>
      <c r="C156" s="185">
        <f t="shared" si="40"/>
        <v>0</v>
      </c>
      <c r="D156" s="185"/>
      <c r="E156" s="185">
        <f t="shared" si="41"/>
        <v>0</v>
      </c>
      <c r="F156" s="185"/>
      <c r="G156" s="185">
        <f t="shared" si="29"/>
        <v>0</v>
      </c>
      <c r="H156" s="185"/>
      <c r="I156" s="185">
        <f t="shared" si="30"/>
        <v>0</v>
      </c>
      <c r="J156" s="185"/>
      <c r="K156" s="185">
        <f t="shared" si="42"/>
        <v>0</v>
      </c>
      <c r="L156" s="185"/>
      <c r="M156" s="185">
        <f t="shared" si="31"/>
        <v>0</v>
      </c>
      <c r="N156" s="185"/>
      <c r="O156" s="185">
        <f t="shared" si="32"/>
        <v>0</v>
      </c>
      <c r="P156" s="185"/>
      <c r="Q156" s="185">
        <f t="shared" si="33"/>
        <v>0</v>
      </c>
      <c r="R156" s="185"/>
      <c r="S156" s="185">
        <f t="shared" si="34"/>
        <v>0</v>
      </c>
      <c r="T156" s="185"/>
      <c r="U156" s="185">
        <f t="shared" si="35"/>
        <v>0</v>
      </c>
      <c r="V156" s="185"/>
      <c r="W156" s="185">
        <f t="shared" si="36"/>
        <v>0</v>
      </c>
      <c r="X156" s="185"/>
      <c r="Y156" s="185">
        <f t="shared" si="37"/>
        <v>0</v>
      </c>
      <c r="Z156" s="185"/>
      <c r="AA156" s="185">
        <f t="shared" si="38"/>
        <v>0</v>
      </c>
      <c r="AB156" s="185"/>
      <c r="AC156" s="185">
        <f t="shared" si="39"/>
        <v>0</v>
      </c>
      <c r="AD156" s="372"/>
      <c r="AE156" s="372"/>
      <c r="AF156" s="372"/>
      <c r="AG156" s="374"/>
      <c r="AH156" s="310"/>
      <c r="AI156" s="310"/>
      <c r="AJ156" s="310"/>
      <c r="AK156" s="310"/>
      <c r="AL156" s="310"/>
      <c r="AM156" s="310"/>
      <c r="AN156" s="310"/>
      <c r="AO156" s="310"/>
      <c r="AP156" s="310"/>
      <c r="AQ156" s="310"/>
      <c r="AR156" s="310"/>
      <c r="AS156" s="310"/>
      <c r="AT156" s="310"/>
      <c r="AU156" s="310"/>
      <c r="AV156" s="310"/>
      <c r="AW156" s="310"/>
      <c r="AX156" s="310"/>
      <c r="AY156" s="310"/>
      <c r="AZ156" s="310"/>
      <c r="BA156" s="310"/>
      <c r="BB156" s="310"/>
      <c r="BC156" s="310"/>
      <c r="BD156" s="310"/>
      <c r="BE156" s="310"/>
    </row>
    <row r="157" spans="1:57" s="155" customFormat="1" ht="19.5">
      <c r="A157" s="187" t="s">
        <v>91</v>
      </c>
      <c r="B157" s="188"/>
      <c r="C157" s="189">
        <f>SUM(C82:C156)</f>
        <v>27397.605</v>
      </c>
      <c r="D157" s="141"/>
      <c r="E157" s="189">
        <f t="shared" ref="E157:M157" si="43">SUM(E82:E156)</f>
        <v>14893.218999999999</v>
      </c>
      <c r="F157" s="190"/>
      <c r="G157" s="189">
        <f t="shared" si="43"/>
        <v>4106.8500000000004</v>
      </c>
      <c r="H157" s="141"/>
      <c r="I157" s="189">
        <f t="shared" si="43"/>
        <v>11475.58</v>
      </c>
      <c r="J157" s="190"/>
      <c r="K157" s="189">
        <f t="shared" si="43"/>
        <v>7394.8320000000003</v>
      </c>
      <c r="L157" s="190"/>
      <c r="M157" s="189">
        <f t="shared" si="43"/>
        <v>0</v>
      </c>
      <c r="N157" s="188"/>
      <c r="O157" s="189">
        <f>SUM(O82:O156)</f>
        <v>0</v>
      </c>
      <c r="P157" s="188"/>
      <c r="Q157" s="189">
        <f>SUM(Q82:Q156)</f>
        <v>0</v>
      </c>
      <c r="R157" s="188"/>
      <c r="S157" s="189">
        <f>SUM(S82:S156)</f>
        <v>0</v>
      </c>
      <c r="T157" s="188"/>
      <c r="U157" s="189">
        <f t="shared" ref="U157:AC157" si="44">SUM(U82:U156)</f>
        <v>0</v>
      </c>
      <c r="V157" s="188"/>
      <c r="W157" s="189">
        <f t="shared" si="44"/>
        <v>0</v>
      </c>
      <c r="X157" s="188"/>
      <c r="Y157" s="189">
        <f t="shared" si="44"/>
        <v>0</v>
      </c>
      <c r="Z157" s="188"/>
      <c r="AA157" s="189">
        <f t="shared" si="44"/>
        <v>0</v>
      </c>
      <c r="AB157" s="188"/>
      <c r="AC157" s="189">
        <f t="shared" si="44"/>
        <v>0</v>
      </c>
      <c r="AD157" s="383"/>
      <c r="AE157" s="383"/>
      <c r="AF157" s="383"/>
      <c r="AG157" s="374"/>
      <c r="AH157" s="335"/>
      <c r="AI157" s="335"/>
      <c r="AJ157" s="335"/>
      <c r="AK157" s="335"/>
      <c r="AL157" s="335"/>
      <c r="AM157" s="335"/>
      <c r="AN157" s="335"/>
      <c r="AO157" s="335"/>
      <c r="AP157" s="335"/>
      <c r="AQ157" s="335"/>
      <c r="AR157" s="335"/>
      <c r="AS157" s="335"/>
      <c r="AT157" s="335"/>
      <c r="AU157" s="335"/>
      <c r="AV157" s="335"/>
      <c r="AW157" s="335"/>
      <c r="AX157" s="335"/>
      <c r="AY157" s="335"/>
      <c r="AZ157" s="335"/>
      <c r="BA157" s="335"/>
      <c r="BB157" s="335"/>
      <c r="BC157" s="335"/>
      <c r="BD157" s="335"/>
      <c r="BE157" s="335"/>
    </row>
    <row r="158" spans="1:57" ht="19.5">
      <c r="A158" s="142"/>
      <c r="B158" s="188"/>
      <c r="C158" s="191" t="s">
        <v>43</v>
      </c>
      <c r="D158" s="192"/>
      <c r="E158" s="193">
        <f>SUM($C157,$E157)</f>
        <v>42290.824000000001</v>
      </c>
      <c r="F158" s="192"/>
      <c r="G158" s="193">
        <f>SUM($C157,$E157,$G157)</f>
        <v>46397.673999999999</v>
      </c>
      <c r="H158" s="193"/>
      <c r="I158" s="193">
        <f>SUM($C157,$E157,$G157,$I157)</f>
        <v>57873.254000000001</v>
      </c>
      <c r="J158" s="193"/>
      <c r="K158" s="193">
        <f>SUM($C157,$E157,$G157,$I157,$K157)</f>
        <v>65268.086000000003</v>
      </c>
      <c r="L158" s="193"/>
      <c r="M158" s="193">
        <f>SUM($C157,$E157,$G157,$I157,$K157,$M157)</f>
        <v>65268.086000000003</v>
      </c>
      <c r="N158" s="193"/>
      <c r="O158" s="193">
        <f>SUM($C157,$E157,$G157,$I157,$K157,$M157,$O157)</f>
        <v>65268.086000000003</v>
      </c>
      <c r="P158" s="193"/>
      <c r="Q158" s="193">
        <f>SUM($C157,$E157,$G157,$I157,$K157,$M157,$O157,$Q157)</f>
        <v>65268.086000000003</v>
      </c>
      <c r="R158" s="193"/>
      <c r="S158" s="193">
        <f>SUM($C157,$E157,$G157,$I157,$K157,$M157,$O157,$Q157,$S157)</f>
        <v>65268.086000000003</v>
      </c>
      <c r="T158" s="193"/>
      <c r="U158" s="193">
        <f>SUM($C157,$E157,$G157,$I157,$K157,$M157,$O157,$Q157,$S157,$U157)</f>
        <v>65268.086000000003</v>
      </c>
      <c r="V158" s="193"/>
      <c r="W158" s="193">
        <f>SUM($C157,$E157,$G157,$I157,$K157,$M157,$O157,$Q157,$S157,$U157)</f>
        <v>65268.086000000003</v>
      </c>
      <c r="X158" s="193"/>
      <c r="Y158" s="193">
        <f>SUM($C157,$E157,$G157,$I157,$K157,$M157,$O157,$Q157,$S157,$U157)</f>
        <v>65268.086000000003</v>
      </c>
      <c r="Z158" s="193"/>
      <c r="AA158" s="193">
        <f>SUM($C157,$E157,$G157,$I157,$K157,$M157,$O157,$Q157,$S157,$U157)</f>
        <v>65268.086000000003</v>
      </c>
      <c r="AB158" s="193"/>
      <c r="AC158" s="193">
        <f>SUM($C157,$E157,$G157,$I157,$K157,$M157,$O157,$Q157,$S157,$U157)</f>
        <v>65268.086000000003</v>
      </c>
      <c r="AD158" s="372"/>
      <c r="AE158" s="372"/>
      <c r="AF158" s="372"/>
      <c r="AG158" s="384"/>
      <c r="AH158" s="310"/>
      <c r="AI158" s="310"/>
      <c r="AJ158" s="310"/>
      <c r="AK158" s="310"/>
      <c r="AL158" s="310"/>
      <c r="AM158" s="310"/>
      <c r="AN158" s="310"/>
      <c r="AO158" s="310"/>
      <c r="AP158" s="310"/>
      <c r="AQ158" s="310"/>
      <c r="AR158" s="310"/>
      <c r="AS158" s="310"/>
      <c r="AT158" s="310"/>
      <c r="AU158" s="310"/>
      <c r="AV158" s="310"/>
      <c r="AW158" s="310"/>
      <c r="AX158" s="310"/>
      <c r="AY158" s="310"/>
      <c r="AZ158" s="310"/>
      <c r="BA158" s="310"/>
      <c r="BB158" s="310"/>
      <c r="BC158" s="310"/>
      <c r="BD158" s="310"/>
      <c r="BE158" s="310"/>
    </row>
    <row r="159" spans="1:57" ht="19.5">
      <c r="A159" s="141"/>
      <c r="B159" s="194"/>
      <c r="C159" s="195">
        <v>1</v>
      </c>
      <c r="D159" s="196"/>
      <c r="E159" s="195">
        <v>2</v>
      </c>
      <c r="F159" s="196"/>
      <c r="G159" s="195">
        <v>3</v>
      </c>
      <c r="H159" s="195"/>
      <c r="I159" s="195">
        <v>4</v>
      </c>
      <c r="J159" s="195"/>
      <c r="K159" s="195">
        <v>5</v>
      </c>
      <c r="L159" s="195"/>
      <c r="M159" s="195">
        <v>6</v>
      </c>
      <c r="N159" s="195"/>
      <c r="O159" s="195">
        <v>7</v>
      </c>
      <c r="P159" s="197"/>
      <c r="Q159" s="197">
        <v>8</v>
      </c>
      <c r="R159" s="197"/>
      <c r="S159" s="197">
        <v>9</v>
      </c>
      <c r="T159" s="197"/>
      <c r="U159" s="197">
        <v>10</v>
      </c>
      <c r="V159" s="198"/>
      <c r="W159" s="197">
        <v>11</v>
      </c>
      <c r="X159" s="197"/>
      <c r="Y159" s="197">
        <v>12</v>
      </c>
      <c r="Z159" s="197"/>
      <c r="AA159" s="197">
        <v>13</v>
      </c>
      <c r="AB159" s="197"/>
      <c r="AC159" s="197">
        <v>14</v>
      </c>
      <c r="AD159" s="372"/>
      <c r="AE159" s="372"/>
      <c r="AF159" s="372"/>
      <c r="AG159" s="384"/>
      <c r="AH159" s="310"/>
      <c r="AI159" s="310"/>
      <c r="AJ159" s="310"/>
      <c r="AK159" s="310"/>
      <c r="AL159" s="310"/>
      <c r="AM159" s="310"/>
      <c r="AN159" s="310"/>
      <c r="AO159" s="310"/>
      <c r="AP159" s="310"/>
      <c r="AQ159" s="310"/>
      <c r="AR159" s="310"/>
      <c r="AS159" s="310"/>
      <c r="AT159" s="310"/>
      <c r="AU159" s="310"/>
      <c r="AV159" s="310"/>
      <c r="AW159" s="310"/>
      <c r="AX159" s="310"/>
      <c r="AY159" s="310"/>
      <c r="AZ159" s="310"/>
      <c r="BA159" s="310"/>
      <c r="BB159" s="310"/>
      <c r="BC159" s="310"/>
      <c r="BD159" s="310"/>
      <c r="BE159" s="310"/>
    </row>
    <row r="160" spans="1:57" ht="19.5">
      <c r="A160" s="131"/>
      <c r="B160" s="157"/>
      <c r="C160" s="158"/>
      <c r="D160" s="159"/>
      <c r="E160" s="158"/>
      <c r="F160" s="159"/>
      <c r="G160" s="158"/>
      <c r="H160" s="158"/>
      <c r="I160" s="158"/>
      <c r="J160" s="158"/>
      <c r="K160" s="158"/>
      <c r="L160" s="158"/>
      <c r="M160" s="158"/>
      <c r="N160" s="158"/>
      <c r="O160" s="158"/>
      <c r="P160" s="160"/>
      <c r="Q160" s="160"/>
      <c r="R160" s="160"/>
      <c r="S160" s="160"/>
      <c r="T160" s="160"/>
      <c r="U160" s="160"/>
      <c r="V160" s="161"/>
      <c r="W160" s="161"/>
      <c r="X160" s="161"/>
      <c r="Y160" s="161"/>
      <c r="Z160" s="161"/>
      <c r="AA160" s="161"/>
      <c r="AB160" s="161"/>
      <c r="AC160" s="161"/>
      <c r="AD160" s="154"/>
      <c r="AE160" s="154"/>
      <c r="AF160" s="154"/>
      <c r="AG160" s="156"/>
    </row>
    <row r="161" spans="1:33" ht="19.5">
      <c r="A161" s="131"/>
      <c r="B161" s="157"/>
      <c r="C161" s="153"/>
      <c r="D161" s="162"/>
      <c r="E161" s="163"/>
      <c r="F161" s="162"/>
      <c r="G161" s="163"/>
      <c r="H161" s="131"/>
      <c r="I161" s="164"/>
      <c r="J161" s="131"/>
      <c r="K161" s="165"/>
      <c r="L161" s="131"/>
      <c r="M161" s="131"/>
      <c r="N161" s="131"/>
      <c r="O161" s="164"/>
      <c r="AG161" s="156"/>
    </row>
    <row r="162" spans="1:33" ht="19.5">
      <c r="A162" s="131"/>
      <c r="B162" s="157"/>
      <c r="C162" s="153"/>
      <c r="D162" s="162"/>
      <c r="E162" s="163"/>
      <c r="F162" s="162"/>
      <c r="G162" s="163"/>
      <c r="H162" s="131"/>
      <c r="I162" s="131"/>
      <c r="J162" s="131"/>
      <c r="K162" s="131"/>
      <c r="L162" s="131"/>
      <c r="M162" s="131"/>
      <c r="N162" s="131"/>
      <c r="O162" s="131"/>
      <c r="AG162" s="156"/>
    </row>
    <row r="163" spans="1:33" ht="19.5">
      <c r="A163" s="131"/>
      <c r="B163" s="157"/>
      <c r="C163" s="153"/>
      <c r="D163" s="162"/>
      <c r="E163" s="163"/>
      <c r="F163" s="162"/>
      <c r="G163" s="163"/>
      <c r="H163" s="153"/>
      <c r="I163" s="153"/>
      <c r="J163" s="131"/>
      <c r="K163" s="131"/>
      <c r="L163" s="131"/>
      <c r="M163" s="131"/>
      <c r="N163" s="131"/>
      <c r="O163" s="131"/>
      <c r="AG163" s="156"/>
    </row>
    <row r="164" spans="1:33" ht="19.5">
      <c r="A164" s="131"/>
      <c r="B164" s="157"/>
      <c r="C164" s="153"/>
      <c r="D164" s="162"/>
      <c r="E164" s="163"/>
      <c r="F164" s="153"/>
      <c r="G164" s="163"/>
      <c r="H164" s="131"/>
      <c r="I164" s="131"/>
      <c r="J164" s="131"/>
      <c r="K164" s="131"/>
      <c r="L164" s="131"/>
      <c r="M164" s="131"/>
      <c r="N164" s="131"/>
      <c r="O164" s="131"/>
      <c r="AG164" s="156"/>
    </row>
    <row r="165" spans="1:33" ht="19.5">
      <c r="A165" s="131"/>
      <c r="B165" s="157"/>
      <c r="C165" s="153"/>
      <c r="D165" s="131"/>
      <c r="E165" s="131"/>
      <c r="F165" s="153"/>
      <c r="G165" s="163"/>
      <c r="H165" s="131"/>
      <c r="I165" s="131"/>
      <c r="J165" s="131"/>
      <c r="K165" s="131"/>
      <c r="L165" s="131"/>
      <c r="M165" s="131"/>
      <c r="N165" s="131"/>
      <c r="O165" s="131"/>
      <c r="AG165" s="156"/>
    </row>
    <row r="166" spans="1:33" ht="19.5">
      <c r="A166" s="131"/>
      <c r="B166" s="157"/>
      <c r="C166" s="153"/>
      <c r="D166" s="166"/>
      <c r="E166" s="131"/>
      <c r="F166" s="162"/>
      <c r="G166" s="163"/>
      <c r="H166" s="131"/>
      <c r="I166" s="131"/>
      <c r="J166" s="131"/>
      <c r="K166" s="131"/>
      <c r="L166" s="167"/>
      <c r="M166" s="131"/>
      <c r="N166" s="131"/>
      <c r="O166" s="131"/>
      <c r="AG166" s="156"/>
    </row>
    <row r="167" spans="1:33" ht="19.5">
      <c r="A167" s="131"/>
      <c r="B167" s="157"/>
      <c r="C167" s="153"/>
      <c r="D167" s="153"/>
      <c r="E167" s="131"/>
      <c r="F167" s="162"/>
      <c r="G167" s="163"/>
      <c r="H167" s="131"/>
      <c r="I167" s="131"/>
      <c r="J167" s="131"/>
      <c r="K167" s="131"/>
      <c r="L167" s="131"/>
      <c r="M167" s="131"/>
      <c r="N167" s="131"/>
      <c r="O167" s="164"/>
      <c r="AG167" s="156"/>
    </row>
    <row r="168" spans="1:33" ht="18">
      <c r="A168" s="131"/>
      <c r="B168" s="168"/>
      <c r="C168" s="153"/>
      <c r="D168" s="166"/>
      <c r="E168" s="133"/>
      <c r="F168" s="133"/>
      <c r="G168" s="169"/>
      <c r="H168" s="133"/>
      <c r="I168" s="133"/>
      <c r="J168" s="131"/>
      <c r="K168" s="131"/>
      <c r="L168" s="131"/>
      <c r="M168" s="131"/>
      <c r="N168" s="131"/>
      <c r="O168" s="131"/>
      <c r="AG168" s="156"/>
    </row>
    <row r="169" spans="1:33" ht="18">
      <c r="A169" s="131"/>
      <c r="B169" s="168"/>
      <c r="C169" s="153"/>
      <c r="D169" s="131"/>
      <c r="E169" s="170"/>
      <c r="F169" s="170"/>
      <c r="G169" s="170"/>
      <c r="H169" s="133"/>
      <c r="I169" s="133"/>
      <c r="J169" s="131"/>
      <c r="K169" s="131"/>
      <c r="L169" s="131"/>
      <c r="M169" s="131"/>
      <c r="N169" s="131"/>
      <c r="O169" s="131"/>
      <c r="AG169" s="156"/>
    </row>
    <row r="170" spans="1:33" ht="18">
      <c r="A170" s="131"/>
      <c r="B170" s="171"/>
      <c r="C170" s="153"/>
      <c r="D170" s="166"/>
      <c r="E170" s="172"/>
      <c r="F170" s="133"/>
      <c r="G170" s="173"/>
      <c r="H170" s="133"/>
      <c r="I170" s="133"/>
      <c r="J170" s="131"/>
      <c r="K170" s="131"/>
      <c r="L170" s="131"/>
      <c r="M170" s="131"/>
      <c r="N170" s="131"/>
      <c r="O170" s="131"/>
      <c r="AG170" s="156"/>
    </row>
    <row r="171" spans="1:33" ht="18">
      <c r="A171" s="131"/>
      <c r="B171" s="171"/>
      <c r="C171" s="153"/>
      <c r="D171" s="131"/>
      <c r="E171" s="133"/>
      <c r="F171" s="133"/>
      <c r="G171" s="169"/>
      <c r="H171" s="133"/>
      <c r="I171" s="133"/>
      <c r="J171" s="131"/>
      <c r="K171" s="131"/>
      <c r="L171" s="131"/>
      <c r="M171" s="131"/>
      <c r="N171" s="131"/>
      <c r="O171" s="131"/>
      <c r="AG171" s="156"/>
    </row>
    <row r="172" spans="1:33" ht="18">
      <c r="A172" s="131"/>
      <c r="B172" s="171"/>
      <c r="C172" s="153"/>
      <c r="D172" s="166"/>
      <c r="E172" s="133"/>
      <c r="F172" s="133"/>
      <c r="G172" s="169"/>
      <c r="H172" s="133"/>
      <c r="I172" s="133"/>
      <c r="J172" s="131"/>
      <c r="K172" s="131"/>
      <c r="L172" s="131"/>
      <c r="M172" s="131"/>
      <c r="N172" s="131"/>
      <c r="O172" s="131"/>
      <c r="AG172" s="156"/>
    </row>
    <row r="173" spans="1:33" ht="18">
      <c r="A173" s="131"/>
      <c r="B173" s="171"/>
      <c r="C173" s="153"/>
      <c r="D173" s="131"/>
      <c r="E173" s="133"/>
      <c r="F173" s="133"/>
      <c r="G173" s="174"/>
      <c r="H173" s="175"/>
      <c r="I173" s="133"/>
      <c r="J173" s="131"/>
      <c r="K173" s="131"/>
      <c r="L173" s="131"/>
      <c r="M173" s="131"/>
      <c r="N173" s="131"/>
      <c r="O173" s="131"/>
      <c r="AG173" s="156"/>
    </row>
    <row r="174" spans="1:33" ht="20.25">
      <c r="A174" s="131"/>
      <c r="B174" s="171"/>
      <c r="C174" s="157"/>
      <c r="D174" s="166"/>
      <c r="E174" s="133"/>
      <c r="F174" s="133"/>
      <c r="G174" s="174"/>
      <c r="H174" s="133"/>
      <c r="I174" s="133"/>
      <c r="J174" s="131"/>
      <c r="K174" s="131"/>
      <c r="L174" s="131"/>
      <c r="M174" s="131"/>
      <c r="N174" s="131"/>
      <c r="O174" s="131"/>
      <c r="AG174" s="156"/>
    </row>
    <row r="175" spans="1:33" ht="20.25">
      <c r="A175" s="131"/>
      <c r="B175" s="171"/>
      <c r="C175" s="157"/>
      <c r="D175" s="131"/>
      <c r="E175" s="133"/>
      <c r="F175" s="133"/>
      <c r="G175" s="133"/>
      <c r="H175" s="133"/>
      <c r="I175" s="133"/>
      <c r="J175" s="131"/>
      <c r="K175" s="131"/>
      <c r="L175" s="131"/>
      <c r="M175" s="131"/>
      <c r="N175" s="131"/>
      <c r="O175" s="131"/>
      <c r="AG175" s="156"/>
    </row>
    <row r="176" spans="1:33" ht="20.25">
      <c r="A176" s="131"/>
      <c r="B176" s="171"/>
      <c r="C176" s="157"/>
      <c r="D176" s="166"/>
      <c r="E176" s="133"/>
      <c r="F176" s="133"/>
      <c r="G176" s="133"/>
      <c r="H176" s="133"/>
      <c r="I176" s="133"/>
      <c r="J176" s="131"/>
      <c r="K176" s="131"/>
      <c r="L176" s="131"/>
      <c r="M176" s="131"/>
      <c r="N176" s="131"/>
      <c r="O176" s="131"/>
      <c r="AG176" s="156"/>
    </row>
    <row r="177" spans="1:33" ht="20.25">
      <c r="A177" s="131"/>
      <c r="B177" s="171"/>
      <c r="C177" s="157"/>
      <c r="D177" s="131"/>
      <c r="E177" s="133"/>
      <c r="F177" s="133"/>
      <c r="G177" s="133"/>
      <c r="H177" s="133"/>
      <c r="I177" s="133"/>
      <c r="J177" s="131"/>
      <c r="K177" s="131"/>
      <c r="L177" s="131"/>
      <c r="M177" s="131"/>
      <c r="N177" s="131"/>
      <c r="O177" s="131"/>
      <c r="AG177" s="156"/>
    </row>
    <row r="178" spans="1:33" ht="20.25">
      <c r="A178" s="131"/>
      <c r="B178" s="171"/>
      <c r="C178" s="157"/>
      <c r="D178" s="166"/>
      <c r="E178" s="133"/>
      <c r="F178" s="133"/>
      <c r="G178" s="133"/>
      <c r="H178" s="133"/>
      <c r="I178" s="133"/>
      <c r="J178" s="131"/>
      <c r="K178" s="131"/>
      <c r="L178" s="131"/>
      <c r="M178" s="131"/>
      <c r="N178" s="131"/>
      <c r="O178" s="131"/>
      <c r="AG178" s="156"/>
    </row>
    <row r="179" spans="1:33" ht="20.25">
      <c r="A179" s="131"/>
      <c r="B179" s="171"/>
      <c r="C179" s="157"/>
      <c r="D179" s="131"/>
      <c r="E179" s="133"/>
      <c r="F179" s="133"/>
      <c r="G179" s="133"/>
      <c r="H179" s="133"/>
      <c r="I179" s="133"/>
      <c r="J179" s="131"/>
      <c r="K179" s="131"/>
      <c r="L179" s="131"/>
      <c r="M179" s="131"/>
      <c r="N179" s="131"/>
      <c r="O179" s="131"/>
      <c r="AG179" s="156"/>
    </row>
    <row r="180" spans="1:33" ht="20.25">
      <c r="A180" s="131"/>
      <c r="B180" s="171"/>
      <c r="C180" s="157"/>
      <c r="D180" s="166"/>
      <c r="E180" s="133"/>
      <c r="F180" s="133"/>
      <c r="G180" s="133"/>
      <c r="H180" s="133"/>
      <c r="I180" s="133"/>
      <c r="J180" s="131"/>
      <c r="K180" s="131"/>
      <c r="L180" s="131"/>
      <c r="M180" s="131"/>
      <c r="N180" s="131"/>
      <c r="O180" s="131"/>
      <c r="AG180" s="156"/>
    </row>
    <row r="181" spans="1:33" ht="20.25">
      <c r="A181" s="131"/>
      <c r="B181" s="171"/>
      <c r="C181" s="176"/>
      <c r="D181" s="131"/>
      <c r="E181" s="133"/>
      <c r="F181" s="133"/>
      <c r="G181" s="133"/>
      <c r="H181" s="133"/>
      <c r="I181" s="133"/>
      <c r="J181" s="131"/>
      <c r="K181" s="131"/>
      <c r="L181" s="131"/>
      <c r="M181" s="131"/>
      <c r="N181" s="131"/>
      <c r="O181" s="131"/>
      <c r="AG181" s="156"/>
    </row>
    <row r="182" spans="1:33" ht="20.25">
      <c r="A182" s="131"/>
      <c r="B182" s="171"/>
      <c r="C182" s="176"/>
      <c r="D182" s="166"/>
      <c r="E182" s="133"/>
      <c r="F182" s="133"/>
      <c r="G182" s="133"/>
      <c r="H182" s="133"/>
      <c r="I182" s="133"/>
      <c r="J182" s="131"/>
      <c r="K182" s="131"/>
      <c r="L182" s="131"/>
      <c r="M182" s="131"/>
      <c r="N182" s="131"/>
      <c r="O182" s="131"/>
      <c r="AG182" s="156"/>
    </row>
    <row r="183" spans="1:33" ht="20.25">
      <c r="A183" s="131"/>
      <c r="B183" s="171"/>
      <c r="C183" s="176"/>
      <c r="D183" s="131"/>
      <c r="E183" s="133"/>
      <c r="F183" s="133"/>
      <c r="G183" s="133"/>
      <c r="H183" s="133"/>
      <c r="I183" s="133"/>
      <c r="J183" s="131"/>
      <c r="K183" s="131"/>
      <c r="L183" s="131"/>
      <c r="M183" s="131"/>
      <c r="N183" s="131"/>
      <c r="O183" s="131"/>
      <c r="AG183" s="156"/>
    </row>
    <row r="184" spans="1:33" ht="20.25">
      <c r="A184" s="131"/>
      <c r="B184" s="171"/>
      <c r="C184" s="176"/>
      <c r="D184" s="166"/>
      <c r="E184" s="133"/>
      <c r="F184" s="133"/>
      <c r="G184" s="133"/>
      <c r="H184" s="133"/>
      <c r="I184" s="133"/>
      <c r="J184" s="131"/>
      <c r="K184" s="131"/>
      <c r="L184" s="131"/>
      <c r="M184" s="131"/>
      <c r="N184" s="131"/>
      <c r="O184" s="131"/>
      <c r="AG184" s="156"/>
    </row>
    <row r="185" spans="1:33" ht="20.25">
      <c r="A185" s="131"/>
      <c r="B185" s="171"/>
      <c r="C185" s="176"/>
      <c r="D185" s="131"/>
      <c r="E185" s="133"/>
      <c r="F185" s="133"/>
      <c r="G185" s="133"/>
      <c r="H185" s="133"/>
      <c r="I185" s="133"/>
      <c r="J185" s="131"/>
      <c r="K185" s="131"/>
      <c r="L185" s="131"/>
      <c r="M185" s="131"/>
      <c r="N185" s="131"/>
      <c r="O185" s="131"/>
      <c r="AG185" s="156"/>
    </row>
    <row r="186" spans="1:33" ht="18">
      <c r="A186" s="131"/>
      <c r="B186" s="171"/>
      <c r="C186" s="177"/>
      <c r="D186" s="133"/>
      <c r="E186" s="133"/>
      <c r="F186" s="133"/>
      <c r="G186" s="133"/>
      <c r="H186" s="133"/>
      <c r="I186" s="133"/>
      <c r="J186" s="131"/>
      <c r="K186" s="131"/>
      <c r="L186" s="131"/>
      <c r="M186" s="131"/>
      <c r="N186" s="131"/>
      <c r="O186" s="131"/>
      <c r="AG186" s="156"/>
    </row>
    <row r="187" spans="1:33" ht="15">
      <c r="A187" s="131"/>
      <c r="B187" s="133"/>
      <c r="C187" s="133"/>
      <c r="D187" s="133"/>
      <c r="E187" s="133"/>
      <c r="F187" s="133"/>
      <c r="G187" s="133"/>
      <c r="H187" s="133"/>
      <c r="I187" s="133"/>
      <c r="J187" s="131"/>
      <c r="K187" s="131"/>
      <c r="L187" s="131"/>
      <c r="M187" s="131"/>
      <c r="N187" s="131"/>
      <c r="O187" s="131"/>
      <c r="AG187" s="156"/>
    </row>
    <row r="188" spans="1:33">
      <c r="A188" s="131"/>
      <c r="B188" s="133"/>
      <c r="C188" s="133"/>
      <c r="D188" s="133"/>
      <c r="E188" s="133"/>
      <c r="F188" s="133"/>
      <c r="G188" s="133"/>
      <c r="H188" s="133"/>
      <c r="I188" s="133"/>
      <c r="J188" s="131"/>
      <c r="K188" s="131"/>
      <c r="L188" s="131"/>
      <c r="M188" s="131"/>
      <c r="N188" s="131"/>
      <c r="O188" s="131"/>
    </row>
    <row r="189" spans="1:33">
      <c r="A189" s="131"/>
      <c r="B189" s="133"/>
      <c r="C189" s="133"/>
      <c r="D189" s="133"/>
      <c r="E189" s="133"/>
      <c r="F189" s="133"/>
      <c r="G189" s="133"/>
      <c r="H189" s="133"/>
      <c r="I189" s="133"/>
      <c r="J189" s="131"/>
      <c r="K189" s="131"/>
      <c r="L189" s="131"/>
      <c r="M189" s="131"/>
      <c r="N189" s="131"/>
      <c r="O189" s="131"/>
    </row>
    <row r="190" spans="1:33">
      <c r="A190" s="131"/>
      <c r="B190" s="133"/>
      <c r="C190" s="133"/>
      <c r="D190" s="133"/>
      <c r="E190" s="133"/>
      <c r="F190" s="133"/>
      <c r="G190" s="133"/>
      <c r="H190" s="133"/>
      <c r="I190" s="133"/>
      <c r="J190" s="131"/>
      <c r="K190" s="131"/>
      <c r="L190" s="131"/>
      <c r="M190" s="131"/>
      <c r="N190" s="131"/>
      <c r="O190" s="131"/>
    </row>
    <row r="191" spans="1:33">
      <c r="A191" s="131"/>
      <c r="B191" s="133"/>
      <c r="C191" s="133"/>
      <c r="D191" s="133"/>
      <c r="E191" s="133"/>
      <c r="F191" s="133"/>
      <c r="G191" s="133"/>
      <c r="H191" s="133"/>
      <c r="I191" s="133"/>
      <c r="J191" s="131"/>
      <c r="K191" s="131"/>
      <c r="L191" s="131"/>
      <c r="M191" s="131"/>
      <c r="N191" s="131"/>
      <c r="O191" s="131"/>
    </row>
    <row r="192" spans="1:33">
      <c r="A192" s="131"/>
      <c r="B192" s="133"/>
      <c r="C192" s="133"/>
      <c r="D192" s="133"/>
      <c r="E192" s="133"/>
      <c r="F192" s="133"/>
      <c r="G192" s="133"/>
      <c r="H192" s="133"/>
      <c r="I192" s="133"/>
      <c r="J192" s="131"/>
      <c r="K192" s="131"/>
      <c r="L192" s="131"/>
      <c r="M192" s="131"/>
      <c r="N192" s="131"/>
      <c r="O192" s="131"/>
    </row>
    <row r="193" spans="1:15">
      <c r="A193" s="131"/>
      <c r="B193" s="133"/>
      <c r="C193" s="133"/>
      <c r="D193" s="133"/>
      <c r="E193" s="133"/>
      <c r="F193" s="133"/>
      <c r="G193" s="133"/>
      <c r="H193" s="133"/>
      <c r="I193" s="133"/>
      <c r="J193" s="131"/>
      <c r="K193" s="131"/>
      <c r="L193" s="131"/>
      <c r="M193" s="131"/>
      <c r="N193" s="131"/>
      <c r="O193" s="131"/>
    </row>
    <row r="194" spans="1:15">
      <c r="A194" s="131"/>
      <c r="B194" s="133"/>
      <c r="C194" s="133"/>
      <c r="D194" s="133"/>
      <c r="E194" s="133"/>
      <c r="F194" s="133"/>
      <c r="G194" s="133"/>
      <c r="H194" s="133"/>
      <c r="I194" s="133"/>
      <c r="J194" s="131"/>
      <c r="K194" s="131"/>
      <c r="L194" s="131"/>
      <c r="M194" s="131"/>
      <c r="N194" s="131"/>
      <c r="O194" s="131"/>
    </row>
    <row r="195" spans="1:15">
      <c r="B195" s="133"/>
      <c r="C195" s="133"/>
      <c r="D195" s="133"/>
      <c r="E195" s="133"/>
      <c r="F195" s="133"/>
      <c r="G195" s="133"/>
      <c r="H195" s="133"/>
      <c r="I195" s="133"/>
    </row>
    <row r="196" spans="1:15">
      <c r="B196" s="133"/>
      <c r="C196" s="133"/>
      <c r="D196" s="133"/>
      <c r="E196" s="133"/>
      <c r="F196" s="133"/>
      <c r="G196" s="133"/>
      <c r="H196" s="133"/>
      <c r="I196" s="133"/>
    </row>
    <row r="197" spans="1:15">
      <c r="B197" s="133"/>
      <c r="C197" s="133"/>
      <c r="D197" s="133"/>
      <c r="E197" s="133"/>
      <c r="F197" s="133"/>
      <c r="G197" s="133"/>
      <c r="H197" s="133"/>
      <c r="I197" s="133"/>
    </row>
    <row r="199" spans="1:15">
      <c r="B199" s="140"/>
    </row>
  </sheetData>
  <sheetProtection password="CC3D" sheet="1" objects="1" scenarios="1" selectLockedCells="1"/>
  <conditionalFormatting sqref="AI3:BC78">
    <cfRule type="cellIs" dxfId="41" priority="24" operator="equal">
      <formula>0</formula>
    </cfRule>
  </conditionalFormatting>
  <conditionalFormatting sqref="AI3:BC78">
    <cfRule type="cellIs" dxfId="40" priority="23" operator="equal">
      <formula>0</formula>
    </cfRule>
  </conditionalFormatting>
  <conditionalFormatting sqref="C82:AC156">
    <cfRule type="cellIs" dxfId="39" priority="4" operator="notEqual">
      <formula>0</formula>
    </cfRule>
    <cfRule type="cellIs" dxfId="38" priority="22" operator="equal">
      <formula>0</formula>
    </cfRule>
  </conditionalFormatting>
  <conditionalFormatting sqref="C80:AC81">
    <cfRule type="cellIs" dxfId="37" priority="16" operator="equal">
      <formula>0</formula>
    </cfRule>
  </conditionalFormatting>
  <conditionalFormatting sqref="A82:A156">
    <cfRule type="cellIs" dxfId="36" priority="11" operator="greaterThan">
      <formula>0</formula>
    </cfRule>
  </conditionalFormatting>
  <conditionalFormatting sqref="AH3:AH78 AD2:AG78">
    <cfRule type="cellIs" dxfId="35" priority="3" operator="equal">
      <formula>0</formula>
    </cfRule>
  </conditionalFormatting>
  <conditionalFormatting sqref="AD3:AH78">
    <cfRule type="cellIs" dxfId="3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1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O179"/>
  <sheetViews>
    <sheetView zoomScale="80" zoomScaleNormal="80" workbookViewId="0">
      <pane xSplit="14" ySplit="2" topLeftCell="O6" activePane="bottomRight" state="frozen"/>
      <selection activeCell="A8" sqref="A8"/>
      <selection pane="topRight" activeCell="A8" sqref="A8"/>
      <selection pane="bottomLeft" activeCell="A8" sqref="A8"/>
      <selection pane="bottomRight" activeCell="AK51" sqref="AK51"/>
    </sheetView>
  </sheetViews>
  <sheetFormatPr defaultRowHeight="12.75"/>
  <cols>
    <col min="1" max="1" width="28.7109375" style="134" customWidth="1"/>
    <col min="2" max="2" width="13.42578125" style="134" customWidth="1"/>
    <col min="3" max="10" width="2.5703125" style="134" hidden="1" customWidth="1"/>
    <col min="11" max="11" width="9.5703125" style="134" hidden="1" customWidth="1"/>
    <col min="12" max="12" width="13" style="134" hidden="1" customWidth="1"/>
    <col min="13" max="13" width="12.28515625" style="134" bestFit="1" customWidth="1"/>
    <col min="14" max="14" width="6.140625" style="134" hidden="1" customWidth="1"/>
    <col min="15" max="22" width="11.5703125" style="134" customWidth="1"/>
    <col min="23" max="29" width="11.5703125" style="134" bestFit="1" customWidth="1"/>
    <col min="30" max="34" width="11.7109375" style="134" bestFit="1" customWidth="1"/>
    <col min="35" max="35" width="13" style="134" bestFit="1" customWidth="1"/>
    <col min="36" max="36" width="19.140625" style="134" bestFit="1" customWidth="1"/>
    <col min="37" max="37" width="17.7109375" style="134" bestFit="1" customWidth="1"/>
    <col min="38" max="38" width="11.28515625" style="134" bestFit="1" customWidth="1"/>
    <col min="39" max="16384" width="9.140625" style="134"/>
  </cols>
  <sheetData>
    <row r="1" spans="1:38" ht="23.25">
      <c r="A1" s="297">
        <f ca="1">TODAY()</f>
        <v>45833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2">
        <v>45805</v>
      </c>
      <c r="P1" s="132">
        <v>45806</v>
      </c>
      <c r="Q1" s="132">
        <v>45807</v>
      </c>
      <c r="R1" s="132">
        <v>45810</v>
      </c>
      <c r="S1" s="132">
        <v>45811</v>
      </c>
      <c r="T1" s="132">
        <v>45812</v>
      </c>
      <c r="U1" s="132">
        <v>45813</v>
      </c>
      <c r="V1" s="132">
        <v>45814</v>
      </c>
      <c r="W1" s="132">
        <v>45817</v>
      </c>
      <c r="X1" s="132">
        <v>45818</v>
      </c>
      <c r="Y1" s="132">
        <v>45819</v>
      </c>
      <c r="Z1" s="132">
        <v>45824</v>
      </c>
      <c r="AA1" s="132">
        <v>45825</v>
      </c>
      <c r="AB1" s="132">
        <v>45826</v>
      </c>
      <c r="AC1" s="132">
        <v>45827</v>
      </c>
      <c r="AD1" s="132">
        <v>45828</v>
      </c>
      <c r="AE1" s="132">
        <v>45831</v>
      </c>
      <c r="AF1" s="132">
        <v>45832</v>
      </c>
      <c r="AG1" s="132">
        <v>45833</v>
      </c>
      <c r="AH1" s="132">
        <v>45834</v>
      </c>
      <c r="AI1" s="132">
        <v>45835</v>
      </c>
      <c r="AJ1" s="133"/>
      <c r="AK1" s="133"/>
      <c r="AL1" s="133"/>
    </row>
    <row r="2" spans="1:38" ht="15.75">
      <c r="A2" s="298" t="s">
        <v>35</v>
      </c>
      <c r="B2" s="299" t="s">
        <v>5</v>
      </c>
      <c r="C2" s="300"/>
      <c r="D2" s="300"/>
      <c r="E2" s="300"/>
      <c r="F2" s="300"/>
      <c r="G2" s="300"/>
      <c r="H2" s="300"/>
      <c r="I2" s="300"/>
      <c r="J2" s="300"/>
      <c r="K2" s="300"/>
      <c r="L2" s="299" t="s">
        <v>20</v>
      </c>
      <c r="M2" s="299" t="s">
        <v>11</v>
      </c>
      <c r="N2" s="135"/>
      <c r="O2" s="249">
        <v>1</v>
      </c>
      <c r="P2" s="249">
        <v>2</v>
      </c>
      <c r="Q2" s="249">
        <v>3</v>
      </c>
      <c r="R2" s="249">
        <v>4</v>
      </c>
      <c r="S2" s="249">
        <v>5</v>
      </c>
      <c r="T2" s="249">
        <v>6</v>
      </c>
      <c r="U2" s="249">
        <v>7</v>
      </c>
      <c r="V2" s="249">
        <v>8</v>
      </c>
      <c r="W2" s="249">
        <v>9</v>
      </c>
      <c r="X2" s="249">
        <v>10</v>
      </c>
      <c r="Y2" s="249">
        <v>11</v>
      </c>
      <c r="Z2" s="249">
        <v>12</v>
      </c>
      <c r="AA2" s="249">
        <v>13</v>
      </c>
      <c r="AB2" s="249">
        <v>14</v>
      </c>
      <c r="AC2" s="249">
        <v>15</v>
      </c>
      <c r="AD2" s="249">
        <v>16</v>
      </c>
      <c r="AE2" s="249">
        <v>17</v>
      </c>
      <c r="AF2" s="249">
        <v>18</v>
      </c>
      <c r="AG2" s="249">
        <v>19</v>
      </c>
      <c r="AH2" s="249">
        <v>20</v>
      </c>
      <c r="AI2" s="249">
        <v>21</v>
      </c>
      <c r="AJ2" s="170" t="s">
        <v>44</v>
      </c>
      <c r="AK2" s="133"/>
      <c r="AL2" s="133"/>
    </row>
    <row r="3" spans="1:38" ht="15.75">
      <c r="A3" s="301" t="str">
        <f>'Что купили'!A3</f>
        <v>мясо птицы</v>
      </c>
      <c r="B3" s="302">
        <f>цены!AF3-SUM(O3:AI3)</f>
        <v>0</v>
      </c>
      <c r="C3" s="303">
        <f>IF((K3&gt;=цены!B3),0,1)</f>
        <v>0</v>
      </c>
      <c r="D3" s="303">
        <f>IF(K3&gt;=(цены!B3+цены!D3),0,1)</f>
        <v>0</v>
      </c>
      <c r="E3" s="303">
        <f>IF(K3&gt;=(цены!B3+цены!D3+цены!F3),0,1)</f>
        <v>0</v>
      </c>
      <c r="F3" s="303">
        <f>IF(K3&gt;=(цены!B3+цены!D3+цены!F3+цены!H3),0,1)</f>
        <v>0</v>
      </c>
      <c r="G3" s="303">
        <f>IF(K3&gt;=(цены!B3+цены!D3+цены!F3+цены!H3+цены!J3),0,1)</f>
        <v>0</v>
      </c>
      <c r="H3" s="303">
        <f>IF(K3&gt;=(цены!B3+цены!D3+цены!F3+цены!H3+цены!J3+цены!L3),0,1)</f>
        <v>0</v>
      </c>
      <c r="I3" s="303">
        <f>IF(K3&gt;=(цены!B3+цены!D3+цены!F3+цены!H3+цены!J3+цены!L3+цены!N3),0,1)</f>
        <v>0</v>
      </c>
      <c r="J3" s="303">
        <f>IF(K3&gt;=(цены!B3+цены!D3+цены!F3+цены!H3+цены!J3+цены!L3+цены!N3+цены!T3),0,1)</f>
        <v>0</v>
      </c>
      <c r="K3" s="304">
        <f>SUM(O3:AI3)</f>
        <v>20.002000000000002</v>
      </c>
      <c r="L3" s="304">
        <f>(цены!B3+цены!D3+цены!F3+цены!H3+цены!J3+цены!L3+ цены!N3+цены!P3+цены!R3+цены!T3+цены!AD3+цены!AF3+цены!AH3+цены!AJ3)</f>
        <v>6067.5780000000004</v>
      </c>
      <c r="M3" s="305">
        <f>цены!AE3</f>
        <v>0</v>
      </c>
      <c r="N3" s="136"/>
      <c r="O3" s="295">
        <v>1</v>
      </c>
      <c r="P3" s="295">
        <v>0.95799999999999996</v>
      </c>
      <c r="Q3" s="295">
        <v>0.8</v>
      </c>
      <c r="R3" s="295">
        <f>1.625-Q3</f>
        <v>0.82499999999999996</v>
      </c>
      <c r="S3" s="295">
        <v>1</v>
      </c>
      <c r="T3" s="295">
        <v>0.96899999999999997</v>
      </c>
      <c r="U3" s="295">
        <v>1</v>
      </c>
      <c r="V3" s="295">
        <v>1.0089999999999999</v>
      </c>
      <c r="W3" s="295">
        <v>0.89</v>
      </c>
      <c r="X3" s="295">
        <f>1.722-W3</f>
        <v>0.83199999999999996</v>
      </c>
      <c r="Y3" s="295">
        <v>0.83</v>
      </c>
      <c r="Z3" s="295">
        <f>1.652-Y3</f>
        <v>0.82199999999999995</v>
      </c>
      <c r="AA3" s="295">
        <v>1.008</v>
      </c>
      <c r="AB3" s="295">
        <v>1</v>
      </c>
      <c r="AC3" s="295">
        <v>0.8</v>
      </c>
      <c r="AD3" s="295">
        <f>1.636-AC3</f>
        <v>0.83599999999999985</v>
      </c>
      <c r="AE3" s="295">
        <v>1.5640000000000001</v>
      </c>
      <c r="AF3" s="295">
        <v>0.82599999999999996</v>
      </c>
      <c r="AG3" s="295">
        <v>0.82599999999999996</v>
      </c>
      <c r="AH3" s="295">
        <v>1</v>
      </c>
      <c r="AI3" s="295">
        <v>1.2070000000000001</v>
      </c>
      <c r="AJ3" s="335">
        <f t="shared" ref="AJ3:AJ23" si="0">COUNTIF(O3:AI3,"&gt;0")</f>
        <v>21</v>
      </c>
    </row>
    <row r="4" spans="1:38" ht="15.75">
      <c r="A4" s="301" t="str">
        <f>'Что купили'!A4</f>
        <v>сосиски</v>
      </c>
      <c r="B4" s="302">
        <f>цены!AF4-SUM(O4:AI4)</f>
        <v>0</v>
      </c>
      <c r="C4" s="303">
        <f>IF((K4&gt;=цены!B4),0,1)</f>
        <v>0</v>
      </c>
      <c r="D4" s="303">
        <f>IF(K4&gt;=(цены!B4+цены!D4),0,1)</f>
        <v>0</v>
      </c>
      <c r="E4" s="303">
        <f>IF(K4&gt;=(цены!B4+цены!D4+цены!F4),0,1)</f>
        <v>0</v>
      </c>
      <c r="F4" s="303">
        <f>IF(K4&gt;=(цены!B4+цены!D4+цены!F4+цены!H4),0,1)</f>
        <v>0</v>
      </c>
      <c r="G4" s="303">
        <f>IF(K4&gt;=(цены!B4+цены!D4+цены!F4+цены!H4+цены!J4),0,1)</f>
        <v>0</v>
      </c>
      <c r="H4" s="303">
        <f>IF(K4&gt;=(цены!B4+цены!D4+цены!F4+цены!H4+цены!J4+цены!L4),0,1)</f>
        <v>0</v>
      </c>
      <c r="I4" s="303">
        <f>IF(K4&gt;=(цены!B4+цены!D4+цены!F4+цены!H4+цены!J4+цены!L4+цены!N4),0,1)</f>
        <v>0</v>
      </c>
      <c r="J4" s="303">
        <f>IF(K4&gt;=(цены!B4+цены!D4+цены!F4+цены!H4+цены!J4+цены!L4+цены!N4+цены!T4),0,1)</f>
        <v>0</v>
      </c>
      <c r="K4" s="304">
        <f t="shared" ref="K4:K67" si="1">SUM(O4:AI4)</f>
        <v>10.602</v>
      </c>
      <c r="L4" s="304">
        <f>(цены!B4+цены!D4+цены!F4+цены!H4+цены!J4+цены!L4+ цены!N4+цены!P4+цены!R4+цены!T4+цены!AD4+цены!AF4+цены!AH4+цены!AJ4)</f>
        <v>4035.4960000000001</v>
      </c>
      <c r="M4" s="305">
        <f>цены!AE4</f>
        <v>0</v>
      </c>
      <c r="N4" s="136"/>
      <c r="O4" s="295">
        <v>2.15</v>
      </c>
      <c r="P4" s="295">
        <v>2.093</v>
      </c>
      <c r="Q4" s="295"/>
      <c r="R4" s="295"/>
      <c r="S4" s="295"/>
      <c r="T4" s="295"/>
      <c r="U4" s="296">
        <v>1.1000000000000001</v>
      </c>
      <c r="V4" s="296">
        <v>1.05</v>
      </c>
      <c r="W4" s="295"/>
      <c r="X4" s="295">
        <v>1.04</v>
      </c>
      <c r="Y4" s="295">
        <v>1.042</v>
      </c>
      <c r="Z4" s="295"/>
      <c r="AA4" s="295"/>
      <c r="AB4" s="295"/>
      <c r="AC4" s="296"/>
      <c r="AD4" s="295"/>
      <c r="AE4" s="295"/>
      <c r="AF4" s="295">
        <v>1.0640000000000001</v>
      </c>
      <c r="AG4" s="295">
        <v>1.0629999999999999</v>
      </c>
      <c r="AH4" s="295"/>
      <c r="AI4" s="295"/>
      <c r="AJ4" s="335">
        <f t="shared" si="0"/>
        <v>8</v>
      </c>
    </row>
    <row r="5" spans="1:38" ht="15.75">
      <c r="A5" s="301" t="str">
        <f>'Что купили'!A5</f>
        <v>котлеты</v>
      </c>
      <c r="B5" s="302">
        <f>цены!AF5-SUM(O5:AI5)</f>
        <v>0</v>
      </c>
      <c r="C5" s="303">
        <f>IF((K5&gt;=цены!B5),0,1)</f>
        <v>0</v>
      </c>
      <c r="D5" s="303">
        <f>IF(K5&gt;=(цены!B5+цены!D5),0,1)</f>
        <v>0</v>
      </c>
      <c r="E5" s="303">
        <f>IF(K5&gt;=(цены!B5+цены!D5+цены!F5),0,1)</f>
        <v>0</v>
      </c>
      <c r="F5" s="303">
        <f>IF(K5&gt;=(цены!B5+цены!D5+цены!F5+цены!H5),0,1)</f>
        <v>0</v>
      </c>
      <c r="G5" s="303">
        <f>IF(K5&gt;=(цены!B5+цены!D5+цены!F5+цены!H5+цены!J5),0,1)</f>
        <v>0</v>
      </c>
      <c r="H5" s="303">
        <f>IF(K5&gt;=(цены!B5+цены!D5+цены!F5+цены!H5+цены!J5+цены!L5),0,1)</f>
        <v>0</v>
      </c>
      <c r="I5" s="303">
        <f>IF(K5&gt;=(цены!B5+цены!D5+цены!F5+цены!H5+цены!J5+цены!L5+цены!N5),0,1)</f>
        <v>0</v>
      </c>
      <c r="J5" s="303">
        <f>IF(K5&gt;=(цены!B5+цены!D5+цены!F5+цены!H5+цены!J5+цены!L5+цены!N5+цены!T5),0,1)</f>
        <v>0</v>
      </c>
      <c r="K5" s="304">
        <f t="shared" si="1"/>
        <v>14</v>
      </c>
      <c r="L5" s="304">
        <f>(цены!B5+цены!D5+цены!F5+цены!H5+цены!J5+цены!L5+ цены!N5+цены!P5+цены!R5+цены!T5+цены!AD5+цены!AF5+цены!AH5+цены!AJ5)</f>
        <v>5698</v>
      </c>
      <c r="M5" s="305">
        <f>цены!AE5</f>
        <v>0</v>
      </c>
      <c r="N5" s="136"/>
      <c r="O5" s="295"/>
      <c r="P5" s="295"/>
      <c r="Q5" s="295">
        <v>2</v>
      </c>
      <c r="R5" s="295"/>
      <c r="S5" s="295">
        <v>2</v>
      </c>
      <c r="T5" s="295"/>
      <c r="U5" s="295"/>
      <c r="V5" s="295"/>
      <c r="W5" s="295"/>
      <c r="X5" s="295"/>
      <c r="Y5" s="296"/>
      <c r="Z5" s="296">
        <v>2</v>
      </c>
      <c r="AA5" s="295"/>
      <c r="AB5" s="296">
        <v>2</v>
      </c>
      <c r="AC5" s="296"/>
      <c r="AD5" s="296">
        <v>2</v>
      </c>
      <c r="AE5" s="296">
        <v>2</v>
      </c>
      <c r="AF5" s="296"/>
      <c r="AG5" s="296"/>
      <c r="AH5" s="296">
        <v>2</v>
      </c>
      <c r="AI5" s="295"/>
      <c r="AJ5" s="335">
        <f t="shared" si="0"/>
        <v>7</v>
      </c>
    </row>
    <row r="6" spans="1:38" ht="15.75">
      <c r="A6" s="301" t="str">
        <f>'Что купили'!A6</f>
        <v>рыба (минтай)</v>
      </c>
      <c r="B6" s="302">
        <f>цены!AF6-SUM(O6:AI6)</f>
        <v>0</v>
      </c>
      <c r="C6" s="303">
        <f>IF((K6&gt;=цены!B6),0,1)</f>
        <v>0</v>
      </c>
      <c r="D6" s="303">
        <f>IF(K6&gt;=(цены!B6+цены!D6),0,1)</f>
        <v>0</v>
      </c>
      <c r="E6" s="303">
        <f>IF(K6&gt;=(цены!B6+цены!D6+цены!F6),0,1)</f>
        <v>0</v>
      </c>
      <c r="F6" s="303">
        <f>IF(K6&gt;=(цены!B6+цены!D6+цены!F6+цены!H6),0,1)</f>
        <v>0</v>
      </c>
      <c r="G6" s="303">
        <f>IF(K6&gt;=(цены!B6+цены!D6+цены!F6+цены!H6+цены!J6),0,1)</f>
        <v>0</v>
      </c>
      <c r="H6" s="303">
        <f>IF(K6&gt;=(цены!B6+цены!D6+цены!F6+цены!H6+цены!J6+цены!L6),0,1)</f>
        <v>0</v>
      </c>
      <c r="I6" s="303">
        <f>IF(K6&gt;=(цены!B6+цены!D6+цены!F6+цены!H6+цены!J6+цены!L6+цены!N6),0,1)</f>
        <v>0</v>
      </c>
      <c r="J6" s="303">
        <f>IF(K6&gt;=(цены!B6+цены!D6+цены!F6+цены!H6+цены!J6+цены!L6+цены!N6+цены!T6),0,1)</f>
        <v>0</v>
      </c>
      <c r="K6" s="304">
        <f t="shared" si="1"/>
        <v>7.55</v>
      </c>
      <c r="L6" s="304">
        <f>(цены!B6+цены!D6+цены!F6+цены!H6+цены!J6+цены!L6+ цены!N6+цены!P6+цены!R6+цены!T6+цены!AD6+цены!AF6+цены!AH6+цены!AJ6)</f>
        <v>2058.5500000000002</v>
      </c>
      <c r="M6" s="305">
        <f>цены!AE6</f>
        <v>0</v>
      </c>
      <c r="N6" s="136"/>
      <c r="O6" s="295"/>
      <c r="P6" s="295"/>
      <c r="Q6" s="295"/>
      <c r="R6" s="295">
        <v>1.5</v>
      </c>
      <c r="S6" s="295"/>
      <c r="T6" s="295">
        <v>1.5</v>
      </c>
      <c r="U6" s="295"/>
      <c r="V6" s="295"/>
      <c r="W6" s="295">
        <v>1.5</v>
      </c>
      <c r="X6" s="295"/>
      <c r="Y6" s="295"/>
      <c r="Z6" s="295"/>
      <c r="AA6" s="295">
        <v>1.5</v>
      </c>
      <c r="AB6" s="295"/>
      <c r="AC6" s="295"/>
      <c r="AD6" s="295"/>
      <c r="AE6" s="295"/>
      <c r="AF6" s="295"/>
      <c r="AG6" s="295"/>
      <c r="AH6" s="295"/>
      <c r="AI6" s="295">
        <v>1.55</v>
      </c>
      <c r="AJ6" s="335">
        <f t="shared" si="0"/>
        <v>5</v>
      </c>
    </row>
    <row r="7" spans="1:38" ht="15.75">
      <c r="A7" s="301">
        <f>'Что купили'!A7</f>
        <v>0</v>
      </c>
      <c r="B7" s="302">
        <f>цены!AF7-SUM(O7:AI7)</f>
        <v>0</v>
      </c>
      <c r="C7" s="303">
        <f>IF((K7&gt;=цены!B7),0,1)</f>
        <v>0</v>
      </c>
      <c r="D7" s="303">
        <f>IF(K7&gt;=(цены!B7+цены!D7),0,1)</f>
        <v>0</v>
      </c>
      <c r="E7" s="303">
        <f>IF(K7&gt;=(цены!B7+цены!D7+цены!F7),0,1)</f>
        <v>0</v>
      </c>
      <c r="F7" s="303">
        <f>IF(K7&gt;=(цены!B7+цены!D7+цены!F7+цены!H7),0,1)</f>
        <v>0</v>
      </c>
      <c r="G7" s="303">
        <f>IF(K7&gt;=(цены!B7+цены!D7+цены!F7+цены!H7+цены!J7),0,1)</f>
        <v>0</v>
      </c>
      <c r="H7" s="303">
        <f>IF(K7&gt;=(цены!B7+цены!D7+цены!F7+цены!H7+цены!J7+цены!L7),0,1)</f>
        <v>0</v>
      </c>
      <c r="I7" s="303">
        <f>IF(K7&gt;=(цены!B7+цены!D7+цены!F7+цены!H7+цены!J7+цены!L7+цены!N7),0,1)</f>
        <v>0</v>
      </c>
      <c r="J7" s="303">
        <f>IF(K7&gt;=(цены!B7+цены!D7+цены!F7+цены!H7+цены!J7+цены!L7+цены!N7+цены!T7),0,1)</f>
        <v>0</v>
      </c>
      <c r="K7" s="304">
        <f t="shared" si="1"/>
        <v>0</v>
      </c>
      <c r="L7" s="304">
        <f>(цены!B7+цены!D7+цены!F7+цены!H7+цены!J7+цены!L7+ цены!N7+цены!P7+цены!R7+цены!T7+цены!AD7+цены!AF7+цены!AH7+цены!AJ7)</f>
        <v>0</v>
      </c>
      <c r="M7" s="305">
        <f>цены!AE7</f>
        <v>0</v>
      </c>
      <c r="N7" s="136"/>
      <c r="O7" s="295"/>
      <c r="P7" s="295"/>
      <c r="Q7" s="295"/>
      <c r="R7" s="295"/>
      <c r="S7" s="295"/>
      <c r="T7" s="295"/>
      <c r="U7" s="295"/>
      <c r="V7" s="295"/>
      <c r="W7" s="295"/>
      <c r="X7" s="296"/>
      <c r="Y7" s="295"/>
      <c r="Z7" s="295"/>
      <c r="AA7" s="296"/>
      <c r="AB7" s="295"/>
      <c r="AC7" s="295"/>
      <c r="AD7" s="295"/>
      <c r="AE7" s="295"/>
      <c r="AF7" s="295"/>
      <c r="AG7" s="295"/>
      <c r="AH7" s="295"/>
      <c r="AI7" s="295"/>
      <c r="AJ7" s="335">
        <f t="shared" si="0"/>
        <v>0</v>
      </c>
    </row>
    <row r="8" spans="1:38" ht="15.75" hidden="1">
      <c r="A8" s="301">
        <f>'Что купили'!A8</f>
        <v>0</v>
      </c>
      <c r="B8" s="302">
        <f>цены!AF8-SUM(O8:AI8)</f>
        <v>0</v>
      </c>
      <c r="C8" s="303">
        <f>IF((K8&gt;=цены!B8),0,1)</f>
        <v>0</v>
      </c>
      <c r="D8" s="303">
        <f>IF(K8&gt;=(цены!B8+цены!D8),0,1)</f>
        <v>0</v>
      </c>
      <c r="E8" s="303">
        <f>IF(K8&gt;=(цены!B8+цены!D8+цены!F8),0,1)</f>
        <v>0</v>
      </c>
      <c r="F8" s="303">
        <f>IF(K8&gt;=(цены!B8+цены!D8+цены!F8+цены!H8),0,1)</f>
        <v>0</v>
      </c>
      <c r="G8" s="303">
        <f>IF(K8&gt;=(цены!B8+цены!D8+цены!F8+цены!H8+цены!J8),0,1)</f>
        <v>0</v>
      </c>
      <c r="H8" s="303">
        <f>IF(K8&gt;=(цены!B8+цены!D8+цены!F8+цены!H8+цены!J8+цены!L8),0,1)</f>
        <v>0</v>
      </c>
      <c r="I8" s="303">
        <f>IF(K8&gt;=(цены!B8+цены!D8+цены!F8+цены!H8+цены!J8+цены!L8+цены!N8),0,1)</f>
        <v>0</v>
      </c>
      <c r="J8" s="303">
        <f>IF(K8&gt;=(цены!B8+цены!D8+цены!F8+цены!H8+цены!J8+цены!L8+цены!N8+цены!T8),0,1)</f>
        <v>0</v>
      </c>
      <c r="K8" s="304">
        <f t="shared" si="1"/>
        <v>0</v>
      </c>
      <c r="L8" s="304">
        <f>(цены!B8+цены!D8+цены!F8+цены!H8+цены!J8+цены!L8+ цены!N8+цены!P8+цены!R8+цены!T8+цены!AD8+цены!AF8+цены!AH8+цены!AJ8)</f>
        <v>0</v>
      </c>
      <c r="M8" s="305">
        <f>цены!AE8</f>
        <v>0</v>
      </c>
      <c r="N8" s="136"/>
      <c r="O8" s="295"/>
      <c r="P8" s="295"/>
      <c r="Q8" s="295"/>
      <c r="R8" s="295"/>
      <c r="S8" s="295"/>
      <c r="T8" s="295"/>
      <c r="U8" s="295"/>
      <c r="V8" s="295"/>
      <c r="W8" s="295"/>
      <c r="X8" s="295"/>
      <c r="Y8" s="295"/>
      <c r="Z8" s="295"/>
      <c r="AA8" s="295"/>
      <c r="AB8" s="295"/>
      <c r="AC8" s="295"/>
      <c r="AD8" s="295"/>
      <c r="AE8" s="295"/>
      <c r="AF8" s="295"/>
      <c r="AG8" s="295"/>
      <c r="AH8" s="295"/>
      <c r="AI8" s="295"/>
      <c r="AJ8" s="335">
        <f t="shared" si="0"/>
        <v>0</v>
      </c>
    </row>
    <row r="9" spans="1:38" ht="15.75">
      <c r="A9" s="301" t="str">
        <f>'Что купили'!A9</f>
        <v>масло сливочное</v>
      </c>
      <c r="B9" s="302">
        <f>цены!AF9-SUM(O9:AI9)</f>
        <v>0</v>
      </c>
      <c r="C9" s="303">
        <f>IF((K9&gt;=цены!B9),0,1)</f>
        <v>0</v>
      </c>
      <c r="D9" s="303">
        <f>IF(K9&gt;=(цены!B9+цены!D9),0,1)</f>
        <v>0</v>
      </c>
      <c r="E9" s="303">
        <f>IF(K9&gt;=(цены!B9+цены!D9+цены!F9),0,1)</f>
        <v>0</v>
      </c>
      <c r="F9" s="303">
        <f>IF(K9&gt;=(цены!B9+цены!D9+цены!F9+цены!H9),0,1)</f>
        <v>0</v>
      </c>
      <c r="G9" s="303">
        <f>IF(K9&gt;=(цены!B9+цены!D9+цены!F9+цены!H9+цены!J9),0,1)</f>
        <v>0</v>
      </c>
      <c r="H9" s="303">
        <f>IF(K9&gt;=(цены!B9+цены!D9+цены!F9+цены!H9+цены!J9+цены!L9),0,1)</f>
        <v>0</v>
      </c>
      <c r="I9" s="303">
        <f>IF(K9&gt;=(цены!B9+цены!D9+цены!F9+цены!H9+цены!J9+цены!L9+цены!N9),0,1)</f>
        <v>0</v>
      </c>
      <c r="J9" s="303">
        <f>IF(K9&gt;=(цены!B9+цены!D9+цены!F9+цены!H9+цены!J9+цены!L9+цены!N9+цены!T9),0,1)</f>
        <v>0</v>
      </c>
      <c r="K9" s="304">
        <f t="shared" si="1"/>
        <v>32</v>
      </c>
      <c r="L9" s="304">
        <f>(цены!B9+цены!D9+цены!F9+цены!H9+цены!J9+цены!L9+ цены!N9+цены!P9+цены!R9+цены!T9+цены!AD9+цены!AF9+цены!AH9+цены!AJ9)</f>
        <v>8314</v>
      </c>
      <c r="M9" s="305">
        <f>цены!AE9</f>
        <v>0</v>
      </c>
      <c r="N9" s="136"/>
      <c r="O9" s="295">
        <v>1.5</v>
      </c>
      <c r="P9" s="295">
        <v>1.5</v>
      </c>
      <c r="Q9" s="295">
        <v>1.5</v>
      </c>
      <c r="R9" s="295">
        <v>1.5</v>
      </c>
      <c r="S9" s="295">
        <v>1.5</v>
      </c>
      <c r="T9" s="295">
        <v>1.5</v>
      </c>
      <c r="U9" s="295">
        <v>1.5</v>
      </c>
      <c r="V9" s="295">
        <v>1.5</v>
      </c>
      <c r="W9" s="295">
        <v>1.5</v>
      </c>
      <c r="X9" s="295">
        <v>1.5</v>
      </c>
      <c r="Y9" s="295">
        <v>1.5</v>
      </c>
      <c r="Z9" s="295">
        <v>1.5</v>
      </c>
      <c r="AA9" s="295">
        <v>1.5</v>
      </c>
      <c r="AB9" s="296">
        <v>1.5</v>
      </c>
      <c r="AC9" s="296">
        <v>1.5</v>
      </c>
      <c r="AD9" s="296">
        <v>1.5</v>
      </c>
      <c r="AE9" s="296">
        <v>1.5</v>
      </c>
      <c r="AF9" s="296">
        <v>1.5</v>
      </c>
      <c r="AG9" s="296">
        <v>1.5</v>
      </c>
      <c r="AH9" s="296">
        <v>1.5</v>
      </c>
      <c r="AI9" s="296">
        <v>2</v>
      </c>
      <c r="AJ9" s="335">
        <f t="shared" si="0"/>
        <v>21</v>
      </c>
    </row>
    <row r="10" spans="1:38" ht="15.75">
      <c r="A10" s="301" t="str">
        <f>'Что купили'!A10</f>
        <v>масло растительное</v>
      </c>
      <c r="B10" s="302">
        <f>цены!AF10-SUM(O10:AI10)</f>
        <v>0</v>
      </c>
      <c r="C10" s="303">
        <f>IF((K10&gt;=цены!B10),0,1)</f>
        <v>0</v>
      </c>
      <c r="D10" s="303">
        <f>IF(K10&gt;=(цены!B10+цены!D10),0,1)</f>
        <v>0</v>
      </c>
      <c r="E10" s="303">
        <f>IF(K10&gt;=(цены!B10+цены!D10+цены!F10),0,1)</f>
        <v>0</v>
      </c>
      <c r="F10" s="303">
        <f>IF(K10&gt;=(цены!B10+цены!D10+цены!F10+цены!H10),0,1)</f>
        <v>0</v>
      </c>
      <c r="G10" s="303">
        <f>IF(K10&gt;=(цены!B10+цены!D10+цены!F10+цены!H10+цены!J10),0,1)</f>
        <v>0</v>
      </c>
      <c r="H10" s="303">
        <f>IF(K10&gt;=(цены!B10+цены!D10+цены!F10+цены!H10+цены!J10+цены!L10),0,1)</f>
        <v>0</v>
      </c>
      <c r="I10" s="303">
        <f>IF(K10&gt;=(цены!B10+цены!D10+цены!F10+цены!H10+цены!J10+цены!L10+цены!N10),0,1)</f>
        <v>0</v>
      </c>
      <c r="J10" s="303">
        <f>IF(K10&gt;=(цены!B10+цены!D10+цены!F10+цены!H10+цены!J10+цены!L10+цены!N10+цены!T10),0,1)</f>
        <v>0</v>
      </c>
      <c r="K10" s="304">
        <f t="shared" si="1"/>
        <v>5.3999999999999995</v>
      </c>
      <c r="L10" s="304">
        <f>(цены!B10+цены!D10+цены!F10+цены!H10+цены!J10+цены!L10+ цены!N10+цены!P10+цены!R10+цены!T10+цены!AD10+цены!AF10+цены!AH10+цены!AJ10)</f>
        <v>1034.8</v>
      </c>
      <c r="M10" s="305">
        <f>цены!AE10</f>
        <v>0</v>
      </c>
      <c r="N10" s="136"/>
      <c r="O10" s="295">
        <v>0.15</v>
      </c>
      <c r="P10" s="295">
        <v>0.15</v>
      </c>
      <c r="Q10" s="295">
        <v>0.3</v>
      </c>
      <c r="R10" s="295">
        <v>0.3</v>
      </c>
      <c r="S10" s="295">
        <v>0.3</v>
      </c>
      <c r="T10" s="295">
        <v>0.3</v>
      </c>
      <c r="U10" s="295">
        <v>0.15</v>
      </c>
      <c r="V10" s="295">
        <v>0.15</v>
      </c>
      <c r="W10" s="295">
        <v>0.3</v>
      </c>
      <c r="X10" s="295">
        <v>0.15</v>
      </c>
      <c r="Y10" s="295">
        <v>0.2</v>
      </c>
      <c r="Z10" s="295">
        <v>0.35</v>
      </c>
      <c r="AA10" s="295">
        <v>0.35</v>
      </c>
      <c r="AB10" s="295">
        <v>0.35</v>
      </c>
      <c r="AC10" s="295">
        <v>0.1</v>
      </c>
      <c r="AD10" s="295">
        <v>0.3</v>
      </c>
      <c r="AE10" s="295">
        <v>0.28000000000000003</v>
      </c>
      <c r="AF10" s="295">
        <v>0.28499999999999998</v>
      </c>
      <c r="AG10" s="295">
        <v>0.2</v>
      </c>
      <c r="AH10" s="296">
        <v>0.35</v>
      </c>
      <c r="AI10" s="296">
        <v>0.38500000000000001</v>
      </c>
      <c r="AJ10" s="335">
        <f t="shared" si="0"/>
        <v>21</v>
      </c>
    </row>
    <row r="11" spans="1:38" ht="15.75">
      <c r="A11" s="301" t="str">
        <f>'Что купили'!A11</f>
        <v>молоко</v>
      </c>
      <c r="B11" s="302">
        <f>цены!AF11-SUM(O11:AI11)</f>
        <v>0</v>
      </c>
      <c r="C11" s="303">
        <f>IF((K11&gt;=цены!B11),0,1)</f>
        <v>0</v>
      </c>
      <c r="D11" s="303">
        <f>IF(K11&gt;=(цены!B11+цены!D11),0,1)</f>
        <v>0</v>
      </c>
      <c r="E11" s="303">
        <f>IF(K11&gt;=(цены!B11+цены!D11+цены!F11),0,1)</f>
        <v>0</v>
      </c>
      <c r="F11" s="303">
        <f>IF(K11&gt;=(цены!B11+цены!D11+цены!F11+цены!H11),0,1)</f>
        <v>0</v>
      </c>
      <c r="G11" s="303">
        <f>IF(K11&gt;=(цены!B11+цены!D11+цены!F11+цены!H11+цены!J11),0,1)</f>
        <v>0</v>
      </c>
      <c r="H11" s="303">
        <f>IF(K11&gt;=(цены!B11+цены!D11+цены!F11+цены!H11+цены!J11+цены!L11),0,1)</f>
        <v>0</v>
      </c>
      <c r="I11" s="303">
        <f>IF(K11&gt;=(цены!B11+цены!D11+цены!F11+цены!H11+цены!J11+цены!L11+цены!N11),0,1)</f>
        <v>0</v>
      </c>
      <c r="J11" s="303">
        <f>IF(K11&gt;=(цены!B11+цены!D11+цены!F11+цены!H11+цены!J11+цены!L11+цены!N11+цены!T11),0,1)</f>
        <v>0</v>
      </c>
      <c r="K11" s="304">
        <f t="shared" si="1"/>
        <v>54</v>
      </c>
      <c r="L11" s="304">
        <f>(цены!B11+цены!D11+цены!F11+цены!H11+цены!J11+цены!L11+ цены!N11+цены!P11+цены!R11+цены!T11+цены!AD11+цены!AF11+цены!AH11+цены!AJ11)</f>
        <v>7533</v>
      </c>
      <c r="M11" s="305">
        <f>цены!AE11</f>
        <v>0</v>
      </c>
      <c r="N11" s="136"/>
      <c r="O11" s="295">
        <v>2</v>
      </c>
      <c r="P11" s="295">
        <v>2</v>
      </c>
      <c r="Q11" s="296">
        <v>4</v>
      </c>
      <c r="R11" s="295">
        <v>2</v>
      </c>
      <c r="S11" s="295">
        <v>2</v>
      </c>
      <c r="T11" s="295">
        <v>2</v>
      </c>
      <c r="U11" s="296">
        <v>4</v>
      </c>
      <c r="V11" s="295">
        <v>2</v>
      </c>
      <c r="W11" s="295">
        <v>2</v>
      </c>
      <c r="X11" s="296">
        <v>4</v>
      </c>
      <c r="Y11" s="295">
        <v>2</v>
      </c>
      <c r="Z11" s="295">
        <v>2</v>
      </c>
      <c r="AA11" s="296">
        <v>4</v>
      </c>
      <c r="AB11" s="295">
        <v>2</v>
      </c>
      <c r="AC11" s="385">
        <v>2</v>
      </c>
      <c r="AD11" s="295">
        <v>2</v>
      </c>
      <c r="AE11" s="296">
        <v>4</v>
      </c>
      <c r="AF11" s="295">
        <v>2</v>
      </c>
      <c r="AG11" s="296">
        <v>4</v>
      </c>
      <c r="AH11" s="295">
        <v>2</v>
      </c>
      <c r="AI11" s="295">
        <v>2</v>
      </c>
      <c r="AJ11" s="335">
        <f t="shared" si="0"/>
        <v>21</v>
      </c>
    </row>
    <row r="12" spans="1:38" ht="15.75">
      <c r="A12" s="301" t="str">
        <f>'Что купили'!A12</f>
        <v>мука пшеничная</v>
      </c>
      <c r="B12" s="302">
        <f>цены!AF12-SUM(O12:AI12)</f>
        <v>0</v>
      </c>
      <c r="C12" s="303">
        <f>IF((K12&gt;=цены!B12),0,1)</f>
        <v>0</v>
      </c>
      <c r="D12" s="303">
        <f>IF(K12&gt;=(цены!B12+цены!D12),0,1)</f>
        <v>0</v>
      </c>
      <c r="E12" s="303">
        <f>IF(K12&gt;=(цены!B12+цены!D12+цены!F12),0,1)</f>
        <v>0</v>
      </c>
      <c r="F12" s="303">
        <f>IF(K12&gt;=(цены!B12+цены!D12+цены!F12+цены!H12),0,1)</f>
        <v>0</v>
      </c>
      <c r="G12" s="303">
        <f>IF(K12&gt;=(цены!B12+цены!D12+цены!F12+цены!H12+цены!J12),0,1)</f>
        <v>0</v>
      </c>
      <c r="H12" s="303">
        <f>IF(K12&gt;=(цены!B12+цены!D12+цены!F12+цены!H12+цены!J12+цены!L12),0,1)</f>
        <v>0</v>
      </c>
      <c r="I12" s="303">
        <f>IF(K12&gt;=(цены!B12+цены!D12+цены!F12+цены!H12+цены!J12+цены!L12+цены!N12),0,1)</f>
        <v>0</v>
      </c>
      <c r="J12" s="303">
        <f>IF(K12&gt;=(цены!B12+цены!D12+цены!F12+цены!H12+цены!J12+цены!L12+цены!N12+цены!T12),0,1)</f>
        <v>0</v>
      </c>
      <c r="K12" s="304">
        <f t="shared" si="1"/>
        <v>1</v>
      </c>
      <c r="L12" s="304">
        <f>(цены!B12+цены!D12+цены!F12+цены!H12+цены!J12+цены!L12+ цены!N12+цены!P12+цены!R12+цены!T12+цены!AD12+цены!AF12+цены!AH12+цены!AJ12)</f>
        <v>108</v>
      </c>
      <c r="M12" s="305">
        <f>цены!AE12</f>
        <v>0</v>
      </c>
      <c r="N12" s="136"/>
      <c r="O12" s="295"/>
      <c r="P12" s="295"/>
      <c r="Q12" s="295"/>
      <c r="R12" s="295">
        <v>0.2</v>
      </c>
      <c r="S12" s="295"/>
      <c r="T12" s="295">
        <v>0.2</v>
      </c>
      <c r="U12" s="295"/>
      <c r="V12" s="295"/>
      <c r="W12" s="295">
        <v>0.2</v>
      </c>
      <c r="X12" s="295"/>
      <c r="Y12" s="295"/>
      <c r="Z12" s="295"/>
      <c r="AA12" s="295">
        <v>0.1</v>
      </c>
      <c r="AB12" s="295"/>
      <c r="AC12" s="295"/>
      <c r="AD12" s="295"/>
      <c r="AE12" s="295"/>
      <c r="AF12" s="295"/>
      <c r="AG12" s="295"/>
      <c r="AH12" s="295"/>
      <c r="AI12" s="295">
        <v>0.3</v>
      </c>
      <c r="AJ12" s="335">
        <f t="shared" si="0"/>
        <v>5</v>
      </c>
    </row>
    <row r="13" spans="1:38" ht="15.75">
      <c r="A13" s="301">
        <f>'Что купили'!A13</f>
        <v>0</v>
      </c>
      <c r="B13" s="302">
        <f>цены!AF13-SUM(O13:AI13)</f>
        <v>0</v>
      </c>
      <c r="C13" s="303">
        <f>IF((K13&gt;=цены!B13),0,1)</f>
        <v>0</v>
      </c>
      <c r="D13" s="303">
        <f>IF(K13&gt;=(цены!B13+цены!D13),0,1)</f>
        <v>0</v>
      </c>
      <c r="E13" s="303">
        <f>IF(K13&gt;=(цены!B13+цены!D13+цены!F13),0,1)</f>
        <v>0</v>
      </c>
      <c r="F13" s="303">
        <f>IF(K13&gt;=(цены!B13+цены!D13+цены!F13+цены!H13),0,1)</f>
        <v>0</v>
      </c>
      <c r="G13" s="303">
        <f>IF(K13&gt;=(цены!B13+цены!D13+цены!F13+цены!H13+цены!J13),0,1)</f>
        <v>0</v>
      </c>
      <c r="H13" s="303">
        <f>IF(K13&gt;=(цены!B13+цены!D13+цены!F13+цены!H13+цены!J13+цены!L13),0,1)</f>
        <v>0</v>
      </c>
      <c r="I13" s="303">
        <f>IF(K13&gt;=(цены!B13+цены!D13+цены!F13+цены!H13+цены!J13+цены!L13+цены!N13),0,1)</f>
        <v>0</v>
      </c>
      <c r="J13" s="303">
        <f>IF(K13&gt;=(цены!B13+цены!D13+цены!F13+цены!H13+цены!J13+цены!L13+цены!N13+цены!T13),0,1)</f>
        <v>0</v>
      </c>
      <c r="K13" s="304">
        <f t="shared" si="1"/>
        <v>0</v>
      </c>
      <c r="L13" s="304">
        <f>(цены!B13+цены!D13+цены!F13+цены!H13+цены!J13+цены!L13+ цены!N13+цены!P13+цены!R13+цены!T13+цены!AD13+цены!AF13+цены!AH13+цены!AJ13)</f>
        <v>0</v>
      </c>
      <c r="M13" s="305">
        <f>цены!AE13</f>
        <v>0</v>
      </c>
      <c r="N13" s="136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  <c r="AA13" s="295"/>
      <c r="AB13" s="295"/>
      <c r="AC13" s="295"/>
      <c r="AD13" s="295"/>
      <c r="AE13" s="295"/>
      <c r="AF13" s="295"/>
      <c r="AG13" s="295"/>
      <c r="AH13" s="295"/>
      <c r="AI13" s="295"/>
      <c r="AJ13" s="335">
        <f t="shared" si="0"/>
        <v>0</v>
      </c>
    </row>
    <row r="14" spans="1:38" ht="15.75">
      <c r="A14" s="301" t="str">
        <f>'Что купили'!A14</f>
        <v>гречка</v>
      </c>
      <c r="B14" s="302">
        <f>цены!AF14-SUM(O14:AI14)</f>
        <v>0</v>
      </c>
      <c r="C14" s="303">
        <f>IF((K14&gt;=цены!B14),0,1)</f>
        <v>0</v>
      </c>
      <c r="D14" s="303">
        <f>IF(K14&gt;=(цены!B14+цены!D14),0,1)</f>
        <v>0</v>
      </c>
      <c r="E14" s="303">
        <f>IF(K14&gt;=(цены!B14+цены!D14+цены!F14),0,1)</f>
        <v>0</v>
      </c>
      <c r="F14" s="303">
        <f>IF(K14&gt;=(цены!B14+цены!D14+цены!F14+цены!H14),0,1)</f>
        <v>0</v>
      </c>
      <c r="G14" s="303">
        <f>IF(K14&gt;=(цены!B14+цены!D14+цены!F14+цены!H14+цены!J14),0,1)</f>
        <v>0</v>
      </c>
      <c r="H14" s="303">
        <f>IF(K14&gt;=(цены!B14+цены!D14+цены!F14+цены!H14+цены!J14+цены!L14),0,1)</f>
        <v>0</v>
      </c>
      <c r="I14" s="303">
        <f>IF(K14&gt;=(цены!B14+цены!D14+цены!F14+цены!H14+цены!J14+цены!L14+цены!N14),0,1)</f>
        <v>0</v>
      </c>
      <c r="J14" s="303">
        <f>IF(K14&gt;=(цены!B14+цены!D14+цены!F14+цены!H14+цены!J14+цены!L14+цены!N14+цены!T14),0,1)</f>
        <v>0</v>
      </c>
      <c r="K14" s="304">
        <f t="shared" si="1"/>
        <v>5</v>
      </c>
      <c r="L14" s="304">
        <f>(цены!B14+цены!D14+цены!F14+цены!H14+цены!J14+цены!L14+ цены!N14+цены!P14+цены!R14+цены!T14+цены!AD14+цены!AF14+цены!AH14+цены!AJ14)</f>
        <v>430</v>
      </c>
      <c r="M14" s="305">
        <f>цены!AE14</f>
        <v>0</v>
      </c>
      <c r="N14" s="136"/>
      <c r="O14" s="295"/>
      <c r="P14" s="295"/>
      <c r="Q14" s="295">
        <v>1</v>
      </c>
      <c r="R14" s="295"/>
      <c r="S14" s="295"/>
      <c r="T14" s="295"/>
      <c r="U14" s="295">
        <v>0.5</v>
      </c>
      <c r="V14" s="295"/>
      <c r="W14" s="295">
        <v>1</v>
      </c>
      <c r="X14" s="295"/>
      <c r="Y14" s="295">
        <v>1</v>
      </c>
      <c r="Z14" s="295"/>
      <c r="AA14" s="295"/>
      <c r="AB14" s="295"/>
      <c r="AC14" s="295"/>
      <c r="AD14" s="295"/>
      <c r="AE14" s="295">
        <v>1</v>
      </c>
      <c r="AF14" s="295"/>
      <c r="AG14" s="295"/>
      <c r="AH14" s="295">
        <v>0.5</v>
      </c>
      <c r="AI14" s="295"/>
      <c r="AJ14" s="335">
        <f t="shared" si="0"/>
        <v>6</v>
      </c>
    </row>
    <row r="15" spans="1:38" ht="15.75">
      <c r="A15" s="301" t="str">
        <f>'Что купили'!A15</f>
        <v>манка</v>
      </c>
      <c r="B15" s="302">
        <f>цены!AF15-SUM(O15:AI15)</f>
        <v>0</v>
      </c>
      <c r="C15" s="303">
        <f>IF((K15&gt;=цены!B15),0,1)</f>
        <v>0</v>
      </c>
      <c r="D15" s="303">
        <f>IF(K15&gt;=(цены!B15+цены!D15),0,1)</f>
        <v>0</v>
      </c>
      <c r="E15" s="303">
        <f>IF(K15&gt;=(цены!B15+цены!D15+цены!F15),0,1)</f>
        <v>0</v>
      </c>
      <c r="F15" s="303">
        <f>IF(K15&gt;=(цены!B15+цены!D15+цены!F15+цены!H15),0,1)</f>
        <v>0</v>
      </c>
      <c r="G15" s="303">
        <f>IF(K15&gt;=(цены!B15+цены!D15+цены!F15+цены!H15+цены!J15),0,1)</f>
        <v>0</v>
      </c>
      <c r="H15" s="303">
        <f>IF(K15&gt;=(цены!B15+цены!D15+цены!F15+цены!H15+цены!J15+цены!L15),0,1)</f>
        <v>0</v>
      </c>
      <c r="I15" s="303">
        <f>IF(K15&gt;=(цены!B15+цены!D15+цены!F15+цены!H15+цены!J15+цены!L15+цены!N15),0,1)</f>
        <v>0</v>
      </c>
      <c r="J15" s="303">
        <f>IF(K15&gt;=(цены!B15+цены!D15+цены!F15+цены!H15+цены!J15+цены!L15+цены!N15+цены!T15),0,1)</f>
        <v>0</v>
      </c>
      <c r="K15" s="304">
        <f t="shared" si="1"/>
        <v>4</v>
      </c>
      <c r="L15" s="304">
        <f>(цены!B15+цены!D15+цены!F15+цены!H15+цены!J15+цены!L15+ цены!N15+цены!P15+цены!R15+цены!T15+цены!AD15+цены!AF15+цены!AH15+цены!AJ15)</f>
        <v>333</v>
      </c>
      <c r="M15" s="305">
        <f>цены!AE15</f>
        <v>0</v>
      </c>
      <c r="N15" s="136"/>
      <c r="O15" s="295">
        <v>0.5</v>
      </c>
      <c r="P15" s="295"/>
      <c r="Q15" s="295"/>
      <c r="R15" s="295">
        <v>0.5</v>
      </c>
      <c r="S15" s="295"/>
      <c r="T15" s="295">
        <v>0.5</v>
      </c>
      <c r="U15" s="295"/>
      <c r="V15" s="295">
        <v>0.5</v>
      </c>
      <c r="W15" s="295"/>
      <c r="X15" s="295">
        <v>0.5</v>
      </c>
      <c r="Y15" s="295"/>
      <c r="Z15" s="295"/>
      <c r="AA15" s="295"/>
      <c r="AB15" s="295"/>
      <c r="AC15" s="295">
        <v>0.5</v>
      </c>
      <c r="AD15" s="295"/>
      <c r="AE15" s="295"/>
      <c r="AF15" s="295"/>
      <c r="AG15" s="295">
        <v>0.5</v>
      </c>
      <c r="AH15" s="295"/>
      <c r="AI15" s="295">
        <v>0.5</v>
      </c>
      <c r="AJ15" s="335">
        <f t="shared" si="0"/>
        <v>8</v>
      </c>
    </row>
    <row r="16" spans="1:38" ht="15.75">
      <c r="A16" s="301" t="str">
        <f>'Что купили'!A16</f>
        <v>рис</v>
      </c>
      <c r="B16" s="302">
        <f>цены!AF16-SUM(O16:AI16)</f>
        <v>0</v>
      </c>
      <c r="C16" s="303">
        <f>IF((K16&gt;=цены!B16),0,1)</f>
        <v>0</v>
      </c>
      <c r="D16" s="303">
        <f>IF(K16&gt;=(цены!B16+цены!D16),0,1)</f>
        <v>0</v>
      </c>
      <c r="E16" s="303">
        <f>IF(K16&gt;=(цены!B16+цены!D16+цены!F16),0,1)</f>
        <v>0</v>
      </c>
      <c r="F16" s="303">
        <f>IF(K16&gt;=(цены!B16+цены!D16+цены!F16+цены!H16),0,1)</f>
        <v>0</v>
      </c>
      <c r="G16" s="303">
        <f>IF(K16&gt;=(цены!B16+цены!D16+цены!F16+цены!H16+цены!J16),0,1)</f>
        <v>0</v>
      </c>
      <c r="H16" s="303">
        <f>IF(K16&gt;=(цены!B16+цены!D16+цены!F16+цены!H16+цены!J16+цены!L16),0,1)</f>
        <v>0</v>
      </c>
      <c r="I16" s="303">
        <f>IF(K16&gt;=(цены!B16+цены!D16+цены!F16+цены!H16+цены!J16+цены!L16+цены!N16),0,1)</f>
        <v>0</v>
      </c>
      <c r="J16" s="303">
        <f>IF(K16&gt;=(цены!B16+цены!D16+цены!F16+цены!H16+цены!J16+цены!L16+цены!N16+цены!T16),0,1)</f>
        <v>0</v>
      </c>
      <c r="K16" s="304">
        <f t="shared" si="1"/>
        <v>8</v>
      </c>
      <c r="L16" s="304">
        <f>(цены!B16+цены!D16+цены!F16+цены!H16+цены!J16+цены!L16+ цены!N16+цены!P16+цены!R16+цены!T16+цены!AD16+цены!AF16+цены!AH16+цены!AJ16)</f>
        <v>844</v>
      </c>
      <c r="M16" s="305">
        <f>цены!AE16</f>
        <v>0</v>
      </c>
      <c r="N16" s="136"/>
      <c r="O16" s="295"/>
      <c r="P16" s="295">
        <v>0.5</v>
      </c>
      <c r="Q16" s="295">
        <v>0.5</v>
      </c>
      <c r="R16" s="295"/>
      <c r="S16" s="296">
        <v>0.5</v>
      </c>
      <c r="T16" s="295">
        <v>1</v>
      </c>
      <c r="U16" s="295"/>
      <c r="V16" s="295"/>
      <c r="W16" s="295">
        <v>0.5</v>
      </c>
      <c r="X16" s="295"/>
      <c r="Y16" s="296">
        <v>0.5</v>
      </c>
      <c r="Z16" s="295">
        <v>0.5</v>
      </c>
      <c r="AA16" s="295"/>
      <c r="AB16" s="296">
        <v>0.5</v>
      </c>
      <c r="AC16" s="295">
        <v>1</v>
      </c>
      <c r="AD16" s="295">
        <v>0.5</v>
      </c>
      <c r="AE16" s="295"/>
      <c r="AF16" s="296">
        <v>0.5</v>
      </c>
      <c r="AG16" s="295"/>
      <c r="AH16" s="296">
        <v>0.5</v>
      </c>
      <c r="AI16" s="295">
        <v>1</v>
      </c>
      <c r="AJ16" s="335">
        <f t="shared" si="0"/>
        <v>13</v>
      </c>
    </row>
    <row r="17" spans="1:36" ht="15.75">
      <c r="A17" s="301" t="str">
        <f>'Что купили'!A17</f>
        <v>пшено</v>
      </c>
      <c r="B17" s="302">
        <f>цены!AF17-SUM(O17:AI17)</f>
        <v>0</v>
      </c>
      <c r="C17" s="303">
        <f>IF((K17&gt;=цены!B17),0,1)</f>
        <v>0</v>
      </c>
      <c r="D17" s="303">
        <f>IF(K17&gt;=(цены!B17+цены!D17),0,1)</f>
        <v>0</v>
      </c>
      <c r="E17" s="303">
        <f>IF(K17&gt;=(цены!B17+цены!D17+цены!F17),0,1)</f>
        <v>0</v>
      </c>
      <c r="F17" s="303">
        <f>IF(K17&gt;=(цены!B17+цены!D17+цены!F17+цены!H17),0,1)</f>
        <v>0</v>
      </c>
      <c r="G17" s="303">
        <f>IF(K17&gt;=(цены!B17+цены!D17+цены!F17+цены!H17+цены!J17),0,1)</f>
        <v>0</v>
      </c>
      <c r="H17" s="303">
        <f>IF(K17&gt;=(цены!B17+цены!D17+цены!F17+цены!H17+цены!J17+цены!L17),0,1)</f>
        <v>0</v>
      </c>
      <c r="I17" s="303">
        <f>IF(K17&gt;=(цены!B17+цены!D17+цены!F17+цены!H17+цены!J17+цены!L17+цены!N17),0,1)</f>
        <v>0</v>
      </c>
      <c r="J17" s="303">
        <f>IF(K17&gt;=(цены!B17+цены!D17+цены!F17+цены!H17+цены!J17+цены!L17+цены!N17+цены!T17),0,1)</f>
        <v>0</v>
      </c>
      <c r="K17" s="304">
        <f t="shared" si="1"/>
        <v>5</v>
      </c>
      <c r="L17" s="304">
        <f>(цены!B17+цены!D17+цены!F17+цены!H17+цены!J17+цены!L17+ цены!N17+цены!P17+цены!R17+цены!T17+цены!AD17+цены!AF17+цены!AH17+цены!AJ17)</f>
        <v>280</v>
      </c>
      <c r="M17" s="305">
        <f>цены!AE17</f>
        <v>0</v>
      </c>
      <c r="N17" s="136"/>
      <c r="O17" s="295">
        <v>1</v>
      </c>
      <c r="P17" s="295">
        <v>0.5</v>
      </c>
      <c r="Q17" s="295"/>
      <c r="R17" s="295"/>
      <c r="S17" s="295">
        <v>0.5</v>
      </c>
      <c r="T17" s="295"/>
      <c r="U17" s="295"/>
      <c r="V17" s="295">
        <v>1</v>
      </c>
      <c r="W17" s="295"/>
      <c r="X17" s="295"/>
      <c r="Y17" s="295">
        <v>0.5</v>
      </c>
      <c r="Z17" s="295"/>
      <c r="AA17" s="295"/>
      <c r="AB17" s="295">
        <v>0.5</v>
      </c>
      <c r="AC17" s="295"/>
      <c r="AD17" s="295"/>
      <c r="AE17" s="295">
        <v>0.5</v>
      </c>
      <c r="AF17" s="295">
        <v>0.5</v>
      </c>
      <c r="AG17" s="295"/>
      <c r="AH17" s="295"/>
      <c r="AI17" s="295"/>
      <c r="AJ17" s="335">
        <f t="shared" si="0"/>
        <v>8</v>
      </c>
    </row>
    <row r="18" spans="1:36" ht="15.75">
      <c r="A18" s="301" t="str">
        <f>'Что купили'!A18</f>
        <v>вермишель</v>
      </c>
      <c r="B18" s="302">
        <f>цены!AF18-SUM(O18:AI18)</f>
        <v>0</v>
      </c>
      <c r="C18" s="303">
        <f>IF((K18&gt;=цены!B18),0,1)</f>
        <v>0</v>
      </c>
      <c r="D18" s="303">
        <f>IF(K18&gt;=(цены!B18+цены!D18),0,1)</f>
        <v>0</v>
      </c>
      <c r="E18" s="303">
        <f>IF(K18&gt;=(цены!B18+цены!D18+цены!F18),0,1)</f>
        <v>0</v>
      </c>
      <c r="F18" s="303">
        <f>IF(K18&gt;=(цены!B18+цены!D18+цены!F18+цены!H18),0,1)</f>
        <v>0</v>
      </c>
      <c r="G18" s="303">
        <f>IF(K18&gt;=(цены!B18+цены!D18+цены!F18+цены!H18+цены!J18),0,1)</f>
        <v>0</v>
      </c>
      <c r="H18" s="303">
        <f>IF(K18&gt;=(цены!B18+цены!D18+цены!F18+цены!H18+цены!J18+цены!L18),0,1)</f>
        <v>0</v>
      </c>
      <c r="I18" s="303">
        <f>IF(K18&gt;=(цены!B18+цены!D18+цены!F18+цены!H18+цены!J18+цены!L18+цены!N18),0,1)</f>
        <v>0</v>
      </c>
      <c r="J18" s="303">
        <f>IF(K18&gt;=(цены!B18+цены!D18+цены!F18+цены!H18+цены!J18+цены!L18+цены!N18+цены!T18),0,1)</f>
        <v>0</v>
      </c>
      <c r="K18" s="304">
        <f t="shared" si="1"/>
        <v>2</v>
      </c>
      <c r="L18" s="304">
        <f>(цены!B18+цены!D18+цены!F18+цены!H18+цены!J18+цены!L18+ цены!N18+цены!P18+цены!R18+цены!T18+цены!AD18+цены!AF18+цены!AH18+цены!AJ18)</f>
        <v>313</v>
      </c>
      <c r="M18" s="305">
        <f>цены!AE18</f>
        <v>0</v>
      </c>
      <c r="N18" s="136"/>
      <c r="O18" s="295"/>
      <c r="P18" s="295"/>
      <c r="Q18" s="295">
        <v>0.5</v>
      </c>
      <c r="R18" s="295"/>
      <c r="S18" s="295"/>
      <c r="T18" s="295"/>
      <c r="U18" s="295"/>
      <c r="V18" s="295">
        <v>0.5</v>
      </c>
      <c r="W18" s="295"/>
      <c r="X18" s="295"/>
      <c r="Y18" s="295"/>
      <c r="Z18" s="295"/>
      <c r="AA18" s="295">
        <v>0.5</v>
      </c>
      <c r="AB18" s="295"/>
      <c r="AC18" s="295"/>
      <c r="AD18" s="295"/>
      <c r="AE18" s="295">
        <v>0.5</v>
      </c>
      <c r="AF18" s="295"/>
      <c r="AG18" s="295"/>
      <c r="AH18" s="295"/>
      <c r="AI18" s="295"/>
      <c r="AJ18" s="335">
        <f t="shared" si="0"/>
        <v>4</v>
      </c>
    </row>
    <row r="19" spans="1:36" ht="15.75">
      <c r="A19" s="301" t="str">
        <f>'Что купили'!A19</f>
        <v>рожки</v>
      </c>
      <c r="B19" s="302">
        <f>цены!AF19-SUM(O19:AI19)</f>
        <v>0</v>
      </c>
      <c r="C19" s="303">
        <f>IF((K19&gt;=цены!B19),0,1)</f>
        <v>0</v>
      </c>
      <c r="D19" s="303">
        <f>IF(K19&gt;=(цены!B19+цены!D19),0,1)</f>
        <v>0</v>
      </c>
      <c r="E19" s="303">
        <f>IF(K19&gt;=(цены!B19+цены!D19+цены!F19),0,1)</f>
        <v>0</v>
      </c>
      <c r="F19" s="303">
        <f>IF(K19&gt;=(цены!B19+цены!D19+цены!F19+цены!H19),0,1)</f>
        <v>0</v>
      </c>
      <c r="G19" s="303">
        <f>IF(K19&gt;=(цены!B19+цены!D19+цены!F19+цены!H19+цены!J19),0,1)</f>
        <v>0</v>
      </c>
      <c r="H19" s="303">
        <f>IF(K19&gt;=(цены!B19+цены!D19+цены!F19+цены!H19+цены!J19+цены!L19),0,1)</f>
        <v>0</v>
      </c>
      <c r="I19" s="303">
        <f>IF(K19&gt;=(цены!B19+цены!D19+цены!F19+цены!H19+цены!J19+цены!L19+цены!N19),0,1)</f>
        <v>0</v>
      </c>
      <c r="J19" s="303">
        <f>IF(K19&gt;=(цены!B19+цены!D19+цены!F19+цены!H19+цены!J19+цены!L19+цены!N19+цены!T19),0,1)</f>
        <v>0</v>
      </c>
      <c r="K19" s="304">
        <f t="shared" si="1"/>
        <v>6</v>
      </c>
      <c r="L19" s="304">
        <f>(цены!B19+цены!D19+цены!F19+цены!H19+цены!J19+цены!L19+ цены!N19+цены!P19+цены!R19+цены!T19+цены!AD19+цены!AF19+цены!AH19+цены!AJ19)</f>
        <v>439</v>
      </c>
      <c r="M19" s="305">
        <f>цены!AE19</f>
        <v>0</v>
      </c>
      <c r="N19" s="136"/>
      <c r="O19" s="295"/>
      <c r="P19" s="295">
        <v>1</v>
      </c>
      <c r="Q19" s="295"/>
      <c r="R19" s="295"/>
      <c r="S19" s="295">
        <v>1</v>
      </c>
      <c r="T19" s="295"/>
      <c r="U19" s="295"/>
      <c r="V19" s="295"/>
      <c r="W19" s="295"/>
      <c r="X19" s="295"/>
      <c r="Y19" s="295"/>
      <c r="Z19" s="295">
        <v>1</v>
      </c>
      <c r="AA19" s="295"/>
      <c r="AB19" s="295">
        <v>1</v>
      </c>
      <c r="AC19" s="295"/>
      <c r="AD19" s="295"/>
      <c r="AE19" s="295"/>
      <c r="AF19" s="295">
        <v>1</v>
      </c>
      <c r="AG19" s="295"/>
      <c r="AH19" s="295">
        <v>1</v>
      </c>
      <c r="AI19" s="295"/>
      <c r="AJ19" s="335">
        <f t="shared" si="0"/>
        <v>6</v>
      </c>
    </row>
    <row r="20" spans="1:36" ht="15.75">
      <c r="A20" s="301" t="str">
        <f>'Что купили'!A20</f>
        <v>горох</v>
      </c>
      <c r="B20" s="302">
        <f>цены!AF20-SUM(O20:AI20)</f>
        <v>0</v>
      </c>
      <c r="C20" s="303">
        <f>IF((K20&gt;=цены!B20),0,1)</f>
        <v>0</v>
      </c>
      <c r="D20" s="303">
        <f>IF(K20&gt;=(цены!B20+цены!D20),0,1)</f>
        <v>0</v>
      </c>
      <c r="E20" s="303">
        <f>IF(K20&gt;=(цены!B20+цены!D20+цены!F20),0,1)</f>
        <v>0</v>
      </c>
      <c r="F20" s="303">
        <f>IF(K20&gt;=(цены!B20+цены!D20+цены!F20+цены!H20),0,1)</f>
        <v>0</v>
      </c>
      <c r="G20" s="303">
        <f>IF(K20&gt;=(цены!B20+цены!D20+цены!F20+цены!H20+цены!J20),0,1)</f>
        <v>0</v>
      </c>
      <c r="H20" s="303">
        <f>IF(K20&gt;=(цены!B20+цены!D20+цены!F20+цены!H20+цены!J20+цены!L20),0,1)</f>
        <v>0</v>
      </c>
      <c r="I20" s="303">
        <f>IF(K20&gt;=(цены!B20+цены!D20+цены!F20+цены!H20+цены!J20+цены!L20+цены!N20),0,1)</f>
        <v>0</v>
      </c>
      <c r="J20" s="303">
        <f>IF(K20&gt;=(цены!B20+цены!D20+цены!F20+цены!H20+цены!J20+цены!L20+цены!N20+цены!T20),0,1)</f>
        <v>0</v>
      </c>
      <c r="K20" s="304">
        <f t="shared" si="1"/>
        <v>3</v>
      </c>
      <c r="L20" s="304">
        <f>(цены!B20+цены!D20+цены!F20+цены!H20+цены!J20+цены!L20+ цены!N20+цены!P20+цены!R20+цены!T20+цены!AD20+цены!AF20+цены!AH20+цены!AJ20)</f>
        <v>206</v>
      </c>
      <c r="M20" s="305">
        <f>цены!AE20</f>
        <v>0</v>
      </c>
      <c r="N20" s="136"/>
      <c r="O20" s="295">
        <v>0.5</v>
      </c>
      <c r="P20" s="295"/>
      <c r="Q20" s="295"/>
      <c r="R20" s="295"/>
      <c r="S20" s="295"/>
      <c r="T20" s="295">
        <v>0.5</v>
      </c>
      <c r="U20" s="295"/>
      <c r="V20" s="295"/>
      <c r="W20" s="295">
        <v>0.5</v>
      </c>
      <c r="X20" s="295"/>
      <c r="Y20" s="295"/>
      <c r="Z20" s="295">
        <v>0.5</v>
      </c>
      <c r="AA20" s="295"/>
      <c r="AB20" s="295"/>
      <c r="AC20" s="295">
        <v>0.5</v>
      </c>
      <c r="AD20" s="295"/>
      <c r="AE20" s="295"/>
      <c r="AF20" s="295"/>
      <c r="AG20" s="295"/>
      <c r="AH20" s="295"/>
      <c r="AI20" s="296">
        <v>0.5</v>
      </c>
      <c r="AJ20" s="335">
        <f t="shared" si="0"/>
        <v>6</v>
      </c>
    </row>
    <row r="21" spans="1:36" ht="15.75">
      <c r="A21" s="301">
        <f>'Что купили'!A21</f>
        <v>0</v>
      </c>
      <c r="B21" s="302">
        <f>цены!AF21-SUM(O21:AI21)</f>
        <v>0</v>
      </c>
      <c r="C21" s="303">
        <f>IF((K21&gt;=цены!B21),0,1)</f>
        <v>0</v>
      </c>
      <c r="D21" s="303">
        <f>IF(K21&gt;=(цены!B21+цены!D21),0,1)</f>
        <v>0</v>
      </c>
      <c r="E21" s="303">
        <f>IF(K21&gt;=(цены!B21+цены!D21+цены!F21),0,1)</f>
        <v>0</v>
      </c>
      <c r="F21" s="303">
        <f>IF(K21&gt;=(цены!B21+цены!D21+цены!F21+цены!H21),0,1)</f>
        <v>0</v>
      </c>
      <c r="G21" s="303">
        <f>IF(K21&gt;=(цены!B21+цены!D21+цены!F21+цены!H21+цены!J21),0,1)</f>
        <v>0</v>
      </c>
      <c r="H21" s="303">
        <f>IF(K21&gt;=(цены!B21+цены!D21+цены!F21+цены!H21+цены!J21+цены!L21),0,1)</f>
        <v>0</v>
      </c>
      <c r="I21" s="303">
        <f>IF(K21&gt;=(цены!B21+цены!D21+цены!F21+цены!H21+цены!J21+цены!L21+цены!N21),0,1)</f>
        <v>0</v>
      </c>
      <c r="J21" s="303">
        <f>IF(K21&gt;=(цены!B21+цены!D21+цены!F21+цены!H21+цены!J21+цены!L21+цены!N21+цены!T21),0,1)</f>
        <v>0</v>
      </c>
      <c r="K21" s="304">
        <f t="shared" si="1"/>
        <v>0</v>
      </c>
      <c r="L21" s="304">
        <f>(цены!B21+цены!D21+цены!F21+цены!H21+цены!J21+цены!L21+ цены!N21+цены!P21+цены!R21+цены!T21+цены!AD21+цены!AF21+цены!AH21+цены!AJ21)</f>
        <v>0</v>
      </c>
      <c r="M21" s="305">
        <f>цены!AE21</f>
        <v>0</v>
      </c>
      <c r="N21" s="136"/>
      <c r="O21" s="295"/>
      <c r="P21" s="295"/>
      <c r="Q21" s="295"/>
      <c r="R21" s="295"/>
      <c r="S21" s="295"/>
      <c r="T21" s="295"/>
      <c r="U21" s="295"/>
      <c r="V21" s="295"/>
      <c r="W21" s="295"/>
      <c r="X21" s="295"/>
      <c r="Y21" s="295"/>
      <c r="Z21" s="295"/>
      <c r="AA21" s="295"/>
      <c r="AB21" s="295"/>
      <c r="AC21" s="295"/>
      <c r="AD21" s="295"/>
      <c r="AE21" s="295"/>
      <c r="AF21" s="295"/>
      <c r="AG21" s="295"/>
      <c r="AH21" s="295"/>
      <c r="AI21" s="295"/>
      <c r="AJ21" s="335">
        <f t="shared" si="0"/>
        <v>0</v>
      </c>
    </row>
    <row r="22" spans="1:36" ht="15.75">
      <c r="A22" s="301" t="str">
        <f>'Что купили'!A22</f>
        <v>сахар</v>
      </c>
      <c r="B22" s="302">
        <f>цены!AF22-SUM(O22:AI22)</f>
        <v>0</v>
      </c>
      <c r="C22" s="303">
        <f>IF((K22&gt;=цены!B22),0,1)</f>
        <v>0</v>
      </c>
      <c r="D22" s="303">
        <f>IF(K22&gt;=(цены!B22+цены!D22),0,1)</f>
        <v>0</v>
      </c>
      <c r="E22" s="303">
        <f>IF(K22&gt;=(цены!B22+цены!D22+цены!F22),0,1)</f>
        <v>0</v>
      </c>
      <c r="F22" s="303">
        <f>IF(K22&gt;=(цены!B22+цены!D22+цены!F22+цены!H22),0,1)</f>
        <v>0</v>
      </c>
      <c r="G22" s="303">
        <f>IF(K22&gt;=(цены!B22+цены!D22+цены!F22+цены!H22+цены!J22),0,1)</f>
        <v>0</v>
      </c>
      <c r="H22" s="303">
        <f>IF(K22&gt;=(цены!B22+цены!D22+цены!F22+цены!H22+цены!J22+цены!L22),0,1)</f>
        <v>0</v>
      </c>
      <c r="I22" s="303">
        <f>IF(K22&gt;=(цены!B22+цены!D22+цены!F22+цены!H22+цены!J22+цены!L22+цены!N22),0,1)</f>
        <v>0</v>
      </c>
      <c r="J22" s="303">
        <f>IF(K22&gt;=(цены!B22+цены!D22+цены!F22+цены!H22+цены!J22+цены!L22+цены!N22+цены!T22),0,1)</f>
        <v>0</v>
      </c>
      <c r="K22" s="304">
        <f t="shared" si="1"/>
        <v>13</v>
      </c>
      <c r="L22" s="304">
        <f>(цены!B22+цены!D22+цены!F22+цены!H22+цены!J22+цены!L22+ цены!N22+цены!P22+цены!R22+цены!T22+цены!AD22+цены!AF22+цены!AH22+цены!AJ22)</f>
        <v>1216</v>
      </c>
      <c r="M22" s="305">
        <f>цены!AE22</f>
        <v>0</v>
      </c>
      <c r="N22" s="136"/>
      <c r="O22" s="295">
        <v>0.6</v>
      </c>
      <c r="P22" s="295">
        <v>0.6</v>
      </c>
      <c r="Q22" s="295">
        <v>0.6</v>
      </c>
      <c r="R22" s="295">
        <v>0.6</v>
      </c>
      <c r="S22" s="295">
        <v>0.6</v>
      </c>
      <c r="T22" s="295">
        <v>0.6</v>
      </c>
      <c r="U22" s="295">
        <v>0.6</v>
      </c>
      <c r="V22" s="295">
        <v>0.6</v>
      </c>
      <c r="W22" s="295">
        <v>0.6</v>
      </c>
      <c r="X22" s="295">
        <v>0.6</v>
      </c>
      <c r="Y22" s="295">
        <v>0.6</v>
      </c>
      <c r="Z22" s="295">
        <v>0.6</v>
      </c>
      <c r="AA22" s="295">
        <v>0.6</v>
      </c>
      <c r="AB22" s="295">
        <v>0.65</v>
      </c>
      <c r="AC22" s="295">
        <v>0.65</v>
      </c>
      <c r="AD22" s="295">
        <v>0.65</v>
      </c>
      <c r="AE22" s="295">
        <v>0.65</v>
      </c>
      <c r="AF22" s="295">
        <v>0.65</v>
      </c>
      <c r="AG22" s="295">
        <v>0.65</v>
      </c>
      <c r="AH22" s="295">
        <v>0.65</v>
      </c>
      <c r="AI22" s="295">
        <v>0.65</v>
      </c>
      <c r="AJ22" s="335">
        <f t="shared" si="0"/>
        <v>21</v>
      </c>
    </row>
    <row r="23" spans="1:36" ht="15.75">
      <c r="A23" s="301" t="str">
        <f>'Что купили'!A23</f>
        <v>соль</v>
      </c>
      <c r="B23" s="302">
        <f>цены!AF23-SUM(O23:AI23)</f>
        <v>0</v>
      </c>
      <c r="C23" s="303">
        <f>IF((K23&gt;=цены!B23),0,1)</f>
        <v>0</v>
      </c>
      <c r="D23" s="303">
        <f>IF(K23&gt;=(цены!B23+цены!D23),0,1)</f>
        <v>0</v>
      </c>
      <c r="E23" s="303">
        <f>IF(K23&gt;=(цены!B23+цены!D23+цены!F23),0,1)</f>
        <v>0</v>
      </c>
      <c r="F23" s="303">
        <f>IF(K23&gt;=(цены!B23+цены!D23+цены!F23+цены!H23),0,1)</f>
        <v>0</v>
      </c>
      <c r="G23" s="303">
        <f>IF(K23&gt;=(цены!B23+цены!D23+цены!F23+цены!H23+цены!J23),0,1)</f>
        <v>0</v>
      </c>
      <c r="H23" s="303">
        <f>IF(K23&gt;=(цены!B23+цены!D23+цены!F23+цены!H23+цены!J23+цены!L23),0,1)</f>
        <v>0</v>
      </c>
      <c r="I23" s="303">
        <f>IF(K23&gt;=(цены!B23+цены!D23+цены!F23+цены!H23+цены!J23+цены!L23+цены!N23),0,1)</f>
        <v>0</v>
      </c>
      <c r="J23" s="303">
        <f>IF(K23&gt;=(цены!B23+цены!D23+цены!F23+цены!H23+цены!J23+цены!L23+цены!N23+цены!T23),0,1)</f>
        <v>0</v>
      </c>
      <c r="K23" s="304">
        <f t="shared" si="1"/>
        <v>1.9999999999999996</v>
      </c>
      <c r="L23" s="304">
        <f>(цены!B23+цены!D23+цены!F23+цены!H23+цены!J23+цены!L23+ цены!N23+цены!P23+цены!R23+цены!T23+цены!AD23+цены!AF23+цены!AH23+цены!AJ23)</f>
        <v>64</v>
      </c>
      <c r="M23" s="305">
        <f>цены!AE23</f>
        <v>0</v>
      </c>
      <c r="N23" s="136"/>
      <c r="O23" s="295">
        <v>0.1</v>
      </c>
      <c r="P23" s="295">
        <v>9.5000000000000001E-2</v>
      </c>
      <c r="Q23" s="295">
        <v>9.5000000000000001E-2</v>
      </c>
      <c r="R23" s="295">
        <v>9.5000000000000001E-2</v>
      </c>
      <c r="S23" s="295">
        <v>9.5000000000000001E-2</v>
      </c>
      <c r="T23" s="295">
        <v>9.5000000000000001E-2</v>
      </c>
      <c r="U23" s="295">
        <v>9.5000000000000001E-2</v>
      </c>
      <c r="V23" s="295">
        <v>9.5000000000000001E-2</v>
      </c>
      <c r="W23" s="295">
        <v>9.5000000000000001E-2</v>
      </c>
      <c r="X23" s="295">
        <v>9.5000000000000001E-2</v>
      </c>
      <c r="Y23" s="295">
        <v>9.5000000000000001E-2</v>
      </c>
      <c r="Z23" s="295">
        <v>9.5000000000000001E-2</v>
      </c>
      <c r="AA23" s="295">
        <v>9.5000000000000001E-2</v>
      </c>
      <c r="AB23" s="295">
        <v>9.5000000000000001E-2</v>
      </c>
      <c r="AC23" s="295">
        <v>9.5000000000000001E-2</v>
      </c>
      <c r="AD23" s="295">
        <v>9.5000000000000001E-2</v>
      </c>
      <c r="AE23" s="295">
        <v>9.5000000000000001E-2</v>
      </c>
      <c r="AF23" s="295">
        <v>9.5000000000000001E-2</v>
      </c>
      <c r="AG23" s="295">
        <v>9.5000000000000001E-2</v>
      </c>
      <c r="AH23" s="295">
        <v>9.5000000000000001E-2</v>
      </c>
      <c r="AI23" s="295">
        <v>9.5000000000000001E-2</v>
      </c>
      <c r="AJ23" s="335">
        <f t="shared" si="0"/>
        <v>21</v>
      </c>
    </row>
    <row r="24" spans="1:36" ht="15.75">
      <c r="A24" s="301" t="str">
        <f>'Что купили'!A24</f>
        <v>соль йодир</v>
      </c>
      <c r="B24" s="302">
        <f>цены!AF24-SUM(O24:AI24)</f>
        <v>0</v>
      </c>
      <c r="C24" s="303">
        <f>IF((K24&gt;=цены!B24),0,1)</f>
        <v>0</v>
      </c>
      <c r="D24" s="303">
        <f>IF(K24&gt;=(цены!B24+цены!D24),0,1)</f>
        <v>0</v>
      </c>
      <c r="E24" s="303">
        <f>IF(K24&gt;=(цены!B24+цены!D24+цены!F24),0,1)</f>
        <v>0</v>
      </c>
      <c r="F24" s="303">
        <f>IF(K24&gt;=(цены!B24+цены!D24+цены!F24+цены!H24),0,1)</f>
        <v>0</v>
      </c>
      <c r="G24" s="303">
        <f>IF(K24&gt;=(цены!B24+цены!D24+цены!F24+цены!H24+цены!J24),0,1)</f>
        <v>0</v>
      </c>
      <c r="H24" s="303">
        <f>IF(K24&gt;=(цены!B24+цены!D24+цены!F24+цены!H24+цены!J24+цены!L24),0,1)</f>
        <v>0</v>
      </c>
      <c r="I24" s="303">
        <f>IF(K24&gt;=(цены!B24+цены!D24+цены!F24+цены!H24+цены!J24+цены!L24+цены!N24),0,1)</f>
        <v>0</v>
      </c>
      <c r="J24" s="303">
        <f>IF(K24&gt;=(цены!B24+цены!D24+цены!F24+цены!H24+цены!J24+цены!L24+цены!N24+цены!T24),0,1)</f>
        <v>0</v>
      </c>
      <c r="K24" s="304">
        <f t="shared" si="1"/>
        <v>1.0000000000000002</v>
      </c>
      <c r="L24" s="304">
        <f>(цены!B24+цены!D24+цены!F24+цены!H24+цены!J24+цены!L24+ цены!N24+цены!P24+цены!R24+цены!T24+цены!AD24+цены!AF24+цены!AH24+цены!AJ24)</f>
        <v>80</v>
      </c>
      <c r="M24" s="305">
        <f>цены!AE24</f>
        <v>0</v>
      </c>
      <c r="N24" s="136"/>
      <c r="O24" s="295">
        <v>0.05</v>
      </c>
      <c r="P24" s="295">
        <v>4.8000000000000001E-2</v>
      </c>
      <c r="Q24" s="295">
        <v>4.8000000000000001E-2</v>
      </c>
      <c r="R24" s="295">
        <v>4.8000000000000001E-2</v>
      </c>
      <c r="S24" s="295">
        <v>4.8000000000000001E-2</v>
      </c>
      <c r="T24" s="295">
        <v>4.8000000000000001E-2</v>
      </c>
      <c r="U24" s="295">
        <v>4.8000000000000001E-2</v>
      </c>
      <c r="V24" s="295">
        <v>4.8000000000000001E-2</v>
      </c>
      <c r="W24" s="295">
        <v>4.8000000000000001E-2</v>
      </c>
      <c r="X24" s="295">
        <v>4.8000000000000001E-2</v>
      </c>
      <c r="Y24" s="295">
        <v>4.8000000000000001E-2</v>
      </c>
      <c r="Z24" s="295">
        <v>4.7E-2</v>
      </c>
      <c r="AA24" s="295">
        <v>4.7E-2</v>
      </c>
      <c r="AB24" s="295">
        <v>4.7E-2</v>
      </c>
      <c r="AC24" s="295">
        <v>4.7E-2</v>
      </c>
      <c r="AD24" s="295">
        <v>4.7E-2</v>
      </c>
      <c r="AE24" s="295">
        <v>4.7E-2</v>
      </c>
      <c r="AF24" s="295">
        <v>4.7E-2</v>
      </c>
      <c r="AG24" s="295">
        <v>4.7E-2</v>
      </c>
      <c r="AH24" s="295">
        <v>4.7E-2</v>
      </c>
      <c r="AI24" s="295">
        <v>4.7E-2</v>
      </c>
      <c r="AJ24" s="335">
        <f>COUNTIF(O24:AI24,"&gt;0")</f>
        <v>21</v>
      </c>
    </row>
    <row r="25" spans="1:36" ht="15.75">
      <c r="A25" s="301" t="str">
        <f>'Что купили'!A25</f>
        <v>батончик бэбифокс</v>
      </c>
      <c r="B25" s="302">
        <f>цены!AF25-SUM(O25:AI25)</f>
        <v>0</v>
      </c>
      <c r="C25" s="303">
        <f>IF((K25&gt;=цены!B25),0,1)</f>
        <v>0</v>
      </c>
      <c r="D25" s="303">
        <f>IF(K25&gt;=(цены!B25+цены!D25),0,1)</f>
        <v>0</v>
      </c>
      <c r="E25" s="303">
        <f>IF(K25&gt;=(цены!B25+цены!D25+цены!F25),0,1)</f>
        <v>0</v>
      </c>
      <c r="F25" s="303">
        <f>IF(K25&gt;=(цены!B25+цены!D25+цены!F25+цены!H25),0,1)</f>
        <v>0</v>
      </c>
      <c r="G25" s="303">
        <f>IF(K25&gt;=(цены!B25+цены!D25+цены!F25+цены!H25+цены!J25),0,1)</f>
        <v>0</v>
      </c>
      <c r="H25" s="303">
        <f>IF(K25&gt;=(цены!B25+цены!D25+цены!F25+цены!H25+цены!J25+цены!L25),0,1)</f>
        <v>0</v>
      </c>
      <c r="I25" s="303">
        <f>IF(K25&gt;=(цены!B25+цены!D25+цены!F25+цены!H25+цены!J25+цены!L25+цены!N25),0,1)</f>
        <v>0</v>
      </c>
      <c r="J25" s="303">
        <f>IF(K25&gt;=(цены!B25+цены!D25+цены!F25+цены!H25+цены!J25+цены!L25+цены!N25+цены!T25),0,1)</f>
        <v>0</v>
      </c>
      <c r="K25" s="304">
        <f t="shared" si="1"/>
        <v>14</v>
      </c>
      <c r="L25" s="304">
        <f>(цены!B25+цены!D25+цены!F25+цены!H25+цены!J25+цены!L25+ цены!N25+цены!P25+цены!R25+цены!T25+цены!AD25+цены!AF25+цены!AH25+цены!AJ25)</f>
        <v>313</v>
      </c>
      <c r="M25" s="305">
        <f>цены!AE25</f>
        <v>0</v>
      </c>
      <c r="N25" s="136"/>
      <c r="O25" s="295"/>
      <c r="P25" s="295">
        <v>14</v>
      </c>
      <c r="Q25" s="295"/>
      <c r="R25" s="295"/>
      <c r="S25" s="295"/>
      <c r="T25" s="295"/>
      <c r="U25" s="295"/>
      <c r="V25" s="295"/>
      <c r="W25" s="295"/>
      <c r="X25" s="295"/>
      <c r="Y25" s="295"/>
      <c r="Z25" s="295"/>
      <c r="AA25" s="295"/>
      <c r="AB25" s="295"/>
      <c r="AC25" s="295"/>
      <c r="AD25" s="295"/>
      <c r="AE25" s="295"/>
      <c r="AF25" s="295"/>
      <c r="AG25" s="295"/>
      <c r="AH25" s="295"/>
      <c r="AI25" s="295"/>
      <c r="AJ25" s="335">
        <f t="shared" ref="AJ25:AJ79" si="2">COUNTIF(O25:AI25,"&gt;0")</f>
        <v>1</v>
      </c>
    </row>
    <row r="26" spans="1:36" ht="15.75">
      <c r="A26" s="301" t="str">
        <f>'Что купили'!A26</f>
        <v>конф Чудо</v>
      </c>
      <c r="B26" s="302">
        <f>цены!AF26-SUM(O26:AI26)</f>
        <v>0</v>
      </c>
      <c r="C26" s="303">
        <f>IF((K26&gt;=цены!B26),0,1)</f>
        <v>0</v>
      </c>
      <c r="D26" s="303">
        <f>IF(K26&gt;=(цены!B26+цены!D26),0,1)</f>
        <v>0</v>
      </c>
      <c r="E26" s="303">
        <f>IF(K26&gt;=(цены!B26+цены!D26+цены!F26),0,1)</f>
        <v>0</v>
      </c>
      <c r="F26" s="303">
        <f>IF(K26&gt;=(цены!B26+цены!D26+цены!F26+цены!H26),0,1)</f>
        <v>0</v>
      </c>
      <c r="G26" s="303">
        <f>IF(K26&gt;=(цены!B26+цены!D26+цены!F26+цены!H26+цены!J26),0,1)</f>
        <v>0</v>
      </c>
      <c r="H26" s="303">
        <f>IF(K26&gt;=(цены!B26+цены!D26+цены!F26+цены!H26+цены!J26+цены!L26),0,1)</f>
        <v>0</v>
      </c>
      <c r="I26" s="303">
        <f>IF(K26&gt;=(цены!B26+цены!D26+цены!F26+цены!H26+цены!J26+цены!L26+цены!N26),0,1)</f>
        <v>0</v>
      </c>
      <c r="J26" s="303">
        <f>IF(K26&gt;=(цены!B26+цены!D26+цены!F26+цены!H26+цены!J26+цены!L26+цены!N26+цены!T26),0,1)</f>
        <v>0</v>
      </c>
      <c r="K26" s="304">
        <f t="shared" si="1"/>
        <v>14</v>
      </c>
      <c r="L26" s="304">
        <f>(цены!B26+цены!D26+цены!F26+цены!H26+цены!J26+цены!L26+ цены!N26+цены!P26+цены!R26+цены!T26+цены!AD26+цены!AF26+цены!AH26+цены!AJ26)</f>
        <v>403</v>
      </c>
      <c r="M26" s="305">
        <f>цены!AE26</f>
        <v>0</v>
      </c>
      <c r="N26" s="136"/>
      <c r="O26" s="295"/>
      <c r="P26" s="295"/>
      <c r="Q26" s="295"/>
      <c r="R26" s="295">
        <v>14</v>
      </c>
      <c r="S26" s="295"/>
      <c r="T26" s="295"/>
      <c r="U26" s="295"/>
      <c r="V26" s="295"/>
      <c r="W26" s="295"/>
      <c r="X26" s="295"/>
      <c r="Y26" s="295"/>
      <c r="Z26" s="295"/>
      <c r="AA26" s="295"/>
      <c r="AB26" s="295"/>
      <c r="AC26" s="295"/>
      <c r="AD26" s="295"/>
      <c r="AE26" s="295"/>
      <c r="AF26" s="295"/>
      <c r="AG26" s="295"/>
      <c r="AH26" s="295"/>
      <c r="AI26" s="295"/>
      <c r="AJ26" s="335">
        <f t="shared" si="2"/>
        <v>1</v>
      </c>
    </row>
    <row r="27" spans="1:36" ht="15.75">
      <c r="A27" s="301" t="str">
        <f>'Что купили'!A27</f>
        <v>чоко-пай</v>
      </c>
      <c r="B27" s="302">
        <f>цены!AF27-SUM(O27:AI27)</f>
        <v>0</v>
      </c>
      <c r="C27" s="303">
        <f>IF((K27&gt;=цены!B27),0,1)</f>
        <v>0</v>
      </c>
      <c r="D27" s="303">
        <f>IF(K27&gt;=(цены!B27+цены!D27),0,1)</f>
        <v>0</v>
      </c>
      <c r="E27" s="303">
        <f>IF(K27&gt;=(цены!B27+цены!D27+цены!F27),0,1)</f>
        <v>0</v>
      </c>
      <c r="F27" s="303">
        <f>IF(K27&gt;=(цены!B27+цены!D27+цены!F27+цены!H27),0,1)</f>
        <v>0</v>
      </c>
      <c r="G27" s="303">
        <f>IF(K27&gt;=(цены!B27+цены!D27+цены!F27+цены!H27+цены!J27),0,1)</f>
        <v>0</v>
      </c>
      <c r="H27" s="303">
        <f>IF(K27&gt;=(цены!B27+цены!D27+цены!F27+цены!H27+цены!J27+цены!L27),0,1)</f>
        <v>0</v>
      </c>
      <c r="I27" s="303">
        <f>IF(K27&gt;=(цены!B27+цены!D27+цены!F27+цены!H27+цены!J27+цены!L27+цены!N27),0,1)</f>
        <v>0</v>
      </c>
      <c r="J27" s="303">
        <f>IF(K27&gt;=(цены!B27+цены!D27+цены!F27+цены!H27+цены!J27+цены!L27+цены!N27+цены!T27),0,1)</f>
        <v>0</v>
      </c>
      <c r="K27" s="304">
        <f t="shared" si="1"/>
        <v>44</v>
      </c>
      <c r="L27" s="304">
        <f>(цены!B27+цены!D27+цены!F27+цены!H27+цены!J27+цены!L27+ цены!N27+цены!P27+цены!R27+цены!T27+цены!AD27+цены!AF27+цены!AH27+цены!AJ27)</f>
        <v>898</v>
      </c>
      <c r="M27" s="305">
        <f>цены!AE27</f>
        <v>0</v>
      </c>
      <c r="N27" s="136"/>
      <c r="O27" s="295">
        <v>14</v>
      </c>
      <c r="P27" s="295"/>
      <c r="Q27" s="295"/>
      <c r="R27" s="295"/>
      <c r="S27" s="295"/>
      <c r="T27" s="295"/>
      <c r="U27" s="295"/>
      <c r="V27" s="295"/>
      <c r="W27" s="295"/>
      <c r="X27" s="295"/>
      <c r="Y27" s="295"/>
      <c r="Z27" s="295"/>
      <c r="AA27" s="295"/>
      <c r="AB27" s="295"/>
      <c r="AC27" s="295"/>
      <c r="AD27" s="295"/>
      <c r="AE27" s="295"/>
      <c r="AF27" s="295">
        <v>15</v>
      </c>
      <c r="AG27" s="295"/>
      <c r="AH27" s="295">
        <v>15</v>
      </c>
      <c r="AI27" s="295"/>
      <c r="AJ27" s="335">
        <f t="shared" si="2"/>
        <v>3</v>
      </c>
    </row>
    <row r="28" spans="1:36" ht="15.75">
      <c r="A28" s="301" t="str">
        <f>'Что купили'!A28</f>
        <v>шоколад 0,06</v>
      </c>
      <c r="B28" s="302">
        <f>цены!AF28-SUM(O28:AI28)</f>
        <v>0</v>
      </c>
      <c r="C28" s="303">
        <f>IF((K28&gt;=цены!B28),0,1)</f>
        <v>0</v>
      </c>
      <c r="D28" s="303">
        <f>IF(K28&gt;=(цены!B28+цены!D28),0,1)</f>
        <v>0</v>
      </c>
      <c r="E28" s="303">
        <f>IF(K28&gt;=(цены!B28+цены!D28+цены!F28),0,1)</f>
        <v>0</v>
      </c>
      <c r="F28" s="303">
        <f>IF(K28&gt;=(цены!B28+цены!D28+цены!F28+цены!H28),0,1)</f>
        <v>0</v>
      </c>
      <c r="G28" s="303">
        <f>IF(K28&gt;=(цены!B28+цены!D28+цены!F28+цены!H28+цены!J28),0,1)</f>
        <v>0</v>
      </c>
      <c r="H28" s="303">
        <f>IF(K28&gt;=(цены!B28+цены!D28+цены!F28+цены!H28+цены!J28+цены!L28),0,1)</f>
        <v>0</v>
      </c>
      <c r="I28" s="303">
        <f>IF(K28&gt;=(цены!B28+цены!D28+цены!F28+цены!H28+цены!J28+цены!L28+цены!N28),0,1)</f>
        <v>0</v>
      </c>
      <c r="J28" s="303">
        <f>IF(K28&gt;=(цены!B28+цены!D28+цены!F28+цены!H28+цены!J28+цены!L28+цены!N28+цены!T28),0,1)</f>
        <v>0</v>
      </c>
      <c r="K28" s="304">
        <f t="shared" si="1"/>
        <v>14</v>
      </c>
      <c r="L28" s="304">
        <f>(цены!B28+цены!D28+цены!F28+цены!H28+цены!J28+цены!L28+ цены!N28+цены!P28+цены!R28+цены!T28+цены!AD28+цены!AF28+цены!AH28+цены!AJ28)</f>
        <v>1318</v>
      </c>
      <c r="M28" s="305">
        <f>цены!AE28</f>
        <v>0</v>
      </c>
      <c r="N28" s="136"/>
      <c r="O28" s="295"/>
      <c r="P28" s="295"/>
      <c r="Q28" s="295"/>
      <c r="R28" s="295"/>
      <c r="S28" s="295"/>
      <c r="T28" s="295"/>
      <c r="U28" s="295"/>
      <c r="V28" s="295"/>
      <c r="W28" s="295"/>
      <c r="X28" s="295"/>
      <c r="Y28" s="295"/>
      <c r="Z28" s="295"/>
      <c r="AA28" s="295"/>
      <c r="AB28" s="295"/>
      <c r="AC28" s="295"/>
      <c r="AD28" s="295"/>
      <c r="AE28" s="295"/>
      <c r="AF28" s="295"/>
      <c r="AG28" s="295">
        <v>14</v>
      </c>
      <c r="AH28" s="295"/>
      <c r="AI28" s="295"/>
      <c r="AJ28" s="335">
        <f t="shared" si="2"/>
        <v>1</v>
      </c>
    </row>
    <row r="29" spans="1:36" ht="15.75">
      <c r="A29" s="301" t="str">
        <f>'Что купили'!A29</f>
        <v>шоколад 15 гр</v>
      </c>
      <c r="B29" s="302">
        <f>цены!AF29-SUM(O29:AI29)</f>
        <v>0</v>
      </c>
      <c r="C29" s="303">
        <f>IF((K29&gt;=цены!B29),0,1)</f>
        <v>0</v>
      </c>
      <c r="D29" s="303">
        <f>IF(K29&gt;=(цены!B29+цены!D29),0,1)</f>
        <v>0</v>
      </c>
      <c r="E29" s="303">
        <f>IF(K29&gt;=(цены!B29+цены!D29+цены!F29),0,1)</f>
        <v>0</v>
      </c>
      <c r="F29" s="303">
        <f>IF(K29&gt;=(цены!B29+цены!D29+цены!F29+цены!H29),0,1)</f>
        <v>0</v>
      </c>
      <c r="G29" s="303">
        <f>IF(K29&gt;=(цены!B29+цены!D29+цены!F29+цены!H29+цены!J29),0,1)</f>
        <v>0</v>
      </c>
      <c r="H29" s="303">
        <f>IF(K29&gt;=(цены!B29+цены!D29+цены!F29+цены!H29+цены!J29+цены!L29),0,1)</f>
        <v>0</v>
      </c>
      <c r="I29" s="303">
        <f>IF(K29&gt;=(цены!B29+цены!D29+цены!F29+цены!H29+цены!J29+цены!L29+цены!N29),0,1)</f>
        <v>0</v>
      </c>
      <c r="J29" s="303">
        <f>IF(K29&gt;=(цены!B29+цены!D29+цены!F29+цены!H29+цены!J29+цены!L29+цены!N29+цены!T29),0,1)</f>
        <v>0</v>
      </c>
      <c r="K29" s="304">
        <f t="shared" si="1"/>
        <v>28</v>
      </c>
      <c r="L29" s="304">
        <f>(цены!B29+цены!D29+цены!F29+цены!H29+цены!J29+цены!L29+ цены!N29+цены!P29+цены!R29+цены!T29+цены!AD29+цены!AF29+цены!AH29+цены!AJ29)</f>
        <v>616</v>
      </c>
      <c r="M29" s="305">
        <f>цены!AE29</f>
        <v>0</v>
      </c>
      <c r="N29" s="136"/>
      <c r="O29" s="295"/>
      <c r="P29" s="295"/>
      <c r="Q29" s="295"/>
      <c r="R29" s="295"/>
      <c r="S29" s="295"/>
      <c r="T29" s="295"/>
      <c r="U29" s="295"/>
      <c r="V29" s="295"/>
      <c r="W29" s="295"/>
      <c r="X29" s="295"/>
      <c r="Y29" s="295">
        <v>14</v>
      </c>
      <c r="Z29" s="295"/>
      <c r="AA29" s="295"/>
      <c r="AB29" s="295"/>
      <c r="AC29" s="295">
        <v>14</v>
      </c>
      <c r="AD29" s="295"/>
      <c r="AE29" s="295"/>
      <c r="AF29" s="295"/>
      <c r="AG29" s="295"/>
      <c r="AH29" s="295"/>
      <c r="AI29" s="295"/>
      <c r="AJ29" s="335">
        <f t="shared" si="2"/>
        <v>2</v>
      </c>
    </row>
    <row r="30" spans="1:36" ht="15.75">
      <c r="A30" s="301" t="str">
        <f>'Что купили'!A30</f>
        <v>шоколад</v>
      </c>
      <c r="B30" s="302">
        <f>цены!AF30-SUM(O30:AI30)</f>
        <v>0</v>
      </c>
      <c r="C30" s="303">
        <f>IF((K30&gt;=цены!B30),0,1)</f>
        <v>0</v>
      </c>
      <c r="D30" s="303">
        <f>IF(K30&gt;=(цены!B30+цены!D30),0,1)</f>
        <v>0</v>
      </c>
      <c r="E30" s="303">
        <f>IF(K30&gt;=(цены!B30+цены!D30+цены!F30),0,1)</f>
        <v>0</v>
      </c>
      <c r="F30" s="303">
        <f>IF(K30&gt;=(цены!B30+цены!D30+цены!F30+цены!H30),0,1)</f>
        <v>0</v>
      </c>
      <c r="G30" s="303">
        <f>IF(K30&gt;=(цены!B30+цены!D30+цены!F30+цены!H30+цены!J30),0,1)</f>
        <v>0</v>
      </c>
      <c r="H30" s="303">
        <f>IF(K30&gt;=(цены!B30+цены!D30+цены!F30+цены!H30+цены!J30+цены!L30),0,1)</f>
        <v>0</v>
      </c>
      <c r="I30" s="303">
        <f>IF(K30&gt;=(цены!B30+цены!D30+цены!F30+цены!H30+цены!J30+цены!L30+цены!N30),0,1)</f>
        <v>0</v>
      </c>
      <c r="J30" s="303">
        <f>IF(K30&gt;=(цены!B30+цены!D30+цены!F30+цены!H30+цены!J30+цены!L30+цены!N30+цены!T30),0,1)</f>
        <v>0</v>
      </c>
      <c r="K30" s="304">
        <f t="shared" si="1"/>
        <v>15</v>
      </c>
      <c r="L30" s="304">
        <f>(цены!B30+цены!D30+цены!F30+цены!H30+цены!J30+цены!L30+ цены!N30+цены!P30+цены!R30+цены!T30+цены!AD30+цены!AF30+цены!AH30+цены!AJ30)</f>
        <v>330</v>
      </c>
      <c r="M30" s="305">
        <f>цены!AE30</f>
        <v>0</v>
      </c>
      <c r="N30" s="136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>
        <v>15</v>
      </c>
      <c r="AI30" s="295"/>
      <c r="AJ30" s="335">
        <f t="shared" si="2"/>
        <v>1</v>
      </c>
    </row>
    <row r="31" spans="1:36" ht="15.75">
      <c r="A31" s="301" t="str">
        <f>'Что купили'!A31</f>
        <v>тортик Боярушка</v>
      </c>
      <c r="B31" s="302">
        <f>цены!AF31-SUM(O31:AI31)</f>
        <v>0</v>
      </c>
      <c r="C31" s="303">
        <f>IF((K31&gt;=цены!B31),0,1)</f>
        <v>0</v>
      </c>
      <c r="D31" s="303">
        <f>IF(K31&gt;=(цены!B31+цены!D31),0,1)</f>
        <v>0</v>
      </c>
      <c r="E31" s="303">
        <f>IF(K31&gt;=(цены!B31+цены!D31+цены!F31),0,1)</f>
        <v>0</v>
      </c>
      <c r="F31" s="303">
        <f>IF(K31&gt;=(цены!B31+цены!D31+цены!F31+цены!H31),0,1)</f>
        <v>0</v>
      </c>
      <c r="G31" s="303">
        <f>IF(K31&gt;=(цены!B31+цены!D31+цены!F31+цены!H31+цены!J31),0,1)</f>
        <v>0</v>
      </c>
      <c r="H31" s="303">
        <f>IF(K31&gt;=(цены!B31+цены!D31+цены!F31+цены!H31+цены!J31+цены!L31),0,1)</f>
        <v>0</v>
      </c>
      <c r="I31" s="303">
        <f>IF(K31&gt;=(цены!B31+цены!D31+цены!F31+цены!H31+цены!J31+цены!L31+цены!N31),0,1)</f>
        <v>0</v>
      </c>
      <c r="J31" s="303">
        <f>IF(K31&gt;=(цены!B31+цены!D31+цены!F31+цены!H31+цены!J31+цены!L31+цены!N31+цены!T31),0,1)</f>
        <v>0</v>
      </c>
      <c r="K31" s="304">
        <f t="shared" si="1"/>
        <v>15</v>
      </c>
      <c r="L31" s="304">
        <f>(цены!B31+цены!D31+цены!F31+цены!H31+цены!J31+цены!L31+ цены!N31+цены!P31+цены!R31+цены!T31+цены!AD31+цены!AF31+цены!AH31+цены!AJ31)</f>
        <v>360</v>
      </c>
      <c r="M31" s="305">
        <f>цены!AE31</f>
        <v>0</v>
      </c>
      <c r="N31" s="136"/>
      <c r="O31" s="295"/>
      <c r="P31" s="295"/>
      <c r="Q31" s="295"/>
      <c r="R31" s="295"/>
      <c r="S31" s="295"/>
      <c r="T31" s="295"/>
      <c r="U31" s="295"/>
      <c r="V31" s="295"/>
      <c r="W31" s="295"/>
      <c r="X31" s="295"/>
      <c r="Y31" s="295"/>
      <c r="Z31" s="295"/>
      <c r="AA31" s="295"/>
      <c r="AB31" s="295"/>
      <c r="AC31" s="295"/>
      <c r="AD31" s="295"/>
      <c r="AE31" s="295"/>
      <c r="AF31" s="295"/>
      <c r="AG31" s="295"/>
      <c r="AH31" s="295"/>
      <c r="AI31" s="295">
        <v>15</v>
      </c>
      <c r="AJ31" s="335">
        <f t="shared" si="2"/>
        <v>1</v>
      </c>
    </row>
    <row r="32" spans="1:36" ht="15.75">
      <c r="A32" s="301">
        <f>'Что купили'!A32</f>
        <v>0</v>
      </c>
      <c r="B32" s="302">
        <f>цены!AF32-SUM(O32:AI32)</f>
        <v>0</v>
      </c>
      <c r="C32" s="303">
        <f>IF((K32&gt;=цены!B32),0,1)</f>
        <v>0</v>
      </c>
      <c r="D32" s="303">
        <f>IF(K32&gt;=(цены!B32+цены!D32),0,1)</f>
        <v>0</v>
      </c>
      <c r="E32" s="303">
        <f>IF(K32&gt;=(цены!B32+цены!D32+цены!F32),0,1)</f>
        <v>0</v>
      </c>
      <c r="F32" s="303">
        <f>IF(K32&gt;=(цены!B32+цены!D32+цены!F32+цены!H32),0,1)</f>
        <v>0</v>
      </c>
      <c r="G32" s="303">
        <f>IF(K32&gt;=(цены!B32+цены!D32+цены!F32+цены!H32+цены!J32),0,1)</f>
        <v>0</v>
      </c>
      <c r="H32" s="303">
        <f>IF(K32&gt;=(цены!B32+цены!D32+цены!F32+цены!H32+цены!J32+цены!L32),0,1)</f>
        <v>0</v>
      </c>
      <c r="I32" s="303">
        <f>IF(K32&gt;=(цены!B32+цены!D32+цены!F32+цены!H32+цены!J32+цены!L32+цены!N32),0,1)</f>
        <v>0</v>
      </c>
      <c r="J32" s="303">
        <f>IF(K32&gt;=(цены!B32+цены!D32+цены!F32+цены!H32+цены!J32+цены!L32+цены!N32+цены!T32),0,1)</f>
        <v>0</v>
      </c>
      <c r="K32" s="304">
        <f t="shared" si="1"/>
        <v>0</v>
      </c>
      <c r="L32" s="304">
        <f>(цены!B32+цены!D32+цены!F32+цены!H32+цены!J32+цены!L32+ цены!N32+цены!P32+цены!R32+цены!T32+цены!AD32+цены!AF32+цены!AH32+цены!AJ32)</f>
        <v>0</v>
      </c>
      <c r="M32" s="305">
        <f>цены!AE32</f>
        <v>0</v>
      </c>
      <c r="N32" s="136"/>
      <c r="O32" s="295"/>
      <c r="P32" s="295"/>
      <c r="Q32" s="295"/>
      <c r="R32" s="295"/>
      <c r="S32" s="295"/>
      <c r="T32" s="295"/>
      <c r="U32" s="295"/>
      <c r="V32" s="295"/>
      <c r="W32" s="295"/>
      <c r="X32" s="295"/>
      <c r="Y32" s="295"/>
      <c r="Z32" s="295"/>
      <c r="AA32" s="295"/>
      <c r="AB32" s="295"/>
      <c r="AC32" s="295"/>
      <c r="AD32" s="295"/>
      <c r="AE32" s="295"/>
      <c r="AF32" s="295"/>
      <c r="AG32" s="295"/>
      <c r="AH32" s="295"/>
      <c r="AI32" s="295"/>
      <c r="AJ32" s="335">
        <f t="shared" si="2"/>
        <v>0</v>
      </c>
    </row>
    <row r="33" spans="1:36" ht="15.75">
      <c r="A33" s="301">
        <f>'Что купили'!A33</f>
        <v>0</v>
      </c>
      <c r="B33" s="302">
        <f>цены!AF33-SUM(O33:AI33)</f>
        <v>0</v>
      </c>
      <c r="C33" s="303">
        <f>IF((K33&gt;=цены!B33),0,1)</f>
        <v>0</v>
      </c>
      <c r="D33" s="303">
        <f>IF(K33&gt;=(цены!B33+цены!D33),0,1)</f>
        <v>0</v>
      </c>
      <c r="E33" s="303">
        <f>IF(K33&gt;=(цены!B33+цены!D33+цены!F33),0,1)</f>
        <v>0</v>
      </c>
      <c r="F33" s="303">
        <f>IF(K33&gt;=(цены!B33+цены!D33+цены!F33+цены!H33),0,1)</f>
        <v>0</v>
      </c>
      <c r="G33" s="303">
        <f>IF(K33&gt;=(цены!B33+цены!D33+цены!F33+цены!H33+цены!J33),0,1)</f>
        <v>0</v>
      </c>
      <c r="H33" s="303">
        <f>IF(K33&gt;=(цены!B33+цены!D33+цены!F33+цены!H33+цены!J33+цены!L33),0,1)</f>
        <v>0</v>
      </c>
      <c r="I33" s="303">
        <f>IF(K33&gt;=(цены!B33+цены!D33+цены!F33+цены!H33+цены!J33+цены!L33+цены!N33),0,1)</f>
        <v>0</v>
      </c>
      <c r="J33" s="303">
        <f>IF(K33&gt;=(цены!B33+цены!D33+цены!F33+цены!H33+цены!J33+цены!L33+цены!N33+цены!T33),0,1)</f>
        <v>0</v>
      </c>
      <c r="K33" s="304">
        <f t="shared" si="1"/>
        <v>0</v>
      </c>
      <c r="L33" s="304">
        <f>(цены!B33+цены!D33+цены!F33+цены!H33+цены!J33+цены!L33+ цены!N33+цены!P33+цены!R33+цены!T33+цены!AD33+цены!AF33+цены!AH33+цены!AJ33)</f>
        <v>0</v>
      </c>
      <c r="M33" s="305">
        <f>цены!AE33</f>
        <v>0</v>
      </c>
      <c r="N33" s="136"/>
      <c r="O33" s="295"/>
      <c r="P33" s="295"/>
      <c r="Q33" s="295"/>
      <c r="R33" s="295"/>
      <c r="S33" s="295"/>
      <c r="T33" s="295"/>
      <c r="U33" s="295"/>
      <c r="V33" s="295"/>
      <c r="W33" s="295"/>
      <c r="X33" s="295"/>
      <c r="Y33" s="295"/>
      <c r="Z33" s="295"/>
      <c r="AA33" s="295"/>
      <c r="AB33" s="295"/>
      <c r="AC33" s="295"/>
      <c r="AD33" s="295"/>
      <c r="AE33" s="295"/>
      <c r="AF33" s="295"/>
      <c r="AG33" s="295"/>
      <c r="AH33" s="295"/>
      <c r="AI33" s="295"/>
      <c r="AJ33" s="335">
        <f t="shared" si="2"/>
        <v>0</v>
      </c>
    </row>
    <row r="34" spans="1:36" ht="15.75">
      <c r="A34" s="301">
        <f>'Что купили'!A34</f>
        <v>0</v>
      </c>
      <c r="B34" s="302">
        <f>цены!AF34-SUM(O34:AI34)</f>
        <v>0</v>
      </c>
      <c r="C34" s="303">
        <f>IF((K34&gt;=цены!B34),0,1)</f>
        <v>0</v>
      </c>
      <c r="D34" s="303">
        <f>IF(K34&gt;=(цены!B34+цены!D34),0,1)</f>
        <v>0</v>
      </c>
      <c r="E34" s="303">
        <f>IF(K34&gt;=(цены!B34+цены!D34+цены!F34),0,1)</f>
        <v>0</v>
      </c>
      <c r="F34" s="303">
        <f>IF(K34&gt;=(цены!B34+цены!D34+цены!F34+цены!H34),0,1)</f>
        <v>0</v>
      </c>
      <c r="G34" s="303">
        <f>IF(K34&gt;=(цены!B34+цены!D34+цены!F34+цены!H34+цены!J34),0,1)</f>
        <v>0</v>
      </c>
      <c r="H34" s="303">
        <f>IF(K34&gt;=(цены!B34+цены!D34+цены!F34+цены!H34+цены!J34+цены!L34),0,1)</f>
        <v>0</v>
      </c>
      <c r="I34" s="303">
        <f>IF(K34&gt;=(цены!B34+цены!D34+цены!F34+цены!H34+цены!J34+цены!L34+цены!N34),0,1)</f>
        <v>0</v>
      </c>
      <c r="J34" s="303">
        <f>IF(K34&gt;=(цены!B34+цены!D34+цены!F34+цены!H34+цены!J34+цены!L34+цены!N34+цены!T34),0,1)</f>
        <v>0</v>
      </c>
      <c r="K34" s="304">
        <f t="shared" si="1"/>
        <v>0</v>
      </c>
      <c r="L34" s="304">
        <f>(цены!B34+цены!D34+цены!F34+цены!H34+цены!J34+цены!L34+ цены!N34+цены!P34+цены!R34+цены!T34+цены!AD34+цены!AF34+цены!AH34+цены!AJ34)</f>
        <v>0</v>
      </c>
      <c r="M34" s="305">
        <f>цены!AE34</f>
        <v>0</v>
      </c>
      <c r="N34" s="136"/>
      <c r="O34" s="295"/>
      <c r="P34" s="295"/>
      <c r="Q34" s="295"/>
      <c r="R34" s="295"/>
      <c r="S34" s="295"/>
      <c r="T34" s="295"/>
      <c r="U34" s="295"/>
      <c r="V34" s="295"/>
      <c r="W34" s="295"/>
      <c r="X34" s="295"/>
      <c r="Y34" s="295"/>
      <c r="Z34" s="295"/>
      <c r="AA34" s="295"/>
      <c r="AB34" s="295"/>
      <c r="AC34" s="295"/>
      <c r="AD34" s="295"/>
      <c r="AE34" s="295"/>
      <c r="AF34" s="295"/>
      <c r="AG34" s="295"/>
      <c r="AH34" s="295"/>
      <c r="AI34" s="295"/>
      <c r="AJ34" s="335">
        <f t="shared" si="2"/>
        <v>0</v>
      </c>
    </row>
    <row r="35" spans="1:36" ht="15.75" hidden="1">
      <c r="A35" s="301">
        <f>'Что купили'!A35</f>
        <v>0</v>
      </c>
      <c r="B35" s="302">
        <f>цены!AF35-SUM(O35:AI35)</f>
        <v>0</v>
      </c>
      <c r="C35" s="303">
        <f>IF((K35&gt;=цены!B35),0,1)</f>
        <v>0</v>
      </c>
      <c r="D35" s="303">
        <f>IF(K35&gt;=(цены!B35+цены!D35),0,1)</f>
        <v>0</v>
      </c>
      <c r="E35" s="303">
        <f>IF(K35&gt;=(цены!B35+цены!D35+цены!F35),0,1)</f>
        <v>0</v>
      </c>
      <c r="F35" s="303">
        <f>IF(K35&gt;=(цены!B35+цены!D35+цены!F35+цены!H35),0,1)</f>
        <v>0</v>
      </c>
      <c r="G35" s="303">
        <f>IF(K35&gt;=(цены!B35+цены!D35+цены!F35+цены!H35+цены!J35),0,1)</f>
        <v>0</v>
      </c>
      <c r="H35" s="303">
        <f>IF(K35&gt;=(цены!B35+цены!D35+цены!F35+цены!H35+цены!J35+цены!L35),0,1)</f>
        <v>0</v>
      </c>
      <c r="I35" s="303">
        <f>IF(K35&gt;=(цены!B35+цены!D35+цены!F35+цены!H35+цены!J35+цены!L35+цены!N35),0,1)</f>
        <v>0</v>
      </c>
      <c r="J35" s="303">
        <f>IF(K35&gt;=(цены!B35+цены!D35+цены!F35+цены!H35+цены!J35+цены!L35+цены!N35+цены!T35),0,1)</f>
        <v>0</v>
      </c>
      <c r="K35" s="304">
        <f t="shared" si="1"/>
        <v>0</v>
      </c>
      <c r="L35" s="304">
        <f>(цены!B35+цены!D35+цены!F35+цены!H35+цены!J35+цены!L35+ цены!N35+цены!P35+цены!R35+цены!T35+цены!AD35+цены!AF35+цены!AH35+цены!AJ35)</f>
        <v>0</v>
      </c>
      <c r="M35" s="305">
        <f>цены!AE35</f>
        <v>0</v>
      </c>
      <c r="N35" s="136"/>
      <c r="O35" s="295"/>
      <c r="P35" s="295"/>
      <c r="Q35" s="295"/>
      <c r="R35" s="295"/>
      <c r="S35" s="295"/>
      <c r="T35" s="295"/>
      <c r="U35" s="295"/>
      <c r="V35" s="295"/>
      <c r="W35" s="295"/>
      <c r="X35" s="295"/>
      <c r="Y35" s="295"/>
      <c r="Z35" s="295"/>
      <c r="AA35" s="295"/>
      <c r="AB35" s="295"/>
      <c r="AC35" s="295"/>
      <c r="AD35" s="295"/>
      <c r="AE35" s="295"/>
      <c r="AF35" s="295"/>
      <c r="AG35" s="295"/>
      <c r="AH35" s="295"/>
      <c r="AI35" s="295"/>
      <c r="AJ35" s="335">
        <f t="shared" si="2"/>
        <v>0</v>
      </c>
    </row>
    <row r="36" spans="1:36" ht="15.75">
      <c r="A36" s="301" t="str">
        <f>'Что купили'!A36</f>
        <v>компот (сухофрукты)</v>
      </c>
      <c r="B36" s="302">
        <f>цены!AF36-SUM(O36:AI36)</f>
        <v>0</v>
      </c>
      <c r="C36" s="303">
        <f>IF((K36&gt;=цены!B36),0,1)</f>
        <v>0</v>
      </c>
      <c r="D36" s="303">
        <f>IF(K36&gt;=(цены!B36+цены!D36),0,1)</f>
        <v>0</v>
      </c>
      <c r="E36" s="303">
        <f>IF(K36&gt;=(цены!B36+цены!D36+цены!F36),0,1)</f>
        <v>0</v>
      </c>
      <c r="F36" s="303">
        <f>IF(K36&gt;=(цены!B36+цены!D36+цены!F36+цены!H36),0,1)</f>
        <v>0</v>
      </c>
      <c r="G36" s="303">
        <f>IF(K36&gt;=(цены!B36+цены!D36+цены!F36+цены!H36+цены!J36),0,1)</f>
        <v>0</v>
      </c>
      <c r="H36" s="303">
        <f>IF(K36&gt;=(цены!B36+цены!D36+цены!F36+цены!H36+цены!J36+цены!L36),0,1)</f>
        <v>0</v>
      </c>
      <c r="I36" s="303">
        <f>IF(K36&gt;=(цены!B36+цены!D36+цены!F36+цены!H36+цены!J36+цены!L36+цены!N36),0,1)</f>
        <v>0</v>
      </c>
      <c r="J36" s="303">
        <f>IF(K36&gt;=(цены!B36+цены!D36+цены!F36+цены!H36+цены!J36+цены!L36+цены!N36+цены!T36),0,1)</f>
        <v>0</v>
      </c>
      <c r="K36" s="304">
        <f t="shared" si="1"/>
        <v>2.1</v>
      </c>
      <c r="L36" s="304">
        <f>(цены!B36+цены!D36+цены!F36+цены!H36+цены!J36+цены!L36+ цены!N36+цены!P36+цены!R36+цены!T36+цены!AD36+цены!AF36+цены!AH36+цены!AJ36)</f>
        <v>670.7</v>
      </c>
      <c r="M36" s="305">
        <f>цены!AE36</f>
        <v>0</v>
      </c>
      <c r="N36" s="136"/>
      <c r="O36" s="295">
        <v>0.35</v>
      </c>
      <c r="P36" s="295"/>
      <c r="Q36" s="295"/>
      <c r="R36" s="295">
        <v>0.35</v>
      </c>
      <c r="S36" s="295"/>
      <c r="T36" s="295"/>
      <c r="U36" s="295">
        <v>0.35</v>
      </c>
      <c r="V36" s="295"/>
      <c r="W36" s="295"/>
      <c r="X36" s="295"/>
      <c r="Y36" s="295">
        <v>0.35</v>
      </c>
      <c r="Z36" s="295"/>
      <c r="AA36" s="295"/>
      <c r="AB36" s="295">
        <v>0.35</v>
      </c>
      <c r="AC36" s="295"/>
      <c r="AD36" s="295">
        <v>0.35</v>
      </c>
      <c r="AE36" s="295"/>
      <c r="AF36" s="295"/>
      <c r="AG36" s="295"/>
      <c r="AH36" s="295"/>
      <c r="AI36" s="295"/>
      <c r="AJ36" s="335">
        <f t="shared" si="2"/>
        <v>6</v>
      </c>
    </row>
    <row r="37" spans="1:36" ht="15.75">
      <c r="A37" s="301" t="str">
        <f>'Что купили'!A37</f>
        <v>кисель</v>
      </c>
      <c r="B37" s="302">
        <f>цены!AF37-SUM(O37:AI37)</f>
        <v>0</v>
      </c>
      <c r="C37" s="303">
        <f>IF((K37&gt;=цены!B37),0,1)</f>
        <v>0</v>
      </c>
      <c r="D37" s="303">
        <f>IF(K37&gt;=(цены!B37+цены!D37),0,1)</f>
        <v>0</v>
      </c>
      <c r="E37" s="303">
        <f>IF(K37&gt;=(цены!B37+цены!D37+цены!F37),0,1)</f>
        <v>0</v>
      </c>
      <c r="F37" s="303">
        <f>IF(K37&gt;=(цены!B37+цены!D37+цены!F37+цены!H37),0,1)</f>
        <v>0</v>
      </c>
      <c r="G37" s="303">
        <f>IF(K37&gt;=(цены!B37+цены!D37+цены!F37+цены!H37+цены!J37),0,1)</f>
        <v>0</v>
      </c>
      <c r="H37" s="303">
        <f>IF(K37&gt;=(цены!B37+цены!D37+цены!F37+цены!H37+цены!J37+цены!L37),0,1)</f>
        <v>0</v>
      </c>
      <c r="I37" s="303">
        <f>IF(K37&gt;=(цены!B37+цены!D37+цены!F37+цены!H37+цены!J37+цены!L37+цены!N37),0,1)</f>
        <v>0</v>
      </c>
      <c r="J37" s="303">
        <f>IF(K37&gt;=(цены!B37+цены!D37+цены!F37+цены!H37+цены!J37+цены!L37+цены!N37+цены!T37),0,1)</f>
        <v>0</v>
      </c>
      <c r="K37" s="304">
        <f t="shared" si="1"/>
        <v>1.9</v>
      </c>
      <c r="L37" s="304">
        <f>(цены!B37+цены!D37+цены!F37+цены!H37+цены!J37+цены!L37+ цены!N37+цены!P37+цены!R37+цены!T37+цены!AD37+цены!AF37+цены!AH37+цены!AJ37)</f>
        <v>940.49999999999989</v>
      </c>
      <c r="M37" s="305">
        <f>цены!AE37</f>
        <v>0</v>
      </c>
      <c r="N37" s="136"/>
      <c r="O37" s="295"/>
      <c r="P37" s="295">
        <v>0.38</v>
      </c>
      <c r="Q37" s="295"/>
      <c r="R37" s="295"/>
      <c r="S37" s="295">
        <v>0.38</v>
      </c>
      <c r="T37" s="295"/>
      <c r="U37" s="295"/>
      <c r="V37" s="295"/>
      <c r="W37" s="295">
        <v>0.38</v>
      </c>
      <c r="X37" s="295"/>
      <c r="Y37" s="295"/>
      <c r="Z37" s="295"/>
      <c r="AA37" s="295"/>
      <c r="AB37" s="295"/>
      <c r="AC37" s="295">
        <v>0.38</v>
      </c>
      <c r="AD37" s="295"/>
      <c r="AE37" s="295"/>
      <c r="AF37" s="295">
        <v>0.38</v>
      </c>
      <c r="AG37" s="295"/>
      <c r="AH37" s="295"/>
      <c r="AI37" s="295"/>
      <c r="AJ37" s="335">
        <f t="shared" si="2"/>
        <v>5</v>
      </c>
    </row>
    <row r="38" spans="1:36" ht="15.75">
      <c r="A38" s="301" t="str">
        <f>'Что купили'!A38</f>
        <v>чай</v>
      </c>
      <c r="B38" s="302">
        <f>цены!AF38-SUM(O38:AI38)</f>
        <v>0</v>
      </c>
      <c r="C38" s="303">
        <f>IF((K38&gt;=цены!B38),0,1)</f>
        <v>0</v>
      </c>
      <c r="D38" s="303">
        <f>IF(K38&gt;=(цены!B38+цены!D38),0,1)</f>
        <v>0</v>
      </c>
      <c r="E38" s="303">
        <f>IF(K38&gt;=(цены!B38+цены!D38+цены!F38),0,1)</f>
        <v>0</v>
      </c>
      <c r="F38" s="303">
        <f>IF(K38&gt;=(цены!B38+цены!D38+цены!F38+цены!H38),0,1)</f>
        <v>0</v>
      </c>
      <c r="G38" s="303">
        <f>IF(K38&gt;=(цены!B38+цены!D38+цены!F38+цены!H38+цены!J38),0,1)</f>
        <v>0</v>
      </c>
      <c r="H38" s="303">
        <f>IF(K38&gt;=(цены!B38+цены!D38+цены!F38+цены!H38+цены!J38+цены!L38),0,1)</f>
        <v>0</v>
      </c>
      <c r="I38" s="303">
        <f>IF(K38&gt;=(цены!B38+цены!D38+цены!F38+цены!H38+цены!J38+цены!L38+цены!N38),0,1)</f>
        <v>0</v>
      </c>
      <c r="J38" s="303">
        <f>IF(K38&gt;=(цены!B38+цены!D38+цены!F38+цены!H38+цены!J38+цены!L38+цены!N38+цены!T38),0,1)</f>
        <v>0</v>
      </c>
      <c r="K38" s="304">
        <f t="shared" si="1"/>
        <v>0.20000000000000007</v>
      </c>
      <c r="L38" s="304">
        <f>(цены!B38+цены!D38+цены!F38+цены!H38+цены!J38+цены!L38+ цены!N38+цены!P38+цены!R38+цены!T38+цены!AD38+цены!AF38+цены!AH38+цены!AJ38)</f>
        <v>1470.4</v>
      </c>
      <c r="M38" s="305">
        <f>цены!AE38</f>
        <v>0</v>
      </c>
      <c r="N38" s="136"/>
      <c r="O38" s="295">
        <v>0.01</v>
      </c>
      <c r="P38" s="295">
        <v>0.01</v>
      </c>
      <c r="Q38" s="295">
        <v>0.01</v>
      </c>
      <c r="R38" s="295">
        <v>0.01</v>
      </c>
      <c r="S38" s="295">
        <v>0.01</v>
      </c>
      <c r="T38" s="296">
        <v>0.01</v>
      </c>
      <c r="U38" s="295"/>
      <c r="V38" s="295">
        <v>1.4E-2</v>
      </c>
      <c r="W38" s="295">
        <v>8.9999999999999993E-3</v>
      </c>
      <c r="X38" s="295">
        <v>8.9999999999999993E-3</v>
      </c>
      <c r="Y38" s="295">
        <v>8.0000000000000002E-3</v>
      </c>
      <c r="Z38" s="296">
        <v>1.4E-2</v>
      </c>
      <c r="AA38" s="296">
        <v>8.9999999999999993E-3</v>
      </c>
      <c r="AB38" s="296">
        <v>8.9999999999999993E-3</v>
      </c>
      <c r="AC38" s="296">
        <v>8.9999999999999993E-3</v>
      </c>
      <c r="AD38" s="296">
        <v>8.9999999999999993E-3</v>
      </c>
      <c r="AE38" s="296">
        <v>8.9999999999999993E-3</v>
      </c>
      <c r="AF38" s="296">
        <v>8.9999999999999993E-3</v>
      </c>
      <c r="AG38" s="296">
        <v>8.9999999999999993E-3</v>
      </c>
      <c r="AH38" s="296">
        <v>1.4E-2</v>
      </c>
      <c r="AI38" s="296">
        <v>8.9999999999999993E-3</v>
      </c>
      <c r="AJ38" s="335">
        <f t="shared" si="2"/>
        <v>20</v>
      </c>
    </row>
    <row r="39" spans="1:36" ht="15.75">
      <c r="A39" s="301" t="str">
        <f>'Что купили'!A39</f>
        <v>какао</v>
      </c>
      <c r="B39" s="302">
        <f>цены!AF39-SUM(O39:AI39)</f>
        <v>0</v>
      </c>
      <c r="C39" s="303">
        <f>IF((K39&gt;=цены!B39),0,1)</f>
        <v>0</v>
      </c>
      <c r="D39" s="303">
        <f>IF(K39&gt;=(цены!B39+цены!D39),0,1)</f>
        <v>0</v>
      </c>
      <c r="E39" s="303">
        <f>IF(K39&gt;=(цены!B39+цены!D39+цены!F39),0,1)</f>
        <v>0</v>
      </c>
      <c r="F39" s="303">
        <f>IF(K39&gt;=(цены!B39+цены!D39+цены!F39+цены!H39),0,1)</f>
        <v>0</v>
      </c>
      <c r="G39" s="303">
        <f>IF(K39&gt;=(цены!B39+цены!D39+цены!F39+цены!H39+цены!J39),0,1)</f>
        <v>0</v>
      </c>
      <c r="H39" s="303">
        <f>IF(K39&gt;=(цены!B39+цены!D39+цены!F39+цены!H39+цены!J39+цены!L39),0,1)</f>
        <v>0</v>
      </c>
      <c r="I39" s="303">
        <f>IF(K39&gt;=(цены!B39+цены!D39+цены!F39+цены!H39+цены!J39+цены!L39+цены!N39),0,1)</f>
        <v>0</v>
      </c>
      <c r="J39" s="303">
        <f>IF(K39&gt;=(цены!B39+цены!D39+цены!F39+цены!H39+цены!J39+цены!L39+цены!N39+цены!T39),0,1)</f>
        <v>0</v>
      </c>
      <c r="K39" s="304">
        <f t="shared" si="1"/>
        <v>0.2</v>
      </c>
      <c r="L39" s="304">
        <f>(цены!B39+цены!D39+цены!F39+цены!H39+цены!J39+цены!L39+ цены!N39+цены!P39+цены!R39+цены!T39+цены!AD39+цены!AF39+цены!AH39+цены!AJ39)</f>
        <v>1500.4</v>
      </c>
      <c r="M39" s="305">
        <f>цены!AE39</f>
        <v>0</v>
      </c>
      <c r="N39" s="136"/>
      <c r="O39" s="295"/>
      <c r="P39" s="295"/>
      <c r="Q39" s="295">
        <v>3.4000000000000002E-2</v>
      </c>
      <c r="R39" s="295"/>
      <c r="S39" s="295"/>
      <c r="T39" s="295"/>
      <c r="U39" s="295">
        <v>3.4000000000000002E-2</v>
      </c>
      <c r="V39" s="295"/>
      <c r="W39" s="295"/>
      <c r="X39" s="295">
        <v>3.4000000000000002E-2</v>
      </c>
      <c r="Y39" s="295"/>
      <c r="Z39" s="295"/>
      <c r="AA39" s="295">
        <v>3.4000000000000002E-2</v>
      </c>
      <c r="AB39" s="295"/>
      <c r="AC39" s="295"/>
      <c r="AD39" s="295"/>
      <c r="AE39" s="295">
        <v>3.2000000000000001E-2</v>
      </c>
      <c r="AF39" s="295"/>
      <c r="AG39" s="295">
        <v>3.2000000000000001E-2</v>
      </c>
      <c r="AH39" s="295"/>
      <c r="AI39" s="295"/>
      <c r="AJ39" s="335">
        <f t="shared" si="2"/>
        <v>6</v>
      </c>
    </row>
    <row r="40" spans="1:36" ht="15.75">
      <c r="A40" s="301">
        <f>'Что купили'!A40</f>
        <v>0</v>
      </c>
      <c r="B40" s="302">
        <f>цены!AF40-SUM(O40:AI40)</f>
        <v>0</v>
      </c>
      <c r="C40" s="303">
        <f>IF((K40&gt;=цены!B40),0,1)</f>
        <v>0</v>
      </c>
      <c r="D40" s="303">
        <f>IF(K40&gt;=(цены!B40+цены!D40),0,1)</f>
        <v>0</v>
      </c>
      <c r="E40" s="303">
        <f>IF(K40&gt;=(цены!B40+цены!D40+цены!F40),0,1)</f>
        <v>0</v>
      </c>
      <c r="F40" s="303">
        <f>IF(K40&gt;=(цены!B40+цены!D40+цены!F40+цены!H40),0,1)</f>
        <v>0</v>
      </c>
      <c r="G40" s="303">
        <f>IF(K40&gt;=(цены!B40+цены!D40+цены!F40+цены!H40+цены!J40),0,1)</f>
        <v>0</v>
      </c>
      <c r="H40" s="303">
        <f>IF(K40&gt;=(цены!B40+цены!D40+цены!F40+цены!H40+цены!J40+цены!L40),0,1)</f>
        <v>0</v>
      </c>
      <c r="I40" s="303">
        <f>IF(K40&gt;=(цены!B40+цены!D40+цены!F40+цены!H40+цены!J40+цены!L40+цены!N40),0,1)</f>
        <v>0</v>
      </c>
      <c r="J40" s="303">
        <f>IF(K40&gt;=(цены!B40+цены!D40+цены!F40+цены!H40+цены!J40+цены!L40+цены!N40+цены!T40),0,1)</f>
        <v>0</v>
      </c>
      <c r="K40" s="304">
        <f t="shared" si="1"/>
        <v>0</v>
      </c>
      <c r="L40" s="304">
        <f>(цены!B40+цены!D40+цены!F40+цены!H40+цены!J40+цены!L40+ цены!N40+цены!P40+цены!R40+цены!T40+цены!AD40+цены!AF40+цены!AH40+цены!AJ40)</f>
        <v>0</v>
      </c>
      <c r="M40" s="305">
        <f>цены!AE40</f>
        <v>0</v>
      </c>
      <c r="N40" s="136"/>
      <c r="O40" s="295"/>
      <c r="P40" s="295"/>
      <c r="Q40" s="295"/>
      <c r="R40" s="295"/>
      <c r="S40" s="295"/>
      <c r="T40" s="295"/>
      <c r="U40" s="295"/>
      <c r="V40" s="295"/>
      <c r="W40" s="295"/>
      <c r="X40" s="295"/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335">
        <f t="shared" si="2"/>
        <v>0</v>
      </c>
    </row>
    <row r="41" spans="1:36" ht="15.75">
      <c r="A41" s="301" t="str">
        <f>'Что купили'!A41</f>
        <v>сок 0,2</v>
      </c>
      <c r="B41" s="302">
        <f>цены!AF41-SUM(O41:AI41)</f>
        <v>0</v>
      </c>
      <c r="C41" s="303">
        <f>IF((K41&gt;=цены!B41),0,1)</f>
        <v>0</v>
      </c>
      <c r="D41" s="303">
        <f>IF(K41&gt;=(цены!B41+цены!D41),0,1)</f>
        <v>0</v>
      </c>
      <c r="E41" s="303">
        <f>IF(K41&gt;=(цены!B41+цены!D41+цены!F41),0,1)</f>
        <v>0</v>
      </c>
      <c r="F41" s="303">
        <f>IF(K41&gt;=(цены!B41+цены!D41+цены!F41+цены!H41),0,1)</f>
        <v>0</v>
      </c>
      <c r="G41" s="303">
        <f>IF(K41&gt;=(цены!B41+цены!D41+цены!F41+цены!H41+цены!J41),0,1)</f>
        <v>0</v>
      </c>
      <c r="H41" s="303">
        <f>IF(K41&gt;=(цены!B41+цены!D41+цены!F41+цены!H41+цены!J41+цены!L41),0,1)</f>
        <v>0</v>
      </c>
      <c r="I41" s="303">
        <f>IF(K41&gt;=(цены!B41+цены!D41+цены!F41+цены!H41+цены!J41+цены!L41+цены!N41),0,1)</f>
        <v>0</v>
      </c>
      <c r="J41" s="303">
        <f>IF(K41&gt;=(цены!B41+цены!D41+цены!F41+цены!H41+цены!J41+цены!L41+цены!N41+цены!T41),0,1)</f>
        <v>0</v>
      </c>
      <c r="K41" s="304">
        <f t="shared" si="1"/>
        <v>114</v>
      </c>
      <c r="L41" s="304">
        <f>(цены!B41+цены!D41+цены!F41+цены!H41+цены!J41+цены!L41+ цены!N41+цены!P41+цены!R41+цены!T41+цены!AD41+цены!AF41+цены!AH41+цены!AJ41)</f>
        <v>3103</v>
      </c>
      <c r="M41" s="305">
        <f>цены!AE41</f>
        <v>0</v>
      </c>
      <c r="N41" s="136"/>
      <c r="O41" s="295"/>
      <c r="P41" s="295"/>
      <c r="Q41" s="295"/>
      <c r="R41" s="295">
        <v>14</v>
      </c>
      <c r="S41" s="295">
        <v>14</v>
      </c>
      <c r="T41" s="295"/>
      <c r="U41" s="295">
        <v>14</v>
      </c>
      <c r="V41" s="295"/>
      <c r="W41" s="295"/>
      <c r="X41" s="295"/>
      <c r="Y41" s="295"/>
      <c r="Z41" s="295"/>
      <c r="AA41" s="295">
        <v>14</v>
      </c>
      <c r="AB41" s="295"/>
      <c r="AC41" s="295">
        <v>14</v>
      </c>
      <c r="AD41" s="295"/>
      <c r="AE41" s="295">
        <v>14</v>
      </c>
      <c r="AF41" s="295"/>
      <c r="AG41" s="295">
        <v>15</v>
      </c>
      <c r="AH41" s="295"/>
      <c r="AI41" s="295">
        <v>15</v>
      </c>
      <c r="AJ41" s="335">
        <f t="shared" si="2"/>
        <v>8</v>
      </c>
    </row>
    <row r="42" spans="1:36" ht="15.75">
      <c r="A42" s="301" t="str">
        <f>'Что купили'!A42</f>
        <v>яблоки</v>
      </c>
      <c r="B42" s="302">
        <f>цены!AF42-SUM(O42:AI42)</f>
        <v>0</v>
      </c>
      <c r="C42" s="303">
        <f>IF((K42&gt;=цены!B42),0,1)</f>
        <v>0</v>
      </c>
      <c r="D42" s="303">
        <f>IF(K42&gt;=(цены!B42+цены!D42),0,1)</f>
        <v>0</v>
      </c>
      <c r="E42" s="303">
        <f>IF(K42&gt;=(цены!B42+цены!D42+цены!F42),0,1)</f>
        <v>0</v>
      </c>
      <c r="F42" s="303">
        <f>IF(K42&gt;=(цены!B42+цены!D42+цены!F42+цены!H42),0,1)</f>
        <v>0</v>
      </c>
      <c r="G42" s="303">
        <f>IF(K42&gt;=(цены!B42+цены!D42+цены!F42+цены!H42+цены!J42),0,1)</f>
        <v>0</v>
      </c>
      <c r="H42" s="303">
        <f>IF(K42&gt;=(цены!B42+цены!D42+цены!F42+цены!H42+цены!J42+цены!L42),0,1)</f>
        <v>0</v>
      </c>
      <c r="I42" s="303">
        <f>IF(K42&gt;=(цены!B42+цены!D42+цены!F42+цены!H42+цены!J42+цены!L42+цены!N42),0,1)</f>
        <v>0</v>
      </c>
      <c r="J42" s="303">
        <f>IF(K42&gt;=(цены!B42+цены!D42+цены!F42+цены!H42+цены!J42+цены!L42+цены!N42+цены!T42),0,1)</f>
        <v>0</v>
      </c>
      <c r="K42" s="304">
        <f t="shared" si="1"/>
        <v>18.169999999999998</v>
      </c>
      <c r="L42" s="304">
        <f>(цены!B42+цены!D42+цены!F42+цены!H42+цены!J42+цены!L42+ цены!N42+цены!P42+цены!R42+цены!T42+цены!AD42+цены!AF42+цены!AH42+цены!AJ42)</f>
        <v>3103.54</v>
      </c>
      <c r="M42" s="305">
        <f>цены!AE42</f>
        <v>0</v>
      </c>
      <c r="N42" s="136"/>
      <c r="O42" s="295"/>
      <c r="P42" s="295">
        <v>2.64</v>
      </c>
      <c r="Q42" s="295"/>
      <c r="R42" s="295"/>
      <c r="S42" s="295"/>
      <c r="T42" s="295"/>
      <c r="U42" s="295"/>
      <c r="V42" s="295">
        <v>2.35</v>
      </c>
      <c r="W42" s="295"/>
      <c r="X42" s="295"/>
      <c r="Y42" s="295">
        <v>2.3199999999999998</v>
      </c>
      <c r="Z42" s="295"/>
      <c r="AA42" s="295"/>
      <c r="AB42" s="295"/>
      <c r="AC42" s="295"/>
      <c r="AD42" s="295">
        <v>4.0999999999999996</v>
      </c>
      <c r="AE42" s="295"/>
      <c r="AF42" s="295"/>
      <c r="AG42" s="295"/>
      <c r="AH42" s="295">
        <v>3.38</v>
      </c>
      <c r="AI42" s="295">
        <v>3.38</v>
      </c>
      <c r="AJ42" s="335">
        <f t="shared" si="2"/>
        <v>6</v>
      </c>
    </row>
    <row r="43" spans="1:36" ht="15.75">
      <c r="A43" s="301" t="str">
        <f>'Что купили'!A43</f>
        <v>бананы</v>
      </c>
      <c r="B43" s="302">
        <f>цены!AF43-SUM(O43:AI43)</f>
        <v>0</v>
      </c>
      <c r="C43" s="303">
        <f>IF((K43&gt;=цены!B43),0,1)</f>
        <v>0</v>
      </c>
      <c r="D43" s="303">
        <f>IF(K43&gt;=(цены!B43+цены!D43),0,1)</f>
        <v>0</v>
      </c>
      <c r="E43" s="303">
        <f>IF(K43&gt;=(цены!B43+цены!D43+цены!F43),0,1)</f>
        <v>0</v>
      </c>
      <c r="F43" s="303">
        <f>IF(K43&gt;=(цены!B43+цены!D43+цены!F43+цены!H43),0,1)</f>
        <v>0</v>
      </c>
      <c r="G43" s="303">
        <f>IF(K43&gt;=(цены!B43+цены!D43+цены!F43+цены!H43+цены!J43),0,1)</f>
        <v>0</v>
      </c>
      <c r="H43" s="303">
        <f>IF(K43&gt;=(цены!B43+цены!D43+цены!F43+цены!H43+цены!J43+цены!L43),0,1)</f>
        <v>0</v>
      </c>
      <c r="I43" s="303">
        <f>IF(K43&gt;=(цены!B43+цены!D43+цены!F43+цены!H43+цены!J43+цены!L43+цены!N43),0,1)</f>
        <v>0</v>
      </c>
      <c r="J43" s="303">
        <f>IF(K43&gt;=(цены!B43+цены!D43+цены!F43+цены!H43+цены!J43+цены!L43+цены!N43+цены!T43),0,1)</f>
        <v>0</v>
      </c>
      <c r="K43" s="304">
        <f t="shared" si="1"/>
        <v>14.830000000000002</v>
      </c>
      <c r="L43" s="304">
        <f>(цены!B43+цены!D43+цены!F43+цены!H43+цены!J43+цены!L43+ цены!N43+цены!P43+цены!R43+цены!T43+цены!AD43+цены!AF43+цены!AH43+цены!AJ43)</f>
        <v>2958.21</v>
      </c>
      <c r="M43" s="305">
        <f>цены!AE43</f>
        <v>0</v>
      </c>
      <c r="N43" s="136"/>
      <c r="O43" s="295">
        <v>2.97</v>
      </c>
      <c r="P43" s="295"/>
      <c r="Q43" s="295"/>
      <c r="R43" s="295"/>
      <c r="S43" s="295"/>
      <c r="T43" s="295">
        <v>2.35</v>
      </c>
      <c r="U43" s="295"/>
      <c r="V43" s="295"/>
      <c r="W43" s="295"/>
      <c r="X43" s="295">
        <v>3.65</v>
      </c>
      <c r="Y43" s="295"/>
      <c r="Z43" s="295"/>
      <c r="AA43" s="295"/>
      <c r="AB43" s="295">
        <v>2.74</v>
      </c>
      <c r="AC43" s="295"/>
      <c r="AD43" s="295"/>
      <c r="AE43" s="295"/>
      <c r="AF43" s="295"/>
      <c r="AG43" s="295">
        <v>3.12</v>
      </c>
      <c r="AH43" s="295"/>
      <c r="AI43" s="295"/>
      <c r="AJ43" s="335">
        <f t="shared" si="2"/>
        <v>5</v>
      </c>
    </row>
    <row r="44" spans="1:36" ht="15.75">
      <c r="A44" s="301" t="str">
        <f>'Что купили'!A44</f>
        <v>апельсины</v>
      </c>
      <c r="B44" s="302">
        <f>цены!AF44-SUM(O44:AI44)</f>
        <v>0</v>
      </c>
      <c r="C44" s="303">
        <f>IF((K44&gt;=цены!B44),0,1)</f>
        <v>0</v>
      </c>
      <c r="D44" s="303">
        <f>IF(K44&gt;=(цены!B44+цены!D44),0,1)</f>
        <v>0</v>
      </c>
      <c r="E44" s="303">
        <f>IF(K44&gt;=(цены!B44+цены!D44+цены!F44),0,1)</f>
        <v>0</v>
      </c>
      <c r="F44" s="303">
        <f>IF(K44&gt;=(цены!B44+цены!D44+цены!F44+цены!H44),0,1)</f>
        <v>0</v>
      </c>
      <c r="G44" s="303">
        <f>IF(K44&gt;=(цены!B44+цены!D44+цены!F44+цены!H44+цены!J44),0,1)</f>
        <v>0</v>
      </c>
      <c r="H44" s="303">
        <f>IF(K44&gt;=(цены!B44+цены!D44+цены!F44+цены!H44+цены!J44+цены!L44),0,1)</f>
        <v>0</v>
      </c>
      <c r="I44" s="303">
        <f>IF(K44&gt;=(цены!B44+цены!D44+цены!F44+цены!H44+цены!J44+цены!L44+цены!N44),0,1)</f>
        <v>0</v>
      </c>
      <c r="J44" s="303">
        <f>IF(K44&gt;=(цены!B44+цены!D44+цены!F44+цены!H44+цены!J44+цены!L44+цены!N44+цены!T44),0,1)</f>
        <v>0</v>
      </c>
      <c r="K44" s="304">
        <f t="shared" si="1"/>
        <v>15.032</v>
      </c>
      <c r="L44" s="304">
        <f>(цены!B44+цены!D44+цены!F44+цены!H44+цены!J44+цены!L44+ цены!N44+цены!P44+цены!R44+цены!T44+цены!AD44+цены!AF44+цены!AH44+цены!AJ44)</f>
        <v>3557.1040000000003</v>
      </c>
      <c r="M44" s="305">
        <f>цены!AE44</f>
        <v>0</v>
      </c>
      <c r="N44" s="136"/>
      <c r="O44" s="295"/>
      <c r="P44" s="295"/>
      <c r="Q44" s="295">
        <v>3.13</v>
      </c>
      <c r="R44" s="295"/>
      <c r="S44" s="295"/>
      <c r="T44" s="295"/>
      <c r="U44" s="295"/>
      <c r="V44" s="295"/>
      <c r="W44" s="295">
        <v>3.47</v>
      </c>
      <c r="X44" s="295"/>
      <c r="Y44" s="295"/>
      <c r="Z44" s="295">
        <v>3.97</v>
      </c>
      <c r="AA44" s="295"/>
      <c r="AB44" s="295"/>
      <c r="AC44" s="295"/>
      <c r="AD44" s="295"/>
      <c r="AE44" s="295"/>
      <c r="AF44" s="295">
        <v>4.4619999999999997</v>
      </c>
      <c r="AG44" s="295"/>
      <c r="AH44" s="295"/>
      <c r="AI44" s="295"/>
      <c r="AJ44" s="335">
        <f t="shared" si="2"/>
        <v>4</v>
      </c>
    </row>
    <row r="45" spans="1:36" ht="15.75">
      <c r="A45" s="301">
        <f>'Что купили'!A45</f>
        <v>0</v>
      </c>
      <c r="B45" s="302">
        <f>цены!AF45-SUM(O45:AI45)</f>
        <v>0</v>
      </c>
      <c r="C45" s="303">
        <f>IF((K45&gt;=цены!B45),0,1)</f>
        <v>0</v>
      </c>
      <c r="D45" s="303">
        <f>IF(K45&gt;=(цены!B45+цены!D45),0,1)</f>
        <v>0</v>
      </c>
      <c r="E45" s="303">
        <f>IF(K45&gt;=(цены!B45+цены!D45+цены!F45),0,1)</f>
        <v>0</v>
      </c>
      <c r="F45" s="303">
        <f>IF(K45&gt;=(цены!B45+цены!D45+цены!F45+цены!H45),0,1)</f>
        <v>0</v>
      </c>
      <c r="G45" s="303">
        <f>IF(K45&gt;=(цены!B45+цены!D45+цены!F45+цены!H45+цены!J45),0,1)</f>
        <v>0</v>
      </c>
      <c r="H45" s="303">
        <f>IF(K45&gt;=(цены!B45+цены!D45+цены!F45+цены!H45+цены!J45+цены!L45),0,1)</f>
        <v>0</v>
      </c>
      <c r="I45" s="303">
        <f>IF(K45&gt;=(цены!B45+цены!D45+цены!F45+цены!H45+цены!J45+цены!L45+цены!N45),0,1)</f>
        <v>0</v>
      </c>
      <c r="J45" s="303">
        <f>IF(K45&gt;=(цены!B45+цены!D45+цены!F45+цены!H45+цены!J45+цены!L45+цены!N45+цены!T45),0,1)</f>
        <v>0</v>
      </c>
      <c r="K45" s="304">
        <f t="shared" si="1"/>
        <v>0</v>
      </c>
      <c r="L45" s="304">
        <f>(цены!B45+цены!D45+цены!F45+цены!H45+цены!J45+цены!L45+ цены!N45+цены!P45+цены!R45+цены!T45+цены!AD45+цены!AF45+цены!AH45+цены!AJ45)</f>
        <v>0</v>
      </c>
      <c r="M45" s="305">
        <f>цены!AE45</f>
        <v>0</v>
      </c>
      <c r="N45" s="136"/>
      <c r="O45" s="295"/>
      <c r="P45" s="295"/>
      <c r="Q45" s="295"/>
      <c r="R45" s="295"/>
      <c r="S45" s="295"/>
      <c r="T45" s="295"/>
      <c r="U45" s="295"/>
      <c r="V45" s="295"/>
      <c r="W45" s="295"/>
      <c r="X45" s="295"/>
      <c r="Y45" s="295"/>
      <c r="Z45" s="295"/>
      <c r="AA45" s="295"/>
      <c r="AB45" s="295"/>
      <c r="AC45" s="295"/>
      <c r="AD45" s="295"/>
      <c r="AE45" s="295"/>
      <c r="AF45" s="295"/>
      <c r="AG45" s="295"/>
      <c r="AH45" s="295"/>
      <c r="AI45" s="295"/>
      <c r="AJ45" s="335">
        <f t="shared" si="2"/>
        <v>0</v>
      </c>
    </row>
    <row r="46" spans="1:36" ht="15.75">
      <c r="A46" s="301">
        <f>'Что купили'!A46</f>
        <v>0</v>
      </c>
      <c r="B46" s="302">
        <f>цены!AF46-SUM(O46:AI46)</f>
        <v>0</v>
      </c>
      <c r="C46" s="303">
        <f>IF((K46&gt;=цены!B46),0,1)</f>
        <v>0</v>
      </c>
      <c r="D46" s="303">
        <f>IF(K46&gt;=(цены!B46+цены!D46),0,1)</f>
        <v>0</v>
      </c>
      <c r="E46" s="303">
        <f>IF(K46&gt;=(цены!B46+цены!D46+цены!F46),0,1)</f>
        <v>0</v>
      </c>
      <c r="F46" s="303">
        <f>IF(K46&gt;=(цены!B46+цены!D46+цены!F46+цены!H46),0,1)</f>
        <v>0</v>
      </c>
      <c r="G46" s="303">
        <f>IF(K46&gt;=(цены!B46+цены!D46+цены!F46+цены!H46+цены!J46),0,1)</f>
        <v>0</v>
      </c>
      <c r="H46" s="303">
        <f>IF(K46&gt;=(цены!B46+цены!D46+цены!F46+цены!H46+цены!J46+цены!L46),0,1)</f>
        <v>0</v>
      </c>
      <c r="I46" s="303">
        <f>IF(K46&gt;=(цены!B46+цены!D46+цены!F46+цены!H46+цены!J46+цены!L46+цены!N46),0,1)</f>
        <v>0</v>
      </c>
      <c r="J46" s="303">
        <f>IF(K46&gt;=(цены!B46+цены!D46+цены!F46+цены!H46+цены!J46+цены!L46+цены!N46+цены!T46),0,1)</f>
        <v>0</v>
      </c>
      <c r="K46" s="304">
        <f t="shared" si="1"/>
        <v>0</v>
      </c>
      <c r="L46" s="304">
        <f>(цены!B46+цены!D46+цены!F46+цены!H46+цены!J46+цены!L46+ цены!N46+цены!P46+цены!R46+цены!T46+цены!AD46+цены!AF46+цены!AH46+цены!AJ46)</f>
        <v>0</v>
      </c>
      <c r="M46" s="305">
        <f>цены!AE46</f>
        <v>0</v>
      </c>
      <c r="N46" s="136"/>
      <c r="O46" s="295"/>
      <c r="P46" s="295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95"/>
      <c r="AI46" s="295"/>
      <c r="AJ46" s="335">
        <f t="shared" si="2"/>
        <v>0</v>
      </c>
    </row>
    <row r="47" spans="1:36" ht="15.75" hidden="1">
      <c r="A47" s="301">
        <f>'Что купили'!A47</f>
        <v>0</v>
      </c>
      <c r="B47" s="302">
        <f>цены!AF47-SUM(O47:AI47)</f>
        <v>0</v>
      </c>
      <c r="C47" s="303">
        <f>IF((K47&gt;=цены!B47),0,1)</f>
        <v>0</v>
      </c>
      <c r="D47" s="303">
        <f>IF(K47&gt;=(цены!B47+цены!D47),0,1)</f>
        <v>0</v>
      </c>
      <c r="E47" s="303">
        <f>IF(K47&gt;=(цены!B47+цены!D47+цены!F47),0,1)</f>
        <v>0</v>
      </c>
      <c r="F47" s="303">
        <f>IF(K47&gt;=(цены!B47+цены!D47+цены!F47+цены!H47),0,1)</f>
        <v>0</v>
      </c>
      <c r="G47" s="303">
        <f>IF(K47&gt;=(цены!B47+цены!D47+цены!F47+цены!H47+цены!J47),0,1)</f>
        <v>0</v>
      </c>
      <c r="H47" s="303">
        <f>IF(K47&gt;=(цены!B47+цены!D47+цены!F47+цены!H47+цены!J47+цены!L47),0,1)</f>
        <v>0</v>
      </c>
      <c r="I47" s="303">
        <f>IF(K47&gt;=(цены!B47+цены!D47+цены!F47+цены!H47+цены!J47+цены!L47+цены!N47),0,1)</f>
        <v>0</v>
      </c>
      <c r="J47" s="303">
        <f>IF(K47&gt;=(цены!B47+цены!D47+цены!F47+цены!H47+цены!J47+цены!L47+цены!N47+цены!T47),0,1)</f>
        <v>0</v>
      </c>
      <c r="K47" s="304">
        <f t="shared" si="1"/>
        <v>0</v>
      </c>
      <c r="L47" s="304">
        <f>(цены!B47+цены!D47+цены!F47+цены!H47+цены!J47+цены!L47+ цены!N47+цены!P47+цены!R47+цены!T47+цены!AD47+цены!AF47+цены!AH47+цены!AJ47)</f>
        <v>0</v>
      </c>
      <c r="M47" s="305">
        <f>цены!AE47</f>
        <v>0</v>
      </c>
      <c r="N47" s="136"/>
      <c r="O47" s="295"/>
      <c r="P47" s="295"/>
      <c r="Q47" s="295"/>
      <c r="R47" s="295"/>
      <c r="S47" s="295"/>
      <c r="T47" s="295"/>
      <c r="U47" s="295"/>
      <c r="V47" s="295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95"/>
      <c r="AI47" s="295"/>
      <c r="AJ47" s="335">
        <f t="shared" si="2"/>
        <v>0</v>
      </c>
    </row>
    <row r="48" spans="1:36" ht="15.75">
      <c r="A48" s="301" t="str">
        <f>'Что купили'!A48</f>
        <v>Картофель</v>
      </c>
      <c r="B48" s="302">
        <f>цены!AF48-SUM(O48:AI48)</f>
        <v>0</v>
      </c>
      <c r="C48" s="303">
        <f>IF((K48&gt;=цены!B48),0,1)</f>
        <v>0</v>
      </c>
      <c r="D48" s="303">
        <f>IF(K48&gt;=(цены!B48+цены!D48),0,1)</f>
        <v>0</v>
      </c>
      <c r="E48" s="303">
        <f>IF(K48&gt;=(цены!B48+цены!D48+цены!F48),0,1)</f>
        <v>0</v>
      </c>
      <c r="F48" s="303">
        <f>IF(K48&gt;=(цены!B48+цены!D48+цены!F48+цены!H48),0,1)</f>
        <v>0</v>
      </c>
      <c r="G48" s="303">
        <f>IF(K48&gt;=(цены!B48+цены!D48+цены!F48+цены!H48+цены!J48),0,1)</f>
        <v>0</v>
      </c>
      <c r="H48" s="303">
        <f>IF(K48&gt;=(цены!B48+цены!D48+цены!F48+цены!H48+цены!J48+цены!L48),0,1)</f>
        <v>0</v>
      </c>
      <c r="I48" s="303">
        <f>IF(K48&gt;=(цены!B48+цены!D48+цены!F48+цены!H48+цены!J48+цены!L48+цены!N48),0,1)</f>
        <v>0</v>
      </c>
      <c r="J48" s="303">
        <f>IF(K48&gt;=(цены!B48+цены!D48+цены!F48+цены!H48+цены!J48+цены!L48+цены!N48+цены!T48),0,1)</f>
        <v>0</v>
      </c>
      <c r="K48" s="304">
        <f t="shared" si="1"/>
        <v>51</v>
      </c>
      <c r="L48" s="304">
        <f>(цены!B48+цены!D48+цены!F48+цены!H48+цены!J48+цены!L48+ цены!N48+цены!P48+цены!R48+цены!T48+цены!AD48+цены!AF48+цены!AH48+цены!AJ48)</f>
        <v>4782</v>
      </c>
      <c r="M48" s="305">
        <f>цены!AE48</f>
        <v>0</v>
      </c>
      <c r="N48" s="136"/>
      <c r="O48" s="295">
        <v>1</v>
      </c>
      <c r="P48" s="295">
        <v>1</v>
      </c>
      <c r="Q48" s="295">
        <v>1</v>
      </c>
      <c r="R48" s="295">
        <v>6</v>
      </c>
      <c r="S48" s="295">
        <v>1</v>
      </c>
      <c r="T48" s="295">
        <v>1</v>
      </c>
      <c r="U48" s="295">
        <v>6</v>
      </c>
      <c r="V48" s="295">
        <v>1</v>
      </c>
      <c r="W48" s="295">
        <v>1</v>
      </c>
      <c r="X48" s="295">
        <v>6</v>
      </c>
      <c r="Y48" s="295">
        <v>1</v>
      </c>
      <c r="Z48" s="295">
        <v>1</v>
      </c>
      <c r="AA48" s="295">
        <v>6</v>
      </c>
      <c r="AB48" s="295">
        <v>1</v>
      </c>
      <c r="AC48" s="295">
        <v>1</v>
      </c>
      <c r="AD48" s="296">
        <v>6</v>
      </c>
      <c r="AE48" s="296">
        <v>1</v>
      </c>
      <c r="AF48" s="296">
        <v>1</v>
      </c>
      <c r="AG48" s="296">
        <v>6</v>
      </c>
      <c r="AH48" s="296">
        <v>1</v>
      </c>
      <c r="AI48" s="296">
        <v>1</v>
      </c>
      <c r="AJ48" s="335">
        <f t="shared" si="2"/>
        <v>21</v>
      </c>
    </row>
    <row r="49" spans="1:36" ht="15.75">
      <c r="A49" s="301" t="str">
        <f>'Что купили'!A49</f>
        <v>капуста</v>
      </c>
      <c r="B49" s="302">
        <f>цены!AF49-SUM(O49:AI49)</f>
        <v>0</v>
      </c>
      <c r="C49" s="303">
        <f>IF((K49&gt;=цены!B49),0,1)</f>
        <v>0</v>
      </c>
      <c r="D49" s="303">
        <f>IF(K49&gt;=(цены!B49+цены!D49),0,1)</f>
        <v>0</v>
      </c>
      <c r="E49" s="303">
        <f>IF(K49&gt;=(цены!B49+цены!D49+цены!F49),0,1)</f>
        <v>0</v>
      </c>
      <c r="F49" s="303">
        <f>IF(K49&gt;=(цены!B49+цены!D49+цены!F49+цены!H49),0,1)</f>
        <v>0</v>
      </c>
      <c r="G49" s="303">
        <f>IF(K49&gt;=(цены!B49+цены!D49+цены!F49+цены!H49+цены!J49),0,1)</f>
        <v>0</v>
      </c>
      <c r="H49" s="303">
        <f>IF(K49&gt;=(цены!B49+цены!D49+цены!F49+цены!H49+цены!J49+цены!L49),0,1)</f>
        <v>0</v>
      </c>
      <c r="I49" s="303">
        <f>IF(K49&gt;=(цены!B49+цены!D49+цены!F49+цены!H49+цены!J49+цены!L49+цены!N49),0,1)</f>
        <v>0</v>
      </c>
      <c r="J49" s="303">
        <f>IF(K49&gt;=(цены!B49+цены!D49+цены!F49+цены!H49+цены!J49+цены!L49+цены!N49+цены!T49),0,1)</f>
        <v>0</v>
      </c>
      <c r="K49" s="304">
        <f t="shared" si="1"/>
        <v>6.96</v>
      </c>
      <c r="L49" s="304">
        <f>(цены!B49+цены!D49+цены!F49+цены!H49+цены!J49+цены!L49+ цены!N49+цены!P49+цены!R49+цены!T49+цены!AD49+цены!AF49+цены!AH49+цены!AJ49)</f>
        <v>531.31999999999994</v>
      </c>
      <c r="M49" s="305">
        <f>цены!AE49</f>
        <v>0</v>
      </c>
      <c r="N49" s="136"/>
      <c r="O49" s="295"/>
      <c r="P49" s="295"/>
      <c r="Q49" s="295"/>
      <c r="R49" s="295">
        <v>1.4</v>
      </c>
      <c r="S49" s="295"/>
      <c r="T49" s="295"/>
      <c r="U49" s="295">
        <v>1.4</v>
      </c>
      <c r="V49" s="295"/>
      <c r="W49" s="295"/>
      <c r="X49" s="295">
        <v>1.39</v>
      </c>
      <c r="Y49" s="295"/>
      <c r="Z49" s="295"/>
      <c r="AA49" s="295">
        <v>1</v>
      </c>
      <c r="AB49" s="295"/>
      <c r="AC49" s="295"/>
      <c r="AD49" s="296">
        <v>0.9</v>
      </c>
      <c r="AE49" s="295"/>
      <c r="AF49" s="295"/>
      <c r="AG49" s="296">
        <v>0.87</v>
      </c>
      <c r="AH49" s="295"/>
      <c r="AI49" s="295"/>
      <c r="AJ49" s="335">
        <f t="shared" si="2"/>
        <v>6</v>
      </c>
    </row>
    <row r="50" spans="1:36" ht="15.75">
      <c r="A50" s="301" t="str">
        <f>'Что купили'!A50</f>
        <v>лук</v>
      </c>
      <c r="B50" s="302">
        <f>цены!AF50-SUM(O50:AI50)</f>
        <v>0</v>
      </c>
      <c r="C50" s="303">
        <f>IF((K50&gt;=цены!B50),0,1)</f>
        <v>0</v>
      </c>
      <c r="D50" s="303">
        <f>IF(K50&gt;=(цены!B50+цены!D50),0,1)</f>
        <v>0</v>
      </c>
      <c r="E50" s="303">
        <f>IF(K50&gt;=(цены!B50+цены!D50+цены!F50),0,1)</f>
        <v>0</v>
      </c>
      <c r="F50" s="303">
        <f>IF(K50&gt;=(цены!B50+цены!D50+цены!F50+цены!H50),0,1)</f>
        <v>0</v>
      </c>
      <c r="G50" s="303">
        <f>IF(K50&gt;=(цены!B50+цены!D50+цены!F50+цены!H50+цены!J50),0,1)</f>
        <v>0</v>
      </c>
      <c r="H50" s="303">
        <f>IF(K50&gt;=(цены!B50+цены!D50+цены!F50+цены!H50+цены!J50+цены!L50),0,1)</f>
        <v>0</v>
      </c>
      <c r="I50" s="303">
        <f>IF(K50&gt;=(цены!B50+цены!D50+цены!F50+цены!H50+цены!J50+цены!L50+цены!N50),0,1)</f>
        <v>0</v>
      </c>
      <c r="J50" s="303">
        <f>IF(K50&gt;=(цены!B50+цены!D50+цены!F50+цены!H50+цены!J50+цены!L50+цены!N50+цены!T50),0,1)</f>
        <v>0</v>
      </c>
      <c r="K50" s="304">
        <f t="shared" si="1"/>
        <v>3.5200000000000009</v>
      </c>
      <c r="L50" s="304">
        <f>(цены!B50+цены!D50+цены!F50+цены!H50+цены!J50+цены!L50+ цены!N50+цены!P50+цены!R50+цены!T50+цены!AD50+цены!AF50+цены!AH50+цены!AJ50)</f>
        <v>278.24</v>
      </c>
      <c r="M50" s="305">
        <f>цены!AE50</f>
        <v>0</v>
      </c>
      <c r="N50" s="136"/>
      <c r="O50" s="295">
        <v>0.15</v>
      </c>
      <c r="P50" s="295">
        <v>0.15</v>
      </c>
      <c r="Q50" s="295">
        <v>0.15</v>
      </c>
      <c r="R50" s="295">
        <v>0.15</v>
      </c>
      <c r="S50" s="295">
        <v>0.15</v>
      </c>
      <c r="T50" s="295">
        <v>0.15</v>
      </c>
      <c r="U50" s="295">
        <v>0.15</v>
      </c>
      <c r="V50" s="295">
        <v>0.15</v>
      </c>
      <c r="W50" s="295">
        <v>0.15</v>
      </c>
      <c r="X50" s="295">
        <v>0.15</v>
      </c>
      <c r="Y50" s="295">
        <v>0.15</v>
      </c>
      <c r="Z50" s="295">
        <v>0.15</v>
      </c>
      <c r="AA50" s="295">
        <v>0.15</v>
      </c>
      <c r="AB50" s="295">
        <v>0.15</v>
      </c>
      <c r="AC50" s="295">
        <v>0.2</v>
      </c>
      <c r="AD50" s="295">
        <v>0.2</v>
      </c>
      <c r="AE50" s="295">
        <v>0.2</v>
      </c>
      <c r="AF50" s="295">
        <v>0.2</v>
      </c>
      <c r="AG50" s="295">
        <v>0.2</v>
      </c>
      <c r="AH50" s="295">
        <v>0.2</v>
      </c>
      <c r="AI50" s="295">
        <v>0.22</v>
      </c>
      <c r="AJ50" s="335">
        <f t="shared" si="2"/>
        <v>21</v>
      </c>
    </row>
    <row r="51" spans="1:36" ht="15.75">
      <c r="A51" s="301" t="str">
        <f>'Что купили'!A51</f>
        <v>морковь</v>
      </c>
      <c r="B51" s="302">
        <f>цены!AF51-SUM(O51:AI51)</f>
        <v>0</v>
      </c>
      <c r="C51" s="303">
        <f>IF((K51&gt;=цены!B51),0,1)</f>
        <v>0</v>
      </c>
      <c r="D51" s="303">
        <f>IF(K51&gt;=(цены!B51+цены!D51),0,1)</f>
        <v>0</v>
      </c>
      <c r="E51" s="303">
        <f>IF(K51&gt;=(цены!B51+цены!D51+цены!F51),0,1)</f>
        <v>0</v>
      </c>
      <c r="F51" s="303">
        <f>IF(K51&gt;=(цены!B51+цены!D51+цены!F51+цены!H51),0,1)</f>
        <v>0</v>
      </c>
      <c r="G51" s="303">
        <f>IF(K51&gt;=(цены!B51+цены!D51+цены!F51+цены!H51+цены!J51),0,1)</f>
        <v>0</v>
      </c>
      <c r="H51" s="303">
        <f>IF(K51&gt;=(цены!B51+цены!D51+цены!F51+цены!H51+цены!J51+цены!L51),0,1)</f>
        <v>0</v>
      </c>
      <c r="I51" s="303">
        <f>IF(K51&gt;=(цены!B51+цены!D51+цены!F51+цены!H51+цены!J51+цены!L51+цены!N51),0,1)</f>
        <v>0</v>
      </c>
      <c r="J51" s="303">
        <f>IF(K51&gt;=(цены!B51+цены!D51+цены!F51+цены!H51+цены!J51+цены!L51+цены!N51+цены!T51),0,1)</f>
        <v>0</v>
      </c>
      <c r="K51" s="304">
        <f t="shared" si="1"/>
        <v>3.6100000000000012</v>
      </c>
      <c r="L51" s="304">
        <f>(цены!B51+цены!D51+цены!F51+цены!H51+цены!J51+цены!L51+ цены!N51+цены!P51+цены!R51+цены!T51+цены!AD51+цены!AF51+цены!AH51+цены!AJ51)</f>
        <v>274.60000000000002</v>
      </c>
      <c r="M51" s="305">
        <f>цены!AE51</f>
        <v>0</v>
      </c>
      <c r="N51" s="136"/>
      <c r="O51" s="295">
        <v>0.15</v>
      </c>
      <c r="P51" s="295">
        <v>0.15</v>
      </c>
      <c r="Q51" s="295">
        <v>0.15</v>
      </c>
      <c r="R51" s="295">
        <v>0.15</v>
      </c>
      <c r="S51" s="295">
        <v>0.15</v>
      </c>
      <c r="T51" s="295">
        <v>0.15</v>
      </c>
      <c r="U51" s="295">
        <v>0.15</v>
      </c>
      <c r="V51" s="295">
        <v>0.15</v>
      </c>
      <c r="W51" s="295">
        <v>0.15</v>
      </c>
      <c r="X51" s="295">
        <v>0.15</v>
      </c>
      <c r="Y51" s="295">
        <v>0.15</v>
      </c>
      <c r="Z51" s="295">
        <v>0.16</v>
      </c>
      <c r="AA51" s="295">
        <v>0.2</v>
      </c>
      <c r="AB51" s="295">
        <v>0.2</v>
      </c>
      <c r="AC51" s="295">
        <v>0.2</v>
      </c>
      <c r="AD51" s="295">
        <v>0.2</v>
      </c>
      <c r="AE51" s="295">
        <v>0.2</v>
      </c>
      <c r="AF51" s="295">
        <v>0.2</v>
      </c>
      <c r="AG51" s="295">
        <v>0.2</v>
      </c>
      <c r="AH51" s="295">
        <v>0.2</v>
      </c>
      <c r="AI51" s="295">
        <v>0.2</v>
      </c>
      <c r="AJ51" s="335">
        <f t="shared" si="2"/>
        <v>21</v>
      </c>
    </row>
    <row r="52" spans="1:36" ht="15.75">
      <c r="A52" s="301" t="str">
        <f>'Что купили'!A52</f>
        <v>огурцы</v>
      </c>
      <c r="B52" s="302">
        <f>цены!AF52-SUM(O52:AI52)</f>
        <v>0</v>
      </c>
      <c r="C52" s="303">
        <f>IF((K52&gt;=цены!B52),0,1)</f>
        <v>0</v>
      </c>
      <c r="D52" s="303">
        <f>IF(K52&gt;=(цены!B52+цены!D52),0,1)</f>
        <v>0</v>
      </c>
      <c r="E52" s="303">
        <f>IF(K52&gt;=(цены!B52+цены!D52+цены!F52),0,1)</f>
        <v>0</v>
      </c>
      <c r="F52" s="303">
        <f>IF(K52&gt;=(цены!B52+цены!D52+цены!F52+цены!H52),0,1)</f>
        <v>0</v>
      </c>
      <c r="G52" s="303">
        <f>IF(K52&gt;=(цены!B52+цены!D52+цены!F52+цены!H52+цены!J52),0,1)</f>
        <v>0</v>
      </c>
      <c r="H52" s="303">
        <f>IF(K52&gt;=(цены!B52+цены!D52+цены!F52+цены!H52+цены!J52+цены!L52),0,1)</f>
        <v>0</v>
      </c>
      <c r="I52" s="303">
        <f>IF(K52&gt;=(цены!B52+цены!D52+цены!F52+цены!H52+цены!J52+цены!L52+цены!N52),0,1)</f>
        <v>0</v>
      </c>
      <c r="J52" s="303">
        <f>IF(K52&gt;=(цены!B52+цены!D52+цены!F52+цены!H52+цены!J52+цены!L52+цены!N52+цены!T52),0,1)</f>
        <v>0</v>
      </c>
      <c r="K52" s="304">
        <f t="shared" si="1"/>
        <v>10.75</v>
      </c>
      <c r="L52" s="304">
        <f>(цены!B52+цены!D52+цены!F52+цены!H52+цены!J52+цены!L52+ цены!N52+цены!P52+цены!R52+цены!T52+цены!AD52+цены!AF52+цены!AH52+цены!AJ52)</f>
        <v>1980.5</v>
      </c>
      <c r="M52" s="305">
        <f>цены!AE52</f>
        <v>0</v>
      </c>
      <c r="N52" s="136"/>
      <c r="O52" s="295">
        <v>0.42</v>
      </c>
      <c r="P52" s="295">
        <v>0.42</v>
      </c>
      <c r="Q52" s="295">
        <v>0.42</v>
      </c>
      <c r="R52" s="295">
        <v>0.42</v>
      </c>
      <c r="S52" s="295">
        <v>0.42</v>
      </c>
      <c r="T52" s="295">
        <v>0.42</v>
      </c>
      <c r="U52" s="295">
        <v>0.42</v>
      </c>
      <c r="V52" s="295">
        <v>0.66</v>
      </c>
      <c r="W52" s="295">
        <v>0.5</v>
      </c>
      <c r="X52" s="295">
        <v>0.5</v>
      </c>
      <c r="Y52" s="295">
        <v>0.5</v>
      </c>
      <c r="Z52" s="295">
        <v>0.5</v>
      </c>
      <c r="AA52" s="295">
        <v>0.5</v>
      </c>
      <c r="AB52" s="295">
        <v>0.5</v>
      </c>
      <c r="AC52" s="295">
        <v>0.5</v>
      </c>
      <c r="AD52" s="295">
        <v>0.55000000000000004</v>
      </c>
      <c r="AE52" s="295">
        <v>0.55000000000000004</v>
      </c>
      <c r="AF52" s="295">
        <v>0.65</v>
      </c>
      <c r="AG52" s="295">
        <v>0.65</v>
      </c>
      <c r="AH52" s="295">
        <v>0.65</v>
      </c>
      <c r="AI52" s="295">
        <v>0.6</v>
      </c>
      <c r="AJ52" s="335">
        <f t="shared" si="2"/>
        <v>21</v>
      </c>
    </row>
    <row r="53" spans="1:36" ht="15.75">
      <c r="A53" s="301" t="str">
        <f>'Что купили'!A53</f>
        <v>помидоры</v>
      </c>
      <c r="B53" s="302">
        <f>цены!AF53-SUM(O53:AI53)</f>
        <v>0</v>
      </c>
      <c r="C53" s="303">
        <f>IF((K53&gt;=цены!B53),0,1)</f>
        <v>0</v>
      </c>
      <c r="D53" s="303">
        <f>IF(K53&gt;=(цены!B53+цены!D53),0,1)</f>
        <v>0</v>
      </c>
      <c r="E53" s="303">
        <f>IF(K53&gt;=(цены!B53+цены!D53+цены!F53),0,1)</f>
        <v>0</v>
      </c>
      <c r="F53" s="303">
        <f>IF(K53&gt;=(цены!B53+цены!D53+цены!F53+цены!H53),0,1)</f>
        <v>0</v>
      </c>
      <c r="G53" s="303">
        <f>IF(K53&gt;=(цены!B53+цены!D53+цены!F53+цены!H53+цены!J53),0,1)</f>
        <v>0</v>
      </c>
      <c r="H53" s="303">
        <f>IF(K53&gt;=(цены!B53+цены!D53+цены!F53+цены!H53+цены!J53+цены!L53),0,1)</f>
        <v>0</v>
      </c>
      <c r="I53" s="303">
        <f>IF(K53&gt;=(цены!B53+цены!D53+цены!F53+цены!H53+цены!J53+цены!L53+цены!N53),0,1)</f>
        <v>0</v>
      </c>
      <c r="J53" s="303">
        <f>IF(K53&gt;=(цены!B53+цены!D53+цены!F53+цены!H53+цены!J53+цены!L53+цены!N53+цены!T53),0,1)</f>
        <v>0</v>
      </c>
      <c r="K53" s="304">
        <f t="shared" si="1"/>
        <v>10.82</v>
      </c>
      <c r="L53" s="304">
        <f>(цены!B53+цены!D53+цены!F53+цены!H53+цены!J53+цены!L53+ цены!N53+цены!P53+цены!R53+цены!T53+цены!AD53+цены!AF53+цены!AH53+цены!AJ53)</f>
        <v>2858.4400000000005</v>
      </c>
      <c r="M53" s="305">
        <f>цены!AE53</f>
        <v>0</v>
      </c>
      <c r="N53" s="136"/>
      <c r="O53" s="295">
        <v>0.42</v>
      </c>
      <c r="P53" s="295">
        <v>0.42</v>
      </c>
      <c r="Q53" s="295">
        <v>0.42</v>
      </c>
      <c r="R53" s="295">
        <v>0.42</v>
      </c>
      <c r="S53" s="295">
        <v>0.42</v>
      </c>
      <c r="T53" s="295">
        <v>0.42</v>
      </c>
      <c r="U53" s="295">
        <v>0.42</v>
      </c>
      <c r="V53" s="295">
        <v>0.68</v>
      </c>
      <c r="W53" s="295">
        <v>0.5</v>
      </c>
      <c r="X53" s="295">
        <v>0.5</v>
      </c>
      <c r="Y53" s="295">
        <v>0.55000000000000004</v>
      </c>
      <c r="Z53" s="295">
        <v>0.5</v>
      </c>
      <c r="AA53" s="295">
        <v>0.5</v>
      </c>
      <c r="AB53" s="295">
        <v>0.5</v>
      </c>
      <c r="AC53" s="295">
        <v>0.5</v>
      </c>
      <c r="AD53" s="295">
        <v>0.55000000000000004</v>
      </c>
      <c r="AE53" s="295">
        <v>0.55000000000000004</v>
      </c>
      <c r="AF53" s="295">
        <v>0.65</v>
      </c>
      <c r="AG53" s="295">
        <v>0.65</v>
      </c>
      <c r="AH53" s="295">
        <v>0.65</v>
      </c>
      <c r="AI53" s="295">
        <v>0.6</v>
      </c>
      <c r="AJ53" s="335">
        <f t="shared" si="2"/>
        <v>21</v>
      </c>
    </row>
    <row r="54" spans="1:36" ht="15.75">
      <c r="A54" s="301">
        <f>'Что купили'!A54</f>
        <v>0</v>
      </c>
      <c r="B54" s="302">
        <f>цены!AF54-SUM(O54:AI54)</f>
        <v>0</v>
      </c>
      <c r="C54" s="303">
        <f>IF((K54&gt;=цены!B54),0,1)</f>
        <v>0</v>
      </c>
      <c r="D54" s="303">
        <f>IF(K54&gt;=(цены!B54+цены!D54),0,1)</f>
        <v>0</v>
      </c>
      <c r="E54" s="303">
        <f>IF(K54&gt;=(цены!B54+цены!D54+цены!F54),0,1)</f>
        <v>0</v>
      </c>
      <c r="F54" s="303">
        <f>IF(K54&gt;=(цены!B54+цены!D54+цены!F54+цены!H54),0,1)</f>
        <v>0</v>
      </c>
      <c r="G54" s="303">
        <f>IF(K54&gt;=(цены!B54+цены!D54+цены!F54+цены!H54+цены!J54),0,1)</f>
        <v>0</v>
      </c>
      <c r="H54" s="303">
        <f>IF(K54&gt;=(цены!B54+цены!D54+цены!F54+цены!H54+цены!J54+цены!L54),0,1)</f>
        <v>0</v>
      </c>
      <c r="I54" s="303">
        <f>IF(K54&gt;=(цены!B54+цены!D54+цены!F54+цены!H54+цены!J54+цены!L54+цены!N54),0,1)</f>
        <v>0</v>
      </c>
      <c r="J54" s="303">
        <f>IF(K54&gt;=(цены!B54+цены!D54+цены!F54+цены!H54+цены!J54+цены!L54+цены!N54+цены!T54),0,1)</f>
        <v>0</v>
      </c>
      <c r="K54" s="304">
        <f t="shared" si="1"/>
        <v>0</v>
      </c>
      <c r="L54" s="304">
        <f>(цены!B54+цены!D54+цены!F54+цены!H54+цены!J54+цены!L54+ цены!N54+цены!P54+цены!R54+цены!T54+цены!AD54+цены!AF54+цены!AH54+цены!AJ54)</f>
        <v>0</v>
      </c>
      <c r="M54" s="305">
        <f>цены!AE54</f>
        <v>0</v>
      </c>
      <c r="N54" s="136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335">
        <f t="shared" si="2"/>
        <v>0</v>
      </c>
    </row>
    <row r="55" spans="1:36" ht="15.75" hidden="1">
      <c r="A55" s="301">
        <f>'Что купили'!A55</f>
        <v>0</v>
      </c>
      <c r="B55" s="302">
        <f>цены!AF55-SUM(O55:AI55)</f>
        <v>0</v>
      </c>
      <c r="C55" s="303">
        <f>IF((K55&gt;=цены!B55),0,1)</f>
        <v>0</v>
      </c>
      <c r="D55" s="303">
        <f>IF(K55&gt;=(цены!B55+цены!D55),0,1)</f>
        <v>0</v>
      </c>
      <c r="E55" s="303">
        <f>IF(K55&gt;=(цены!B55+цены!D55+цены!F55),0,1)</f>
        <v>0</v>
      </c>
      <c r="F55" s="303">
        <f>IF(K55&gt;=(цены!B55+цены!D55+цены!F55+цены!H55),0,1)</f>
        <v>0</v>
      </c>
      <c r="G55" s="303">
        <f>IF(K55&gt;=(цены!B55+цены!D55+цены!F55+цены!H55+цены!J55),0,1)</f>
        <v>0</v>
      </c>
      <c r="H55" s="303">
        <f>IF(K55&gt;=(цены!B55+цены!D55+цены!F55+цены!H55+цены!J55+цены!L55),0,1)</f>
        <v>0</v>
      </c>
      <c r="I55" s="303">
        <f>IF(K55&gt;=(цены!B55+цены!D55+цены!F55+цены!H55+цены!J55+цены!L55+цены!N55),0,1)</f>
        <v>0</v>
      </c>
      <c r="J55" s="303">
        <f>IF(K55&gt;=(цены!B55+цены!D55+цены!F55+цены!H55+цены!J55+цены!L55+цены!N55+цены!T55),0,1)</f>
        <v>0</v>
      </c>
      <c r="K55" s="304">
        <f t="shared" si="1"/>
        <v>0</v>
      </c>
      <c r="L55" s="304">
        <f>(цены!B55+цены!D55+цены!F55+цены!H55+цены!J55+цены!L55+ цены!N55+цены!P55+цены!R55+цены!T55+цены!AD55+цены!AF55+цены!AH55+цены!AJ55)</f>
        <v>0</v>
      </c>
      <c r="M55" s="305">
        <f>цены!AE55</f>
        <v>0</v>
      </c>
      <c r="N55" s="136"/>
      <c r="O55" s="295"/>
      <c r="P55" s="295"/>
      <c r="Q55" s="295"/>
      <c r="R55" s="295"/>
      <c r="S55" s="295"/>
      <c r="T55" s="295"/>
      <c r="U55" s="295"/>
      <c r="V55" s="295"/>
      <c r="W55" s="295"/>
      <c r="X55" s="295"/>
      <c r="Y55" s="295"/>
      <c r="Z55" s="295"/>
      <c r="AA55" s="295"/>
      <c r="AB55" s="295"/>
      <c r="AC55" s="295"/>
      <c r="AD55" s="295"/>
      <c r="AE55" s="295"/>
      <c r="AF55" s="295"/>
      <c r="AG55" s="295"/>
      <c r="AH55" s="295"/>
      <c r="AI55" s="295"/>
      <c r="AJ55" s="335">
        <f t="shared" si="2"/>
        <v>0</v>
      </c>
    </row>
    <row r="56" spans="1:36" ht="15.75" hidden="1">
      <c r="A56" s="301">
        <f>'Что купили'!A56</f>
        <v>0</v>
      </c>
      <c r="B56" s="302">
        <f>цены!AF56-SUM(O56:AI56)</f>
        <v>0</v>
      </c>
      <c r="C56" s="303">
        <f>IF((K56&gt;=цены!B56),0,1)</f>
        <v>0</v>
      </c>
      <c r="D56" s="303">
        <f>IF(K56&gt;=(цены!B56+цены!D56),0,1)</f>
        <v>0</v>
      </c>
      <c r="E56" s="303">
        <f>IF(K56&gt;=(цены!B56+цены!D56+цены!F56),0,1)</f>
        <v>0</v>
      </c>
      <c r="F56" s="303">
        <f>IF(K56&gt;=(цены!B56+цены!D56+цены!F56+цены!H56),0,1)</f>
        <v>0</v>
      </c>
      <c r="G56" s="303">
        <f>IF(K56&gt;=(цены!B56+цены!D56+цены!F56+цены!H56+цены!J56),0,1)</f>
        <v>0</v>
      </c>
      <c r="H56" s="303">
        <f>IF(K56&gt;=(цены!B56+цены!D56+цены!F56+цены!H56+цены!J56+цены!L56),0,1)</f>
        <v>0</v>
      </c>
      <c r="I56" s="303">
        <f>IF(K56&gt;=(цены!B56+цены!D56+цены!F56+цены!H56+цены!J56+цены!L56+цены!N56),0,1)</f>
        <v>0</v>
      </c>
      <c r="J56" s="303">
        <f>IF(K56&gt;=(цены!B56+цены!D56+цены!F56+цены!H56+цены!J56+цены!L56+цены!N56+цены!T56),0,1)</f>
        <v>0</v>
      </c>
      <c r="K56" s="304">
        <f t="shared" si="1"/>
        <v>0</v>
      </c>
      <c r="L56" s="304">
        <f>(цены!B56+цены!D56+цены!F56+цены!H56+цены!J56+цены!L56+ цены!N56+цены!P56+цены!R56+цены!T56+цены!AD56+цены!AF56+цены!AH56+цены!AJ56)</f>
        <v>0</v>
      </c>
      <c r="M56" s="305">
        <f>цены!AE56</f>
        <v>0</v>
      </c>
      <c r="N56" s="136"/>
      <c r="O56" s="295"/>
      <c r="P56" s="295"/>
      <c r="Q56" s="295"/>
      <c r="R56" s="295"/>
      <c r="S56" s="295"/>
      <c r="T56" s="295"/>
      <c r="U56" s="295"/>
      <c r="V56" s="295"/>
      <c r="W56" s="295"/>
      <c r="X56" s="295"/>
      <c r="Y56" s="295"/>
      <c r="Z56" s="295"/>
      <c r="AA56" s="295"/>
      <c r="AB56" s="295"/>
      <c r="AC56" s="295"/>
      <c r="AD56" s="295"/>
      <c r="AE56" s="295"/>
      <c r="AF56" s="295"/>
      <c r="AG56" s="295"/>
      <c r="AH56" s="295"/>
      <c r="AI56" s="295"/>
      <c r="AJ56" s="335">
        <f t="shared" si="2"/>
        <v>0</v>
      </c>
    </row>
    <row r="57" spans="1:36" ht="15.75">
      <c r="A57" s="301" t="str">
        <f>'Что купили'!A57</f>
        <v>хлеб белый</v>
      </c>
      <c r="B57" s="302">
        <f>цены!AF57-SUM(O57:AI57)</f>
        <v>0</v>
      </c>
      <c r="C57" s="303">
        <f>IF((K57&gt;=цены!B57),0,1)</f>
        <v>0</v>
      </c>
      <c r="D57" s="303">
        <f>IF(K57&gt;=(цены!B57+цены!D57),0,1)</f>
        <v>0</v>
      </c>
      <c r="E57" s="303">
        <f>IF(K57&gt;=(цены!B57+цены!D57+цены!F57),0,1)</f>
        <v>0</v>
      </c>
      <c r="F57" s="303">
        <f>IF(K57&gt;=(цены!B57+цены!D57+цены!F57+цены!H57),0,1)</f>
        <v>0</v>
      </c>
      <c r="G57" s="303">
        <f>IF(K57&gt;=(цены!B57+цены!D57+цены!F57+цены!H57+цены!J57),0,1)</f>
        <v>0</v>
      </c>
      <c r="H57" s="303">
        <f>IF(K57&gt;=(цены!B57+цены!D57+цены!F57+цены!H57+цены!J57+цены!L57),0,1)</f>
        <v>0</v>
      </c>
      <c r="I57" s="303">
        <f>IF(K57&gt;=(цены!B57+цены!D57+цены!F57+цены!H57+цены!J57+цены!L57+цены!N57),0,1)</f>
        <v>0</v>
      </c>
      <c r="J57" s="303">
        <f>IF(K57&gt;=(цены!B57+цены!D57+цены!F57+цены!H57+цены!J57+цены!L57+цены!N57+цены!T57),0,1)</f>
        <v>0</v>
      </c>
      <c r="K57" s="304">
        <f t="shared" si="1"/>
        <v>21</v>
      </c>
      <c r="L57" s="304">
        <f>(цены!B57+цены!D57+цены!F57+цены!H57+цены!J57+цены!L57+ цены!N57+цены!P57+цены!R57+цены!T57+цены!AD57+цены!AF57+цены!AH57+цены!AJ57)</f>
        <v>1098</v>
      </c>
      <c r="M57" s="305">
        <f>цены!AE57</f>
        <v>0</v>
      </c>
      <c r="N57" s="136"/>
      <c r="O57" s="295">
        <v>1</v>
      </c>
      <c r="P57" s="295">
        <v>1</v>
      </c>
      <c r="Q57" s="295">
        <v>1</v>
      </c>
      <c r="R57" s="295">
        <v>1</v>
      </c>
      <c r="S57" s="295">
        <v>1</v>
      </c>
      <c r="T57" s="295">
        <v>1</v>
      </c>
      <c r="U57" s="295">
        <v>1</v>
      </c>
      <c r="V57" s="295">
        <v>1</v>
      </c>
      <c r="W57" s="295">
        <v>1</v>
      </c>
      <c r="X57" s="295">
        <v>1</v>
      </c>
      <c r="Y57" s="295">
        <v>1</v>
      </c>
      <c r="Z57" s="295">
        <v>1</v>
      </c>
      <c r="AA57" s="295">
        <v>1</v>
      </c>
      <c r="AB57" s="295">
        <v>1</v>
      </c>
      <c r="AC57" s="295">
        <v>1</v>
      </c>
      <c r="AD57" s="295">
        <v>1</v>
      </c>
      <c r="AE57" s="295">
        <v>1</v>
      </c>
      <c r="AF57" s="295">
        <v>1</v>
      </c>
      <c r="AG57" s="295">
        <v>1</v>
      </c>
      <c r="AH57" s="295">
        <v>1</v>
      </c>
      <c r="AI57" s="295">
        <v>1</v>
      </c>
      <c r="AJ57" s="335">
        <f t="shared" si="2"/>
        <v>21</v>
      </c>
    </row>
    <row r="58" spans="1:36" ht="15.75">
      <c r="A58" s="301" t="str">
        <f>'Что купили'!A58</f>
        <v>хлеб черный</v>
      </c>
      <c r="B58" s="302">
        <f>цены!AF58-SUM(O58:AI58)</f>
        <v>0</v>
      </c>
      <c r="C58" s="303">
        <f>IF((K58&gt;=цены!B58),0,1)</f>
        <v>0</v>
      </c>
      <c r="D58" s="303">
        <f>IF(K58&gt;=(цены!B58+цены!D58),0,1)</f>
        <v>0</v>
      </c>
      <c r="E58" s="303">
        <f>IF(K58&gt;=(цены!B58+цены!D58+цены!F58),0,1)</f>
        <v>0</v>
      </c>
      <c r="F58" s="303">
        <f>IF(K58&gt;=(цены!B58+цены!D58+цены!F58+цены!H58),0,1)</f>
        <v>0</v>
      </c>
      <c r="G58" s="303">
        <f>IF(K58&gt;=(цены!B58+цены!D58+цены!F58+цены!H58+цены!J58),0,1)</f>
        <v>0</v>
      </c>
      <c r="H58" s="303">
        <f>IF(K58&gt;=(цены!B58+цены!D58+цены!F58+цены!H58+цены!J58+цены!L58),0,1)</f>
        <v>0</v>
      </c>
      <c r="I58" s="303">
        <f>IF(K58&gt;=(цены!B58+цены!D58+цены!F58+цены!H58+цены!J58+цены!L58+цены!N58),0,1)</f>
        <v>0</v>
      </c>
      <c r="J58" s="303">
        <f>IF(K58&gt;=(цены!B58+цены!D58+цены!F58+цены!H58+цены!J58+цены!L58+цены!N58+цены!T58),0,1)</f>
        <v>0</v>
      </c>
      <c r="K58" s="304">
        <f t="shared" si="1"/>
        <v>21</v>
      </c>
      <c r="L58" s="304">
        <f>(цены!B58+цены!D58+цены!F58+цены!H58+цены!J58+цены!L58+ цены!N58+цены!P58+цены!R58+цены!T58+цены!AD58+цены!AF58+цены!AH58+цены!AJ58)</f>
        <v>1186</v>
      </c>
      <c r="M58" s="305">
        <f>цены!AE58</f>
        <v>0</v>
      </c>
      <c r="N58" s="136"/>
      <c r="O58" s="295">
        <v>1</v>
      </c>
      <c r="P58" s="295">
        <v>1</v>
      </c>
      <c r="Q58" s="295">
        <v>1</v>
      </c>
      <c r="R58" s="295">
        <v>1</v>
      </c>
      <c r="S58" s="295">
        <v>1</v>
      </c>
      <c r="T58" s="295">
        <v>1</v>
      </c>
      <c r="U58" s="295">
        <v>1</v>
      </c>
      <c r="V58" s="295">
        <v>1</v>
      </c>
      <c r="W58" s="295">
        <v>1</v>
      </c>
      <c r="X58" s="295">
        <v>1</v>
      </c>
      <c r="Y58" s="295">
        <v>1</v>
      </c>
      <c r="Z58" s="295">
        <v>1</v>
      </c>
      <c r="AA58" s="295">
        <v>1</v>
      </c>
      <c r="AB58" s="295">
        <v>1</v>
      </c>
      <c r="AC58" s="295">
        <v>1</v>
      </c>
      <c r="AD58" s="295">
        <v>1</v>
      </c>
      <c r="AE58" s="295">
        <v>1</v>
      </c>
      <c r="AF58" s="295">
        <v>1</v>
      </c>
      <c r="AG58" s="295">
        <v>1</v>
      </c>
      <c r="AH58" s="295">
        <v>1</v>
      </c>
      <c r="AI58" s="295">
        <v>1</v>
      </c>
      <c r="AJ58" s="335">
        <f t="shared" si="2"/>
        <v>21</v>
      </c>
    </row>
    <row r="59" spans="1:36" ht="15.75" hidden="1">
      <c r="A59" s="301">
        <f>'Что купили'!A59</f>
        <v>0</v>
      </c>
      <c r="B59" s="302">
        <f>цены!AF59-SUM(O59:AI59)</f>
        <v>0</v>
      </c>
      <c r="C59" s="303">
        <f>IF((K59&gt;=цены!B59),0,1)</f>
        <v>0</v>
      </c>
      <c r="D59" s="303">
        <f>IF(K59&gt;=(цены!B59+цены!D59),0,1)</f>
        <v>0</v>
      </c>
      <c r="E59" s="303">
        <f>IF(K59&gt;=(цены!B59+цены!D59+цены!F59),0,1)</f>
        <v>0</v>
      </c>
      <c r="F59" s="303">
        <f>IF(K59&gt;=(цены!B59+цены!D59+цены!F59+цены!H59),0,1)</f>
        <v>0</v>
      </c>
      <c r="G59" s="303">
        <f>IF(K59&gt;=(цены!B59+цены!D59+цены!F59+цены!H59+цены!J59),0,1)</f>
        <v>0</v>
      </c>
      <c r="H59" s="303">
        <f>IF(K59&gt;=(цены!B59+цены!D59+цены!F59+цены!H59+цены!J59+цены!L59),0,1)</f>
        <v>0</v>
      </c>
      <c r="I59" s="303">
        <f>IF(K59&gt;=(цены!B59+цены!D59+цены!F59+цены!H59+цены!J59+цены!L59+цены!N59),0,1)</f>
        <v>0</v>
      </c>
      <c r="J59" s="303">
        <f>IF(K59&gt;=(цены!B59+цены!D59+цены!F59+цены!H59+цены!J59+цены!L59+цены!N59+цены!T59),0,1)</f>
        <v>0</v>
      </c>
      <c r="K59" s="304">
        <f t="shared" si="1"/>
        <v>0</v>
      </c>
      <c r="L59" s="304">
        <f>(цены!B59+цены!D59+цены!F59+цены!H59+цены!J59+цены!L59+ цены!N59+цены!P59+цены!R59+цены!T59+цены!AD59+цены!AF59+цены!AH59+цены!AJ59)</f>
        <v>0</v>
      </c>
      <c r="M59" s="305">
        <f>цены!AE59</f>
        <v>0</v>
      </c>
      <c r="N59" s="136"/>
      <c r="O59" s="295"/>
      <c r="P59" s="295"/>
      <c r="Q59" s="295"/>
      <c r="R59" s="295"/>
      <c r="S59" s="295"/>
      <c r="T59" s="295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335">
        <f t="shared" si="2"/>
        <v>0</v>
      </c>
    </row>
    <row r="60" spans="1:36" ht="15.75" hidden="1">
      <c r="A60" s="301">
        <f>'Что купили'!A60</f>
        <v>0</v>
      </c>
      <c r="B60" s="302">
        <f>цены!AF60-SUM(O60:AI60)</f>
        <v>0</v>
      </c>
      <c r="C60" s="303">
        <f>IF((K60&gt;=цены!B60),0,1)</f>
        <v>0</v>
      </c>
      <c r="D60" s="303">
        <f>IF(K60&gt;=(цены!B60+цены!D60),0,1)</f>
        <v>0</v>
      </c>
      <c r="E60" s="303">
        <f>IF(K60&gt;=(цены!B60+цены!D60+цены!F60),0,1)</f>
        <v>0</v>
      </c>
      <c r="F60" s="303">
        <f>IF(K60&gt;=(цены!B60+цены!D60+цены!F60+цены!H60),0,1)</f>
        <v>0</v>
      </c>
      <c r="G60" s="303">
        <f>IF(K60&gt;=(цены!B60+цены!D60+цены!F60+цены!H60+цены!J60),0,1)</f>
        <v>0</v>
      </c>
      <c r="H60" s="303">
        <f>IF(K60&gt;=(цены!B60+цены!D60+цены!F60+цены!H60+цены!J60+цены!L60),0,1)</f>
        <v>0</v>
      </c>
      <c r="I60" s="303">
        <f>IF(K60&gt;=(цены!B60+цены!D60+цены!F60+цены!H60+цены!J60+цены!L60+цены!N60),0,1)</f>
        <v>0</v>
      </c>
      <c r="J60" s="303">
        <f>IF(K60&gt;=(цены!B60+цены!D60+цены!F60+цены!H60+цены!J60+цены!L60+цены!N60+цены!T60),0,1)</f>
        <v>0</v>
      </c>
      <c r="K60" s="304">
        <f t="shared" si="1"/>
        <v>0</v>
      </c>
      <c r="L60" s="304">
        <f>(цены!B60+цены!D60+цены!F60+цены!H60+цены!J60+цены!L60+ цены!N60+цены!P60+цены!R60+цены!T60+цены!AD60+цены!AF60+цены!AH60+цены!AJ60)</f>
        <v>0</v>
      </c>
      <c r="M60" s="305">
        <f>цены!AE60</f>
        <v>0</v>
      </c>
      <c r="N60" s="136"/>
      <c r="O60" s="295"/>
      <c r="P60" s="295"/>
      <c r="Q60" s="295"/>
      <c r="R60" s="295"/>
      <c r="S60" s="295"/>
      <c r="T60" s="295"/>
      <c r="U60" s="295"/>
      <c r="V60" s="295"/>
      <c r="W60" s="295"/>
      <c r="X60" s="295"/>
      <c r="Y60" s="295"/>
      <c r="Z60" s="295"/>
      <c r="AA60" s="295"/>
      <c r="AB60" s="295"/>
      <c r="AC60" s="295"/>
      <c r="AD60" s="295"/>
      <c r="AE60" s="295"/>
      <c r="AF60" s="295"/>
      <c r="AG60" s="295"/>
      <c r="AH60" s="295"/>
      <c r="AI60" s="295"/>
      <c r="AJ60" s="335">
        <f t="shared" si="2"/>
        <v>0</v>
      </c>
    </row>
    <row r="61" spans="1:36" ht="15.75" hidden="1">
      <c r="A61" s="301">
        <f>'Что купили'!A61</f>
        <v>0</v>
      </c>
      <c r="B61" s="302">
        <f>цены!AF61-SUM(O61:AI61)</f>
        <v>0</v>
      </c>
      <c r="C61" s="303">
        <f>IF((K61&gt;=цены!B61),0,1)</f>
        <v>0</v>
      </c>
      <c r="D61" s="303">
        <f>IF(K61&gt;=(цены!B61+цены!D61),0,1)</f>
        <v>0</v>
      </c>
      <c r="E61" s="303">
        <f>IF(K61&gt;=(цены!B61+цены!D61+цены!F61),0,1)</f>
        <v>0</v>
      </c>
      <c r="F61" s="303">
        <f>IF(K61&gt;=(цены!B61+цены!D61+цены!F61+цены!H61),0,1)</f>
        <v>0</v>
      </c>
      <c r="G61" s="303">
        <f>IF(K61&gt;=(цены!B61+цены!D61+цены!F61+цены!H61+цены!J61),0,1)</f>
        <v>0</v>
      </c>
      <c r="H61" s="303">
        <f>IF(K61&gt;=(цены!B61+цены!D61+цены!F61+цены!H61+цены!J61+цены!L61),0,1)</f>
        <v>0</v>
      </c>
      <c r="I61" s="303">
        <f>IF(K61&gt;=(цены!B61+цены!D61+цены!F61+цены!H61+цены!J61+цены!L61+цены!N61),0,1)</f>
        <v>0</v>
      </c>
      <c r="J61" s="303">
        <f>IF(K61&gt;=(цены!B61+цены!D61+цены!F61+цены!H61+цены!J61+цены!L61+цены!N61+цены!T61),0,1)</f>
        <v>0</v>
      </c>
      <c r="K61" s="304">
        <f t="shared" si="1"/>
        <v>0</v>
      </c>
      <c r="L61" s="304">
        <f>(цены!B61+цены!D61+цены!F61+цены!H61+цены!J61+цены!L61+ цены!N61+цены!P61+цены!R61+цены!T61+цены!AD61+цены!AF61+цены!AH61+цены!AJ61)</f>
        <v>0</v>
      </c>
      <c r="M61" s="305">
        <f>цены!AE61</f>
        <v>0</v>
      </c>
      <c r="N61" s="136"/>
      <c r="O61" s="295"/>
      <c r="P61" s="295"/>
      <c r="Q61" s="295"/>
      <c r="R61" s="295"/>
      <c r="S61" s="295"/>
      <c r="T61" s="295"/>
      <c r="U61" s="295"/>
      <c r="V61" s="295"/>
      <c r="W61" s="295"/>
      <c r="X61" s="295"/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335">
        <f t="shared" si="2"/>
        <v>0</v>
      </c>
    </row>
    <row r="62" spans="1:36" ht="15.75" hidden="1">
      <c r="A62" s="301">
        <f>'Что купили'!A62</f>
        <v>0</v>
      </c>
      <c r="B62" s="302">
        <f>цены!AF62-SUM(O62:AI62)</f>
        <v>0</v>
      </c>
      <c r="C62" s="303">
        <f>IF((K62&gt;=цены!B62),0,1)</f>
        <v>0</v>
      </c>
      <c r="D62" s="303">
        <f>IF(K62&gt;=(цены!B62+цены!D62),0,1)</f>
        <v>0</v>
      </c>
      <c r="E62" s="303">
        <f>IF(K62&gt;=(цены!B62+цены!D62+цены!F62),0,1)</f>
        <v>0</v>
      </c>
      <c r="F62" s="303">
        <f>IF(K62&gt;=(цены!B62+цены!D62+цены!F62+цены!H62),0,1)</f>
        <v>0</v>
      </c>
      <c r="G62" s="303">
        <f>IF(K62&gt;=(цены!B62+цены!D62+цены!F62+цены!H62+цены!J62),0,1)</f>
        <v>0</v>
      </c>
      <c r="H62" s="303">
        <f>IF(K62&gt;=(цены!B62+цены!D62+цены!F62+цены!H62+цены!J62+цены!L62),0,1)</f>
        <v>0</v>
      </c>
      <c r="I62" s="303">
        <f>IF(K62&gt;=(цены!B62+цены!D62+цены!F62+цены!H62+цены!J62+цены!L62+цены!N62),0,1)</f>
        <v>0</v>
      </c>
      <c r="J62" s="303">
        <f>IF(K62&gt;=(цены!B62+цены!D62+цены!F62+цены!H62+цены!J62+цены!L62+цены!N62+цены!T62),0,1)</f>
        <v>0</v>
      </c>
      <c r="K62" s="304">
        <f t="shared" si="1"/>
        <v>0</v>
      </c>
      <c r="L62" s="304">
        <f>(цены!B62+цены!D62+цены!F62+цены!H62+цены!J62+цены!L62+ цены!N62+цены!P62+цены!R62+цены!T62+цены!AD62+цены!AF62+цены!AH62+цены!AJ62)</f>
        <v>0</v>
      </c>
      <c r="M62" s="305">
        <f>цены!AE62</f>
        <v>0</v>
      </c>
      <c r="N62" s="136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  <c r="AG62" s="295"/>
      <c r="AH62" s="295"/>
      <c r="AI62" s="295"/>
      <c r="AJ62" s="335">
        <f t="shared" si="2"/>
        <v>0</v>
      </c>
    </row>
    <row r="63" spans="1:36" ht="15.75" hidden="1">
      <c r="A63" s="301">
        <f>'Что купили'!A63</f>
        <v>0</v>
      </c>
      <c r="B63" s="302">
        <f>цены!AF63-SUM(O63:AI63)</f>
        <v>0</v>
      </c>
      <c r="C63" s="303">
        <f>IF((K63&gt;=цены!B63),0,1)</f>
        <v>0</v>
      </c>
      <c r="D63" s="303">
        <f>IF(K63&gt;=(цены!B63+цены!D63),0,1)</f>
        <v>0</v>
      </c>
      <c r="E63" s="303">
        <f>IF(K63&gt;=(цены!B63+цены!D63+цены!F63),0,1)</f>
        <v>0</v>
      </c>
      <c r="F63" s="303">
        <f>IF(K63&gt;=(цены!B63+цены!D63+цены!F63+цены!H63),0,1)</f>
        <v>0</v>
      </c>
      <c r="G63" s="303">
        <f>IF(K63&gt;=(цены!B63+цены!D63+цены!F63+цены!H63+цены!J63),0,1)</f>
        <v>0</v>
      </c>
      <c r="H63" s="303">
        <f>IF(K63&gt;=(цены!B63+цены!D63+цены!F63+цены!H63+цены!J63+цены!L63),0,1)</f>
        <v>0</v>
      </c>
      <c r="I63" s="303">
        <f>IF(K63&gt;=(цены!B63+цены!D63+цены!F63+цены!H63+цены!J63+цены!L63+цены!N63),0,1)</f>
        <v>0</v>
      </c>
      <c r="J63" s="303">
        <f>IF(K63&gt;=(цены!B63+цены!D63+цены!F63+цены!H63+цены!J63+цены!L63+цены!N63+цены!T63),0,1)</f>
        <v>0</v>
      </c>
      <c r="K63" s="304">
        <f t="shared" si="1"/>
        <v>0</v>
      </c>
      <c r="L63" s="304">
        <f>(цены!B63+цены!D63+цены!F63+цены!H63+цены!J63+цены!L63+ цены!N63+цены!P63+цены!R63+цены!T63+цены!AD63+цены!AF63+цены!AH63+цены!AJ63)</f>
        <v>0</v>
      </c>
      <c r="M63" s="305">
        <f>цены!AE63</f>
        <v>0</v>
      </c>
      <c r="N63" s="136"/>
      <c r="O63" s="295"/>
      <c r="P63" s="295"/>
      <c r="Q63" s="295"/>
      <c r="R63" s="295"/>
      <c r="S63" s="295"/>
      <c r="T63" s="295"/>
      <c r="U63" s="295"/>
      <c r="V63" s="295"/>
      <c r="W63" s="295"/>
      <c r="X63" s="295"/>
      <c r="Y63" s="295"/>
      <c r="Z63" s="295"/>
      <c r="AA63" s="295"/>
      <c r="AB63" s="295"/>
      <c r="AC63" s="295"/>
      <c r="AD63" s="295"/>
      <c r="AE63" s="295"/>
      <c r="AF63" s="295"/>
      <c r="AG63" s="295"/>
      <c r="AH63" s="295"/>
      <c r="AI63" s="295"/>
      <c r="AJ63" s="335">
        <f t="shared" si="2"/>
        <v>0</v>
      </c>
    </row>
    <row r="64" spans="1:36" ht="15.75" hidden="1">
      <c r="A64" s="301">
        <f>'Что купили'!A64</f>
        <v>0</v>
      </c>
      <c r="B64" s="302">
        <f>цены!AF64-SUM(O64:AI64)</f>
        <v>0</v>
      </c>
      <c r="C64" s="303">
        <f>IF((K64&gt;=цены!B64),0,1)</f>
        <v>0</v>
      </c>
      <c r="D64" s="303">
        <f>IF(K64&gt;=(цены!B64+цены!D64),0,1)</f>
        <v>0</v>
      </c>
      <c r="E64" s="303">
        <f>IF(K64&gt;=(цены!B64+цены!D64+цены!F64),0,1)</f>
        <v>0</v>
      </c>
      <c r="F64" s="303">
        <f>IF(K64&gt;=(цены!B64+цены!D64+цены!F64+цены!H64),0,1)</f>
        <v>0</v>
      </c>
      <c r="G64" s="303">
        <f>IF(K64&gt;=(цены!B64+цены!D64+цены!F64+цены!H64+цены!J64),0,1)</f>
        <v>0</v>
      </c>
      <c r="H64" s="303">
        <f>IF(K64&gt;=(цены!B64+цены!D64+цены!F64+цены!H64+цены!J64+цены!L64),0,1)</f>
        <v>0</v>
      </c>
      <c r="I64" s="303">
        <f>IF(K64&gt;=(цены!B64+цены!D64+цены!F64+цены!H64+цены!J64+цены!L64+цены!N64),0,1)</f>
        <v>0</v>
      </c>
      <c r="J64" s="303">
        <f>IF(K64&gt;=(цены!B64+цены!D64+цены!F64+цены!H64+цены!J64+цены!L64+цены!N64+цены!T64),0,1)</f>
        <v>0</v>
      </c>
      <c r="K64" s="304">
        <f t="shared" si="1"/>
        <v>0</v>
      </c>
      <c r="L64" s="304">
        <f>(цены!B64+цены!D64+цены!F64+цены!H64+цены!J64+цены!L64+ цены!N64+цены!P64+цены!R64+цены!T64+цены!AD64+цены!AF64+цены!AH64+цены!AJ64)</f>
        <v>0</v>
      </c>
      <c r="M64" s="305">
        <f>цены!AE64</f>
        <v>0</v>
      </c>
      <c r="N64" s="136"/>
      <c r="O64" s="295"/>
      <c r="P64" s="295"/>
      <c r="Q64" s="295"/>
      <c r="R64" s="295"/>
      <c r="S64" s="295"/>
      <c r="T64" s="295"/>
      <c r="U64" s="295"/>
      <c r="V64" s="295"/>
      <c r="W64" s="295"/>
      <c r="X64" s="295"/>
      <c r="Y64" s="295"/>
      <c r="Z64" s="295"/>
      <c r="AA64" s="295"/>
      <c r="AB64" s="295"/>
      <c r="AC64" s="295"/>
      <c r="AD64" s="295"/>
      <c r="AE64" s="295"/>
      <c r="AF64" s="295"/>
      <c r="AG64" s="295"/>
      <c r="AH64" s="295"/>
      <c r="AI64" s="295"/>
      <c r="AJ64" s="335">
        <f t="shared" si="2"/>
        <v>0</v>
      </c>
    </row>
    <row r="65" spans="1:41" ht="15.75" hidden="1">
      <c r="A65" s="301">
        <f>'Что купили'!A65</f>
        <v>0</v>
      </c>
      <c r="B65" s="302">
        <f>цены!AF65-SUM(O65:AI65)</f>
        <v>0</v>
      </c>
      <c r="C65" s="303">
        <f>IF((K65&gt;=цены!B65),0,1)</f>
        <v>0</v>
      </c>
      <c r="D65" s="303">
        <f>IF(K65&gt;=(цены!B65+цены!D65),0,1)</f>
        <v>0</v>
      </c>
      <c r="E65" s="303">
        <f>IF(K65&gt;=(цены!B65+цены!D65+цены!F65),0,1)</f>
        <v>0</v>
      </c>
      <c r="F65" s="303">
        <f>IF(K65&gt;=(цены!B65+цены!D65+цены!F65+цены!H65),0,1)</f>
        <v>0</v>
      </c>
      <c r="G65" s="303">
        <f>IF(K65&gt;=(цены!B65+цены!D65+цены!F65+цены!H65+цены!J65),0,1)</f>
        <v>0</v>
      </c>
      <c r="H65" s="303">
        <f>IF(K65&gt;=(цены!B65+цены!D65+цены!F65+цены!H65+цены!J65+цены!L65),0,1)</f>
        <v>0</v>
      </c>
      <c r="I65" s="303">
        <f>IF(K65&gt;=(цены!B65+цены!D65+цены!F65+цены!H65+цены!J65+цены!L65+цены!N65),0,1)</f>
        <v>0</v>
      </c>
      <c r="J65" s="303">
        <f>IF(K65&gt;=(цены!B65+цены!D65+цены!F65+цены!H65+цены!J65+цены!L65+цены!N65+цены!T65),0,1)</f>
        <v>0</v>
      </c>
      <c r="K65" s="304">
        <f t="shared" si="1"/>
        <v>0</v>
      </c>
      <c r="L65" s="304">
        <f>(цены!B65+цены!D65+цены!F65+цены!H65+цены!J65+цены!L65+ цены!N65+цены!P65+цены!R65+цены!T65+цены!AD65+цены!AF65+цены!AH65+цены!AJ65)</f>
        <v>0</v>
      </c>
      <c r="M65" s="305">
        <f>цены!AE65</f>
        <v>0</v>
      </c>
      <c r="N65" s="136"/>
      <c r="O65" s="295"/>
      <c r="P65" s="295"/>
      <c r="Q65" s="295"/>
      <c r="R65" s="295"/>
      <c r="S65" s="295"/>
      <c r="T65" s="295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G65" s="295"/>
      <c r="AH65" s="295"/>
      <c r="AI65" s="295"/>
      <c r="AJ65" s="335">
        <f t="shared" si="2"/>
        <v>0</v>
      </c>
    </row>
    <row r="66" spans="1:41" ht="15.75" hidden="1">
      <c r="A66" s="301">
        <f>'Что купили'!A66</f>
        <v>0</v>
      </c>
      <c r="B66" s="302">
        <f>цены!AF66-SUM(O66:AI66)</f>
        <v>0</v>
      </c>
      <c r="C66" s="303">
        <f>IF((K66&gt;=цены!B66),0,1)</f>
        <v>0</v>
      </c>
      <c r="D66" s="303">
        <f>IF(K66&gt;=(цены!B66+цены!D66),0,1)</f>
        <v>0</v>
      </c>
      <c r="E66" s="303">
        <f>IF(K66&gt;=(цены!B66+цены!D66+цены!F66),0,1)</f>
        <v>0</v>
      </c>
      <c r="F66" s="303">
        <f>IF(K66&gt;=(цены!B66+цены!D66+цены!F66+цены!H66),0,1)</f>
        <v>0</v>
      </c>
      <c r="G66" s="303">
        <f>IF(K66&gt;=(цены!B66+цены!D66+цены!F66+цены!H66+цены!J66),0,1)</f>
        <v>0</v>
      </c>
      <c r="H66" s="303">
        <f>IF(K66&gt;=(цены!B66+цены!D66+цены!F66+цены!H66+цены!J66+цены!L66),0,1)</f>
        <v>0</v>
      </c>
      <c r="I66" s="303">
        <f>IF(K66&gt;=(цены!B66+цены!D66+цены!F66+цены!H66+цены!J66+цены!L66+цены!N66),0,1)</f>
        <v>0</v>
      </c>
      <c r="J66" s="303">
        <f>IF(K66&gt;=(цены!B66+цены!D66+цены!F66+цены!H66+цены!J66+цены!L66+цены!N66+цены!T66),0,1)</f>
        <v>0</v>
      </c>
      <c r="K66" s="304">
        <f t="shared" si="1"/>
        <v>0</v>
      </c>
      <c r="L66" s="304">
        <f>(цены!B66+цены!D66+цены!F66+цены!H66+цены!J66+цены!L66+ цены!N66+цены!P66+цены!R66+цены!T66+цены!AD66+цены!AF66+цены!AH66+цены!AJ66)</f>
        <v>0</v>
      </c>
      <c r="M66" s="305">
        <f>цены!AE66</f>
        <v>0</v>
      </c>
      <c r="N66" s="136"/>
      <c r="O66" s="295"/>
      <c r="P66" s="295"/>
      <c r="Q66" s="295"/>
      <c r="R66" s="295"/>
      <c r="S66" s="295"/>
      <c r="T66" s="295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95"/>
      <c r="AH66" s="295"/>
      <c r="AI66" s="295"/>
      <c r="AJ66" s="335">
        <f t="shared" si="2"/>
        <v>0</v>
      </c>
    </row>
    <row r="67" spans="1:41" ht="15.75" hidden="1">
      <c r="A67" s="301">
        <f>'Что купили'!A67</f>
        <v>0</v>
      </c>
      <c r="B67" s="302">
        <f>цены!AF67-SUM(O67:AI67)</f>
        <v>0</v>
      </c>
      <c r="C67" s="303">
        <f>IF((K67&gt;=цены!B67),0,1)</f>
        <v>0</v>
      </c>
      <c r="D67" s="303">
        <f>IF(K67&gt;=(цены!B67+цены!D67),0,1)</f>
        <v>0</v>
      </c>
      <c r="E67" s="303">
        <f>IF(K67&gt;=(цены!B67+цены!D67+цены!F67),0,1)</f>
        <v>0</v>
      </c>
      <c r="F67" s="303">
        <f>IF(K67&gt;=(цены!B67+цены!D67+цены!F67+цены!H67),0,1)</f>
        <v>0</v>
      </c>
      <c r="G67" s="303">
        <f>IF(K67&gt;=(цены!B67+цены!D67+цены!F67+цены!H67+цены!J67),0,1)</f>
        <v>0</v>
      </c>
      <c r="H67" s="303">
        <f>IF(K67&gt;=(цены!B67+цены!D67+цены!F67+цены!H67+цены!J67+цены!L67),0,1)</f>
        <v>0</v>
      </c>
      <c r="I67" s="303">
        <f>IF(K67&gt;=(цены!B67+цены!D67+цены!F67+цены!H67+цены!J67+цены!L67+цены!N67),0,1)</f>
        <v>0</v>
      </c>
      <c r="J67" s="303">
        <f>IF(K67&gt;=(цены!B67+цены!D67+цены!F67+цены!H67+цены!J67+цены!L67+цены!N67+цены!T67),0,1)</f>
        <v>0</v>
      </c>
      <c r="K67" s="304">
        <f t="shared" si="1"/>
        <v>0</v>
      </c>
      <c r="L67" s="304">
        <f>(цены!B67+цены!D67+цены!F67+цены!H67+цены!J67+цены!L67+ цены!N67+цены!P67+цены!R67+цены!T67+цены!AD67+цены!AF67+цены!AH67+цены!AJ67)</f>
        <v>0</v>
      </c>
      <c r="M67" s="305">
        <f>цены!AE67</f>
        <v>0</v>
      </c>
      <c r="N67" s="136"/>
      <c r="O67" s="295"/>
      <c r="P67" s="295"/>
      <c r="Q67" s="295"/>
      <c r="R67" s="295"/>
      <c r="S67" s="295"/>
      <c r="T67" s="295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335">
        <f t="shared" si="2"/>
        <v>0</v>
      </c>
    </row>
    <row r="68" spans="1:41" ht="15.75" hidden="1">
      <c r="A68" s="301">
        <f>'Что купили'!A68</f>
        <v>0</v>
      </c>
      <c r="B68" s="302">
        <f>цены!AF68-SUM(O68:AI68)</f>
        <v>0</v>
      </c>
      <c r="C68" s="303">
        <f>IF((K68&gt;=цены!B68),0,1)</f>
        <v>0</v>
      </c>
      <c r="D68" s="303">
        <f>IF(K68&gt;=(цены!B68+цены!D68),0,1)</f>
        <v>0</v>
      </c>
      <c r="E68" s="303">
        <f>IF(K68&gt;=(цены!B68+цены!D68+цены!F68),0,1)</f>
        <v>0</v>
      </c>
      <c r="F68" s="303">
        <f>IF(K68&gt;=(цены!B68+цены!D68+цены!F68+цены!H68),0,1)</f>
        <v>0</v>
      </c>
      <c r="G68" s="303">
        <f>IF(K68&gt;=(цены!B68+цены!D68+цены!F68+цены!H68+цены!J68),0,1)</f>
        <v>0</v>
      </c>
      <c r="H68" s="303">
        <f>IF(K68&gt;=(цены!B68+цены!D68+цены!F68+цены!H68+цены!J68+цены!L68),0,1)</f>
        <v>0</v>
      </c>
      <c r="I68" s="303">
        <f>IF(K68&gt;=(цены!B68+цены!D68+цены!F68+цены!H68+цены!J68+цены!L68+цены!N68),0,1)</f>
        <v>0</v>
      </c>
      <c r="J68" s="303">
        <f>IF(K68&gt;=(цены!B68+цены!D68+цены!F68+цены!H68+цены!J68+цены!L68+цены!N68+цены!T68),0,1)</f>
        <v>0</v>
      </c>
      <c r="K68" s="304">
        <f t="shared" ref="K68:K76" si="3">SUM(O68:AI68)</f>
        <v>0</v>
      </c>
      <c r="L68" s="304">
        <f>(цены!B68+цены!D68+цены!F68+цены!H68+цены!J68+цены!L68+ цены!N68+цены!P68+цены!R68+цены!T68+цены!AD68+цены!AF68+цены!AH68+цены!AJ68)</f>
        <v>0</v>
      </c>
      <c r="M68" s="305">
        <f>цены!AE68</f>
        <v>0</v>
      </c>
      <c r="N68" s="136"/>
      <c r="O68" s="295"/>
      <c r="P68" s="295"/>
      <c r="Q68" s="295"/>
      <c r="R68" s="295"/>
      <c r="S68" s="295"/>
      <c r="T68" s="295"/>
      <c r="U68" s="295"/>
      <c r="V68" s="295"/>
      <c r="W68" s="295"/>
      <c r="X68" s="295"/>
      <c r="Y68" s="295"/>
      <c r="Z68" s="295"/>
      <c r="AA68" s="295"/>
      <c r="AB68" s="295"/>
      <c r="AC68" s="295"/>
      <c r="AD68" s="295"/>
      <c r="AE68" s="295"/>
      <c r="AF68" s="295"/>
      <c r="AG68" s="295"/>
      <c r="AH68" s="295"/>
      <c r="AI68" s="295"/>
      <c r="AJ68" s="335">
        <f t="shared" si="2"/>
        <v>0</v>
      </c>
    </row>
    <row r="69" spans="1:41" ht="15.75" hidden="1">
      <c r="A69" s="301">
        <f>'Что купили'!A69</f>
        <v>0</v>
      </c>
      <c r="B69" s="302">
        <f>цены!AF69-SUM(O69:AI69)</f>
        <v>0</v>
      </c>
      <c r="C69" s="303">
        <f>IF((K69&gt;=цены!B69),0,1)</f>
        <v>0</v>
      </c>
      <c r="D69" s="303">
        <f>IF(K69&gt;=(цены!B69+цены!D69),0,1)</f>
        <v>0</v>
      </c>
      <c r="E69" s="303">
        <f>IF(K69&gt;=(цены!B69+цены!D69+цены!F69),0,1)</f>
        <v>0</v>
      </c>
      <c r="F69" s="303">
        <f>IF(K69&gt;=(цены!B69+цены!D69+цены!F69+цены!H69),0,1)</f>
        <v>0</v>
      </c>
      <c r="G69" s="303">
        <f>IF(K69&gt;=(цены!B69+цены!D69+цены!F69+цены!H69+цены!J69),0,1)</f>
        <v>0</v>
      </c>
      <c r="H69" s="303">
        <f>IF(K69&gt;=(цены!B69+цены!D69+цены!F69+цены!H69+цены!J69+цены!L69),0,1)</f>
        <v>0</v>
      </c>
      <c r="I69" s="303">
        <f>IF(K69&gt;=(цены!B69+цены!D69+цены!F69+цены!H69+цены!J69+цены!L69+цены!N69),0,1)</f>
        <v>0</v>
      </c>
      <c r="J69" s="303">
        <f>IF(K69&gt;=(цены!B69+цены!D69+цены!F69+цены!H69+цены!J69+цены!L69+цены!N69+цены!T69),0,1)</f>
        <v>0</v>
      </c>
      <c r="K69" s="304">
        <f t="shared" si="3"/>
        <v>0</v>
      </c>
      <c r="L69" s="304">
        <f>(цены!B69+цены!D69+цены!F69+цены!H69+цены!J69+цены!L69+ цены!N69+цены!P69+цены!R69+цены!T69+цены!AD69+цены!AF69+цены!AH69+цены!AJ69)</f>
        <v>0</v>
      </c>
      <c r="M69" s="305">
        <f>цены!AE69</f>
        <v>0</v>
      </c>
      <c r="N69" s="136"/>
      <c r="O69" s="295"/>
      <c r="P69" s="295"/>
      <c r="Q69" s="295"/>
      <c r="R69" s="295"/>
      <c r="S69" s="295"/>
      <c r="T69" s="295"/>
      <c r="U69" s="295"/>
      <c r="V69" s="295"/>
      <c r="W69" s="295"/>
      <c r="X69" s="295"/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335">
        <f t="shared" si="2"/>
        <v>0</v>
      </c>
    </row>
    <row r="70" spans="1:41" ht="15.75" hidden="1">
      <c r="A70" s="301">
        <f>'Что купили'!A70</f>
        <v>0</v>
      </c>
      <c r="B70" s="302">
        <f>цены!AF70-SUM(O70:AI70)</f>
        <v>0</v>
      </c>
      <c r="C70" s="303">
        <f>IF((K70&gt;=цены!B70),0,1)</f>
        <v>0</v>
      </c>
      <c r="D70" s="303">
        <f>IF(K70&gt;=(цены!B70+цены!D70),0,1)</f>
        <v>0</v>
      </c>
      <c r="E70" s="303">
        <f>IF(K70&gt;=(цены!B70+цены!D70+цены!F70),0,1)</f>
        <v>0</v>
      </c>
      <c r="F70" s="303">
        <f>IF(K70&gt;=(цены!B70+цены!D70+цены!F70+цены!H70),0,1)</f>
        <v>0</v>
      </c>
      <c r="G70" s="303">
        <f>IF(K70&gt;=(цены!B70+цены!D70+цены!F70+цены!H70+цены!J70),0,1)</f>
        <v>0</v>
      </c>
      <c r="H70" s="303">
        <f>IF(K70&gt;=(цены!B70+цены!D70+цены!F70+цены!H70+цены!J70+цены!L70),0,1)</f>
        <v>0</v>
      </c>
      <c r="I70" s="303">
        <f>IF(K70&gt;=(цены!B70+цены!D70+цены!F70+цены!H70+цены!J70+цены!L70+цены!N70),0,1)</f>
        <v>0</v>
      </c>
      <c r="J70" s="303">
        <f>IF(K70&gt;=(цены!B70+цены!D70+цены!F70+цены!H70+цены!J70+цены!L70+цены!N70+цены!T70),0,1)</f>
        <v>0</v>
      </c>
      <c r="K70" s="304">
        <f t="shared" si="3"/>
        <v>0</v>
      </c>
      <c r="L70" s="304">
        <f>(цены!B70+цены!D70+цены!F70+цены!H70+цены!J70+цены!L70+ цены!N70+цены!P70+цены!R70+цены!T70+цены!AD70+цены!AF70+цены!AH70+цены!AJ70)</f>
        <v>0</v>
      </c>
      <c r="M70" s="305">
        <f>цены!AE70</f>
        <v>0</v>
      </c>
      <c r="N70" s="136"/>
      <c r="O70" s="295"/>
      <c r="P70" s="295"/>
      <c r="Q70" s="295"/>
      <c r="R70" s="295"/>
      <c r="S70" s="295"/>
      <c r="T70" s="295"/>
      <c r="U70" s="295"/>
      <c r="V70" s="295"/>
      <c r="W70" s="295"/>
      <c r="X70" s="295"/>
      <c r="Y70" s="295"/>
      <c r="Z70" s="295"/>
      <c r="AA70" s="295"/>
      <c r="AB70" s="295"/>
      <c r="AC70" s="295"/>
      <c r="AD70" s="295"/>
      <c r="AE70" s="295"/>
      <c r="AF70" s="295"/>
      <c r="AG70" s="295"/>
      <c r="AH70" s="295"/>
      <c r="AI70" s="295"/>
      <c r="AJ70" s="335">
        <f t="shared" si="2"/>
        <v>0</v>
      </c>
    </row>
    <row r="71" spans="1:41" ht="15.75" hidden="1">
      <c r="A71" s="301">
        <f>'Что купили'!A71</f>
        <v>0</v>
      </c>
      <c r="B71" s="302">
        <f>цены!AF71-SUM(O71:AI71)</f>
        <v>0</v>
      </c>
      <c r="C71" s="303">
        <f>IF((K71&gt;=цены!B71),0,1)</f>
        <v>0</v>
      </c>
      <c r="D71" s="303">
        <f>IF(K71&gt;=(цены!B71+цены!D71),0,1)</f>
        <v>0</v>
      </c>
      <c r="E71" s="303">
        <f>IF(K71&gt;=(цены!B71+цены!D71+цены!F71),0,1)</f>
        <v>0</v>
      </c>
      <c r="F71" s="303">
        <f>IF(K71&gt;=(цены!B71+цены!D71+цены!F71+цены!H71),0,1)</f>
        <v>0</v>
      </c>
      <c r="G71" s="303">
        <f>IF(K71&gt;=(цены!B71+цены!D71+цены!F71+цены!H71+цены!J71),0,1)</f>
        <v>0</v>
      </c>
      <c r="H71" s="303">
        <f>IF(K71&gt;=(цены!B71+цены!D71+цены!F71+цены!H71+цены!J71+цены!L71),0,1)</f>
        <v>0</v>
      </c>
      <c r="I71" s="303">
        <f>IF(K71&gt;=(цены!B71+цены!D71+цены!F71+цены!H71+цены!J71+цены!L71+цены!N71),0,1)</f>
        <v>0</v>
      </c>
      <c r="J71" s="303">
        <f>IF(K71&gt;=(цены!B71+цены!D71+цены!F71+цены!H71+цены!J71+цены!L71+цены!N71+цены!T71),0,1)</f>
        <v>0</v>
      </c>
      <c r="K71" s="304">
        <f t="shared" si="3"/>
        <v>0</v>
      </c>
      <c r="L71" s="304">
        <f>(цены!B71+цены!D71+цены!F71+цены!H71+цены!J71+цены!L71+ цены!N71+цены!P71+цены!R71+цены!T71+цены!AD71+цены!AF71+цены!AH71+цены!AJ71)</f>
        <v>0</v>
      </c>
      <c r="M71" s="305">
        <f>цены!AE71</f>
        <v>0</v>
      </c>
      <c r="N71" s="136"/>
      <c r="O71" s="295"/>
      <c r="P71" s="295"/>
      <c r="Q71" s="295"/>
      <c r="R71" s="295"/>
      <c r="S71" s="295"/>
      <c r="T71" s="295"/>
      <c r="U71" s="295"/>
      <c r="V71" s="295"/>
      <c r="W71" s="295"/>
      <c r="X71" s="295"/>
      <c r="Y71" s="295"/>
      <c r="Z71" s="295"/>
      <c r="AA71" s="295"/>
      <c r="AB71" s="295"/>
      <c r="AC71" s="295"/>
      <c r="AD71" s="295"/>
      <c r="AE71" s="295"/>
      <c r="AF71" s="295"/>
      <c r="AG71" s="295"/>
      <c r="AH71" s="295"/>
      <c r="AI71" s="295"/>
      <c r="AJ71" s="335">
        <f t="shared" si="2"/>
        <v>0</v>
      </c>
    </row>
    <row r="72" spans="1:41" ht="15.75" hidden="1">
      <c r="A72" s="301">
        <f>'Что купили'!A72</f>
        <v>0</v>
      </c>
      <c r="B72" s="302">
        <f>цены!AF72-SUM(O72:AI72)</f>
        <v>0</v>
      </c>
      <c r="C72" s="303">
        <f>IF((K72&gt;=цены!B72),0,1)</f>
        <v>0</v>
      </c>
      <c r="D72" s="303">
        <f>IF(K72&gt;=(цены!B72+цены!D72),0,1)</f>
        <v>0</v>
      </c>
      <c r="E72" s="303">
        <f>IF(K72&gt;=(цены!B72+цены!D72+цены!F72),0,1)</f>
        <v>0</v>
      </c>
      <c r="F72" s="303">
        <f>IF(K72&gt;=(цены!B72+цены!D72+цены!F72+цены!H72),0,1)</f>
        <v>0</v>
      </c>
      <c r="G72" s="303">
        <f>IF(K72&gt;=(цены!B72+цены!D72+цены!F72+цены!H72+цены!J72),0,1)</f>
        <v>0</v>
      </c>
      <c r="H72" s="303">
        <f>IF(K72&gt;=(цены!B72+цены!D72+цены!F72+цены!H72+цены!J72+цены!L72),0,1)</f>
        <v>0</v>
      </c>
      <c r="I72" s="303">
        <f>IF(K72&gt;=(цены!B72+цены!D72+цены!F72+цены!H72+цены!J72+цены!L72+цены!N72),0,1)</f>
        <v>0</v>
      </c>
      <c r="J72" s="303">
        <f>IF(K72&gt;=(цены!B72+цены!D72+цены!F72+цены!H72+цены!J72+цены!L72+цены!N72+цены!T72),0,1)</f>
        <v>0</v>
      </c>
      <c r="K72" s="304">
        <f t="shared" si="3"/>
        <v>0</v>
      </c>
      <c r="L72" s="304">
        <f>(цены!B72+цены!D72+цены!F72+цены!H72+цены!J72+цены!L72+ цены!N72+цены!P72+цены!R72+цены!T72+цены!AD72+цены!AF72+цены!AH72+цены!AJ72)</f>
        <v>0</v>
      </c>
      <c r="M72" s="305">
        <f>цены!AE72</f>
        <v>0</v>
      </c>
      <c r="N72" s="136"/>
      <c r="O72" s="295"/>
      <c r="P72" s="295"/>
      <c r="Q72" s="295"/>
      <c r="R72" s="295"/>
      <c r="S72" s="295"/>
      <c r="T72" s="295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5"/>
      <c r="AF72" s="295"/>
      <c r="AG72" s="295"/>
      <c r="AH72" s="295"/>
      <c r="AI72" s="295"/>
      <c r="AJ72" s="335">
        <f t="shared" si="2"/>
        <v>0</v>
      </c>
    </row>
    <row r="73" spans="1:41" ht="15.75" hidden="1">
      <c r="A73" s="301">
        <f>'Что купили'!A73</f>
        <v>0</v>
      </c>
      <c r="B73" s="302">
        <f>цены!AF73-SUM(O73:AI73)</f>
        <v>0</v>
      </c>
      <c r="C73" s="303">
        <f>IF((K73&gt;=цены!B73),0,1)</f>
        <v>0</v>
      </c>
      <c r="D73" s="303">
        <f>IF(K73&gt;=(цены!B73+цены!D73),0,1)</f>
        <v>0</v>
      </c>
      <c r="E73" s="303">
        <f>IF(K73&gt;=(цены!B73+цены!D73+цены!F73),0,1)</f>
        <v>0</v>
      </c>
      <c r="F73" s="303">
        <f>IF(K73&gt;=(цены!B73+цены!D73+цены!F73+цены!H73),0,1)</f>
        <v>0</v>
      </c>
      <c r="G73" s="303">
        <f>IF(K73&gt;=(цены!B73+цены!D73+цены!F73+цены!H73+цены!J73),0,1)</f>
        <v>0</v>
      </c>
      <c r="H73" s="303">
        <f>IF(K73&gt;=(цены!B73+цены!D73+цены!F73+цены!H73+цены!J73+цены!L73),0,1)</f>
        <v>0</v>
      </c>
      <c r="I73" s="303">
        <f>IF(K73&gt;=(цены!B73+цены!D73+цены!F73+цены!H73+цены!J73+цены!L73+цены!N73),0,1)</f>
        <v>0</v>
      </c>
      <c r="J73" s="303">
        <f>IF(K73&gt;=(цены!B73+цены!D73+цены!F73+цены!H73+цены!J73+цены!L73+цены!N73+цены!T73),0,1)</f>
        <v>0</v>
      </c>
      <c r="K73" s="304">
        <f t="shared" si="3"/>
        <v>0</v>
      </c>
      <c r="L73" s="304">
        <f>(цены!B73+цены!D73+цены!F73+цены!H73+цены!J73+цены!L73+ цены!N73+цены!P73+цены!R73+цены!T73+цены!AD73+цены!AF73+цены!AH73+цены!AJ73)</f>
        <v>0</v>
      </c>
      <c r="M73" s="305">
        <f>цены!AE73</f>
        <v>0</v>
      </c>
      <c r="N73" s="136"/>
      <c r="O73" s="295"/>
      <c r="P73" s="295"/>
      <c r="Q73" s="295"/>
      <c r="R73" s="295"/>
      <c r="S73" s="295"/>
      <c r="T73" s="295"/>
      <c r="U73" s="295"/>
      <c r="V73" s="295"/>
      <c r="W73" s="295"/>
      <c r="X73" s="295"/>
      <c r="Y73" s="295"/>
      <c r="Z73" s="295"/>
      <c r="AA73" s="295"/>
      <c r="AB73" s="295"/>
      <c r="AC73" s="295"/>
      <c r="AD73" s="295"/>
      <c r="AE73" s="295"/>
      <c r="AF73" s="295"/>
      <c r="AG73" s="295"/>
      <c r="AH73" s="295"/>
      <c r="AI73" s="295"/>
      <c r="AJ73" s="335">
        <f t="shared" si="2"/>
        <v>0</v>
      </c>
    </row>
    <row r="74" spans="1:41" ht="15.75" hidden="1">
      <c r="A74" s="301">
        <f>'Что купили'!A74</f>
        <v>0</v>
      </c>
      <c r="B74" s="302">
        <f>цены!AF74-SUM(O74:AI74)</f>
        <v>0</v>
      </c>
      <c r="C74" s="303">
        <f>IF((K74&gt;=цены!B74),0,1)</f>
        <v>0</v>
      </c>
      <c r="D74" s="303">
        <f>IF(K74&gt;=(цены!B74+цены!D74),0,1)</f>
        <v>0</v>
      </c>
      <c r="E74" s="303">
        <f>IF(K74&gt;=(цены!B74+цены!D74+цены!F74),0,1)</f>
        <v>0</v>
      </c>
      <c r="F74" s="303">
        <f>IF(K74&gt;=(цены!B74+цены!D74+цены!F74+цены!H74),0,1)</f>
        <v>0</v>
      </c>
      <c r="G74" s="303">
        <f>IF(K74&gt;=(цены!B74+цены!D74+цены!F74+цены!H74+цены!J74),0,1)</f>
        <v>0</v>
      </c>
      <c r="H74" s="303">
        <f>IF(K74&gt;=(цены!B74+цены!D74+цены!F74+цены!H74+цены!J74+цены!L74),0,1)</f>
        <v>0</v>
      </c>
      <c r="I74" s="303">
        <f>IF(K74&gt;=(цены!B74+цены!D74+цены!F74+цены!H74+цены!J74+цены!L74+цены!N74),0,1)</f>
        <v>0</v>
      </c>
      <c r="J74" s="303">
        <f>IF(K74&gt;=(цены!B74+цены!D74+цены!F74+цены!H74+цены!J74+цены!L74+цены!N74+цены!T74),0,1)</f>
        <v>0</v>
      </c>
      <c r="K74" s="304">
        <f t="shared" si="3"/>
        <v>0</v>
      </c>
      <c r="L74" s="304">
        <f>(цены!B74+цены!D74+цены!F74+цены!H74+цены!J74+цены!L74+ цены!N74+цены!P74+цены!R74+цены!T74+цены!AD74+цены!AF74+цены!AH74+цены!AJ74)</f>
        <v>0</v>
      </c>
      <c r="M74" s="305">
        <f>цены!AE74</f>
        <v>0</v>
      </c>
      <c r="N74" s="136"/>
      <c r="O74" s="295"/>
      <c r="P74" s="295"/>
      <c r="Q74" s="295"/>
      <c r="R74" s="295"/>
      <c r="S74" s="295"/>
      <c r="T74" s="295"/>
      <c r="U74" s="295"/>
      <c r="V74" s="295"/>
      <c r="W74" s="295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95"/>
      <c r="AI74" s="295"/>
      <c r="AJ74" s="335">
        <f t="shared" si="2"/>
        <v>0</v>
      </c>
    </row>
    <row r="75" spans="1:41" ht="15.75" hidden="1">
      <c r="A75" s="301">
        <f>'Что купили'!A75</f>
        <v>0</v>
      </c>
      <c r="B75" s="302">
        <f>цены!AF75-SUM(O75:AI75)</f>
        <v>0</v>
      </c>
      <c r="C75" s="303">
        <f>IF((K75&gt;=цены!B75),0,1)</f>
        <v>0</v>
      </c>
      <c r="D75" s="303">
        <f>IF(K75&gt;=(цены!B75+цены!D75),0,1)</f>
        <v>0</v>
      </c>
      <c r="E75" s="303">
        <f>IF(K75&gt;=(цены!B75+цены!D75+цены!F75),0,1)</f>
        <v>0</v>
      </c>
      <c r="F75" s="303">
        <f>IF(K75&gt;=(цены!B75+цены!D75+цены!F75+цены!H75),0,1)</f>
        <v>0</v>
      </c>
      <c r="G75" s="303">
        <f>IF(K75&gt;=(цены!B75+цены!D75+цены!F75+цены!H75+цены!J75),0,1)</f>
        <v>0</v>
      </c>
      <c r="H75" s="303">
        <f>IF(K75&gt;=(цены!B75+цены!D75+цены!F75+цены!H75+цены!J75+цены!L75),0,1)</f>
        <v>0</v>
      </c>
      <c r="I75" s="303">
        <f>IF(K75&gt;=(цены!B75+цены!D75+цены!F75+цены!H75+цены!J75+цены!L75+цены!N75),0,1)</f>
        <v>0</v>
      </c>
      <c r="J75" s="303">
        <f>IF(K75&gt;=(цены!B75+цены!D75+цены!F75+цены!H75+цены!J75+цены!L75+цены!N75+цены!T75),0,1)</f>
        <v>0</v>
      </c>
      <c r="K75" s="304">
        <f t="shared" si="3"/>
        <v>0</v>
      </c>
      <c r="L75" s="304">
        <f>(цены!B75+цены!D75+цены!F75+цены!H75+цены!J75+цены!L75+ цены!N75+цены!P75+цены!R75+цены!T75+цены!AD75+цены!AF75+цены!AH75+цены!AJ75)</f>
        <v>0</v>
      </c>
      <c r="M75" s="305">
        <f>цены!AE75</f>
        <v>0</v>
      </c>
      <c r="N75" s="136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  <c r="AB75" s="295"/>
      <c r="AC75" s="295"/>
      <c r="AD75" s="295"/>
      <c r="AE75" s="295"/>
      <c r="AF75" s="295"/>
      <c r="AG75" s="295"/>
      <c r="AH75" s="295"/>
      <c r="AI75" s="295"/>
      <c r="AJ75" s="335">
        <f t="shared" si="2"/>
        <v>0</v>
      </c>
    </row>
    <row r="76" spans="1:41" ht="15.75">
      <c r="A76" s="301">
        <f>'Что купили'!A76</f>
        <v>1</v>
      </c>
      <c r="B76" s="302">
        <f>цены!AF76-SUM(O76:AI76)</f>
        <v>0</v>
      </c>
      <c r="C76" s="303">
        <f>IF((K76&gt;=цены!B76),0,1)</f>
        <v>0</v>
      </c>
      <c r="D76" s="303">
        <f>IF(K76&gt;=(цены!B76+цены!D76),0,1)</f>
        <v>0</v>
      </c>
      <c r="E76" s="303">
        <f>IF(K76&gt;=(цены!B76+цены!D76+цены!F76),0,1)</f>
        <v>0</v>
      </c>
      <c r="F76" s="303">
        <f>IF(K76&gt;=(цены!B76+цены!D76+цены!F76+цены!H76),0,1)</f>
        <v>0</v>
      </c>
      <c r="G76" s="303">
        <f>IF(K76&gt;=(цены!B76+цены!D76+цены!F76+цены!H76+цены!J76),0,1)</f>
        <v>0</v>
      </c>
      <c r="H76" s="303">
        <f>IF(K76&gt;=(цены!B76+цены!D76+цены!F76+цены!H76+цены!J76+цены!L76),0,1)</f>
        <v>0</v>
      </c>
      <c r="I76" s="303">
        <f>IF(K76&gt;=(цены!B76+цены!D76+цены!F76+цены!H76+цены!J76+цены!L76+цены!N76),0,1)</f>
        <v>0</v>
      </c>
      <c r="J76" s="303">
        <f>IF(K76&gt;=(цены!B76+цены!D76+цены!F76+цены!H76+цены!J76+цены!L76+цены!N76+цены!T76),0,1)</f>
        <v>0</v>
      </c>
      <c r="K76" s="304">
        <f t="shared" si="3"/>
        <v>0</v>
      </c>
      <c r="L76" s="304">
        <f>(цены!B76+цены!D76+цены!F76+цены!H76+цены!J76+цены!L76+ цены!N76+цены!P76+цены!R76+цены!T76+цены!AD76+цены!AF76+цены!AH76+цены!AJ76)</f>
        <v>0</v>
      </c>
      <c r="M76" s="305">
        <f>цены!AE76</f>
        <v>0</v>
      </c>
      <c r="N76" s="136"/>
      <c r="O76" s="295"/>
      <c r="P76" s="295"/>
      <c r="Q76" s="295"/>
      <c r="R76" s="295"/>
      <c r="S76" s="295"/>
      <c r="T76" s="295"/>
      <c r="U76" s="295"/>
      <c r="V76" s="295"/>
      <c r="W76" s="295"/>
      <c r="X76" s="295"/>
      <c r="Y76" s="295"/>
      <c r="Z76" s="295"/>
      <c r="AA76" s="295"/>
      <c r="AB76" s="295"/>
      <c r="AC76" s="295"/>
      <c r="AD76" s="295"/>
      <c r="AE76" s="295"/>
      <c r="AF76" s="295"/>
      <c r="AG76" s="295"/>
      <c r="AH76" s="295"/>
      <c r="AI76" s="295"/>
      <c r="AJ76" s="335">
        <f t="shared" si="2"/>
        <v>0</v>
      </c>
    </row>
    <row r="77" spans="1:41" ht="15.75">
      <c r="A77" s="301">
        <f>'Что купили'!A77</f>
        <v>0</v>
      </c>
      <c r="B77" s="302">
        <f>цены!AF77-SUM(O77:AI77)</f>
        <v>0</v>
      </c>
      <c r="C77" s="306"/>
      <c r="D77" s="306"/>
      <c r="E77" s="306"/>
      <c r="F77" s="306"/>
      <c r="G77" s="306"/>
      <c r="H77" s="306"/>
      <c r="I77" s="306"/>
      <c r="J77" s="306"/>
      <c r="K77" s="306"/>
      <c r="L77" s="304">
        <f>(цены!B77+цены!D77+цены!F77+цены!H77+цены!J77+цены!L77+ цены!N77+цены!P77+цены!R77+цены!T77+цены!AD77+цены!AF77+цены!AH77+цены!AJ77)</f>
        <v>0</v>
      </c>
      <c r="M77" s="305">
        <f>цены!AE77</f>
        <v>0</v>
      </c>
      <c r="N77" s="136"/>
      <c r="O77" s="295"/>
      <c r="P77" s="295"/>
      <c r="Q77" s="295"/>
      <c r="R77" s="295"/>
      <c r="S77" s="295"/>
      <c r="T77" s="295"/>
      <c r="U77" s="295"/>
      <c r="V77" s="295"/>
      <c r="W77" s="295"/>
      <c r="X77" s="295"/>
      <c r="Y77" s="295"/>
      <c r="Z77" s="295"/>
      <c r="AA77" s="295"/>
      <c r="AB77" s="295"/>
      <c r="AC77" s="295"/>
      <c r="AD77" s="295"/>
      <c r="AE77" s="295"/>
      <c r="AF77" s="295"/>
      <c r="AG77" s="295"/>
      <c r="AH77" s="295"/>
      <c r="AI77" s="295"/>
      <c r="AJ77" s="335">
        <f t="shared" si="2"/>
        <v>0</v>
      </c>
    </row>
    <row r="78" spans="1:41" ht="15.75">
      <c r="A78" s="301">
        <f>цены!A78</f>
        <v>0</v>
      </c>
      <c r="B78" s="302">
        <f>цены!AF78-SUM(O78:AI78)</f>
        <v>0</v>
      </c>
      <c r="C78" s="306"/>
      <c r="D78" s="306"/>
      <c r="E78" s="306"/>
      <c r="F78" s="306"/>
      <c r="G78" s="306"/>
      <c r="H78" s="306"/>
      <c r="I78" s="306"/>
      <c r="J78" s="306"/>
      <c r="K78" s="306"/>
      <c r="L78" s="304">
        <f>(цены!B78+цены!D78+цены!F78+цены!H78+цены!J78+цены!L78+ цены!N78+цены!P78+цены!R78+цены!T78+цены!AD78+цены!AF78+цены!AH78+цены!AJ78)</f>
        <v>0</v>
      </c>
      <c r="M78" s="305">
        <f>цены!AE78</f>
        <v>0</v>
      </c>
      <c r="N78" s="136"/>
      <c r="O78" s="295"/>
      <c r="P78" s="295"/>
      <c r="Q78" s="295"/>
      <c r="R78" s="295"/>
      <c r="S78" s="295"/>
      <c r="T78" s="295"/>
      <c r="U78" s="295"/>
      <c r="V78" s="295"/>
      <c r="W78" s="295"/>
      <c r="X78" s="295"/>
      <c r="Y78" s="295"/>
      <c r="Z78" s="295"/>
      <c r="AA78" s="295"/>
      <c r="AB78" s="295"/>
      <c r="AC78" s="295"/>
      <c r="AD78" s="295"/>
      <c r="AE78" s="295"/>
      <c r="AF78" s="295"/>
      <c r="AG78" s="295"/>
      <c r="AH78" s="295"/>
      <c r="AI78" s="295"/>
      <c r="AJ78" s="335">
        <f t="shared" si="2"/>
        <v>0</v>
      </c>
    </row>
    <row r="79" spans="1:41" ht="15.75">
      <c r="A79" s="301">
        <f>цены!A79</f>
        <v>0</v>
      </c>
      <c r="B79" s="302">
        <f>цены!AF80-SUM(O79:AI79)</f>
        <v>0</v>
      </c>
      <c r="C79" s="307"/>
      <c r="D79" s="307"/>
      <c r="E79" s="307"/>
      <c r="F79" s="307"/>
      <c r="G79" s="307"/>
      <c r="H79" s="307"/>
      <c r="I79" s="307"/>
      <c r="J79" s="307"/>
      <c r="K79" s="307"/>
      <c r="L79" s="304">
        <f>(цены!B79+цены!D79+цены!F79+цены!H79+цены!J79+цены!L79+ цены!N79+цены!P79+цены!R79+цены!T79+цены!AD79+цены!AF79+цены!AH79+цены!AJ79)</f>
        <v>0</v>
      </c>
      <c r="M79" s="305">
        <f>цены!AE79</f>
        <v>0</v>
      </c>
      <c r="N79" s="136"/>
      <c r="O79" s="295"/>
      <c r="P79" s="295"/>
      <c r="Q79" s="295"/>
      <c r="R79" s="295"/>
      <c r="S79" s="295"/>
      <c r="T79" s="295"/>
      <c r="U79" s="295"/>
      <c r="V79" s="295"/>
      <c r="W79" s="295"/>
      <c r="X79" s="295"/>
      <c r="Y79" s="295"/>
      <c r="Z79" s="295"/>
      <c r="AA79" s="295"/>
      <c r="AB79" s="295"/>
      <c r="AC79" s="295"/>
      <c r="AD79" s="295"/>
      <c r="AE79" s="295"/>
      <c r="AF79" s="295"/>
      <c r="AG79" s="295"/>
      <c r="AH79" s="295"/>
      <c r="AI79" s="295"/>
      <c r="AJ79" s="335">
        <f t="shared" si="2"/>
        <v>0</v>
      </c>
    </row>
    <row r="80" spans="1:41" ht="21.75">
      <c r="A80" s="308" t="s">
        <v>38</v>
      </c>
      <c r="B80" s="309" t="s">
        <v>94</v>
      </c>
      <c r="C80" s="310"/>
      <c r="D80" s="310"/>
      <c r="E80" s="310"/>
      <c r="F80" s="310"/>
      <c r="G80" s="310"/>
      <c r="H80" s="310"/>
      <c r="I80" s="310"/>
      <c r="J80" s="310"/>
      <c r="K80" s="310"/>
      <c r="L80" s="310"/>
      <c r="M80" s="310"/>
      <c r="N80" s="310"/>
      <c r="O80" s="317">
        <f>SUM(O84:O159)</f>
        <v>22</v>
      </c>
      <c r="P80" s="317">
        <f t="shared" ref="P80:AI80" si="4">SUM(P84:P159)</f>
        <v>22</v>
      </c>
      <c r="Q80" s="317">
        <f t="shared" si="4"/>
        <v>21</v>
      </c>
      <c r="R80" s="317">
        <f t="shared" si="4"/>
        <v>22</v>
      </c>
      <c r="S80" s="317">
        <f t="shared" si="4"/>
        <v>21</v>
      </c>
      <c r="T80" s="317">
        <f t="shared" si="4"/>
        <v>21</v>
      </c>
      <c r="U80" s="317">
        <f t="shared" si="4"/>
        <v>20</v>
      </c>
      <c r="V80" s="317">
        <f t="shared" si="4"/>
        <v>20</v>
      </c>
      <c r="W80" s="317">
        <f t="shared" si="4"/>
        <v>22</v>
      </c>
      <c r="X80" s="317">
        <f t="shared" si="4"/>
        <v>20</v>
      </c>
      <c r="Y80" s="317">
        <f t="shared" si="4"/>
        <v>22</v>
      </c>
      <c r="Z80" s="317">
        <f t="shared" si="4"/>
        <v>20</v>
      </c>
      <c r="AA80" s="317">
        <f t="shared" si="4"/>
        <v>21</v>
      </c>
      <c r="AB80" s="317">
        <f t="shared" si="4"/>
        <v>21</v>
      </c>
      <c r="AC80" s="317">
        <f t="shared" si="4"/>
        <v>21</v>
      </c>
      <c r="AD80" s="317">
        <f t="shared" si="4"/>
        <v>20</v>
      </c>
      <c r="AE80" s="317">
        <f t="shared" si="4"/>
        <v>21</v>
      </c>
      <c r="AF80" s="317">
        <f t="shared" si="4"/>
        <v>22</v>
      </c>
      <c r="AG80" s="317">
        <f t="shared" si="4"/>
        <v>22</v>
      </c>
      <c r="AH80" s="317">
        <f t="shared" si="4"/>
        <v>22</v>
      </c>
      <c r="AI80" s="317">
        <f t="shared" si="4"/>
        <v>23</v>
      </c>
      <c r="AJ80" s="318"/>
      <c r="AK80" s="319"/>
      <c r="AL80" s="257"/>
      <c r="AM80" s="257"/>
      <c r="AN80" s="257"/>
      <c r="AO80" s="257"/>
    </row>
    <row r="81" spans="1:41" ht="21.75">
      <c r="A81" s="308" t="s">
        <v>85</v>
      </c>
      <c r="B81" s="309" t="s">
        <v>94</v>
      </c>
      <c r="C81" s="310"/>
      <c r="D81" s="310"/>
      <c r="E81" s="310"/>
      <c r="F81" s="310"/>
      <c r="G81" s="310"/>
      <c r="H81" s="310"/>
      <c r="I81" s="310"/>
      <c r="J81" s="310"/>
      <c r="K81" s="310"/>
      <c r="L81" s="310"/>
      <c r="M81" s="310"/>
      <c r="N81" s="310"/>
      <c r="O81" s="320">
        <f>Всего!D171</f>
        <v>22</v>
      </c>
      <c r="P81" s="320">
        <f>Всего!E171</f>
        <v>22</v>
      </c>
      <c r="Q81" s="320">
        <f>Всего!F171</f>
        <v>21</v>
      </c>
      <c r="R81" s="320">
        <f>Всего!G171</f>
        <v>22</v>
      </c>
      <c r="S81" s="320">
        <f>Всего!H171</f>
        <v>21</v>
      </c>
      <c r="T81" s="320">
        <f>Всего!I171</f>
        <v>21</v>
      </c>
      <c r="U81" s="320">
        <f>Всего!J171</f>
        <v>20</v>
      </c>
      <c r="V81" s="320">
        <f>Всего!K171</f>
        <v>20</v>
      </c>
      <c r="W81" s="320">
        <f>Всего!L171</f>
        <v>22</v>
      </c>
      <c r="X81" s="320">
        <f>Всего!M171</f>
        <v>20</v>
      </c>
      <c r="Y81" s="320">
        <f>Всего!N171</f>
        <v>22</v>
      </c>
      <c r="Z81" s="320">
        <f>Всего!O171</f>
        <v>20</v>
      </c>
      <c r="AA81" s="320">
        <f>Всего!P171</f>
        <v>21</v>
      </c>
      <c r="AB81" s="320">
        <f>Всего!Q171</f>
        <v>21</v>
      </c>
      <c r="AC81" s="320">
        <f>Всего!R171</f>
        <v>21</v>
      </c>
      <c r="AD81" s="320">
        <f>Всего!S171</f>
        <v>20</v>
      </c>
      <c r="AE81" s="320">
        <f>Всего!T171</f>
        <v>21</v>
      </c>
      <c r="AF81" s="320">
        <f>Всего!U171</f>
        <v>22</v>
      </c>
      <c r="AG81" s="320">
        <f>Всего!V171</f>
        <v>22</v>
      </c>
      <c r="AH81" s="320">
        <f>Всего!W171</f>
        <v>22</v>
      </c>
      <c r="AI81" s="320">
        <f>Всего!X171</f>
        <v>23</v>
      </c>
      <c r="AJ81" s="318"/>
      <c r="AK81" s="319"/>
      <c r="AL81" s="257"/>
      <c r="AM81" s="257"/>
      <c r="AN81" s="257"/>
      <c r="AO81" s="257"/>
    </row>
    <row r="82" spans="1:41" ht="21.75" hidden="1">
      <c r="A82" s="311" t="s">
        <v>86</v>
      </c>
      <c r="B82" s="309" t="s">
        <v>94</v>
      </c>
      <c r="C82" s="310"/>
      <c r="D82" s="310"/>
      <c r="E82" s="310"/>
      <c r="F82" s="310"/>
      <c r="G82" s="310"/>
      <c r="H82" s="310"/>
      <c r="I82" s="310"/>
      <c r="J82" s="310"/>
      <c r="K82" s="310"/>
      <c r="L82" s="310"/>
      <c r="M82" s="310"/>
      <c r="N82" s="310"/>
      <c r="O82" s="321">
        <v>1</v>
      </c>
      <c r="P82" s="321">
        <v>2</v>
      </c>
      <c r="Q82" s="321">
        <v>3</v>
      </c>
      <c r="R82" s="321">
        <v>4</v>
      </c>
      <c r="S82" s="321">
        <v>5</v>
      </c>
      <c r="T82" s="321">
        <v>6</v>
      </c>
      <c r="U82" s="321">
        <v>7</v>
      </c>
      <c r="V82" s="321">
        <v>8</v>
      </c>
      <c r="W82" s="321">
        <v>9</v>
      </c>
      <c r="X82" s="321">
        <v>10</v>
      </c>
      <c r="Y82" s="321">
        <v>11</v>
      </c>
      <c r="Z82" s="321">
        <v>12</v>
      </c>
      <c r="AA82" s="321">
        <v>13</v>
      </c>
      <c r="AB82" s="321">
        <v>14</v>
      </c>
      <c r="AC82" s="321">
        <v>15</v>
      </c>
      <c r="AD82" s="321">
        <v>16</v>
      </c>
      <c r="AE82" s="321">
        <v>17</v>
      </c>
      <c r="AF82" s="321">
        <v>18</v>
      </c>
      <c r="AG82" s="321">
        <v>19</v>
      </c>
      <c r="AH82" s="321">
        <v>20</v>
      </c>
      <c r="AI82" s="321">
        <v>21</v>
      </c>
      <c r="AJ82" s="310"/>
      <c r="AK82" s="310"/>
    </row>
    <row r="83" spans="1:41" ht="21.75" hidden="1">
      <c r="A83" s="310"/>
      <c r="B83" s="309" t="s">
        <v>94</v>
      </c>
      <c r="C83" s="310"/>
      <c r="D83" s="310"/>
      <c r="E83" s="310"/>
      <c r="F83" s="310"/>
      <c r="G83" s="310"/>
      <c r="H83" s="310"/>
      <c r="I83" s="310"/>
      <c r="J83" s="310"/>
      <c r="K83" s="310"/>
      <c r="L83" s="310"/>
      <c r="M83" s="310"/>
      <c r="N83" s="310"/>
      <c r="O83" s="313"/>
      <c r="P83" s="313"/>
      <c r="Q83" s="313"/>
      <c r="R83" s="313"/>
      <c r="S83" s="313"/>
      <c r="T83" s="313"/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13"/>
      <c r="AI83" s="313"/>
      <c r="AJ83" s="310"/>
      <c r="AK83" s="310"/>
    </row>
    <row r="84" spans="1:41" ht="21.75" hidden="1">
      <c r="A84" s="310"/>
      <c r="B84" s="309" t="s">
        <v>94</v>
      </c>
      <c r="C84" s="310"/>
      <c r="D84" s="310"/>
      <c r="E84" s="310"/>
      <c r="F84" s="310"/>
      <c r="G84" s="310"/>
      <c r="H84" s="310"/>
      <c r="I84" s="310"/>
      <c r="J84" s="310"/>
      <c r="K84" s="310"/>
      <c r="L84" s="310"/>
      <c r="M84" s="310"/>
      <c r="N84" s="310"/>
      <c r="O84" s="322">
        <f t="shared" ref="O84:AB84" si="5">IF(O3&gt;0,1,0)</f>
        <v>1</v>
      </c>
      <c r="P84" s="322">
        <f t="shared" si="5"/>
        <v>1</v>
      </c>
      <c r="Q84" s="322">
        <f t="shared" si="5"/>
        <v>1</v>
      </c>
      <c r="R84" s="322">
        <f t="shared" si="5"/>
        <v>1</v>
      </c>
      <c r="S84" s="322">
        <f t="shared" si="5"/>
        <v>1</v>
      </c>
      <c r="T84" s="322">
        <f t="shared" si="5"/>
        <v>1</v>
      </c>
      <c r="U84" s="322">
        <f t="shared" si="5"/>
        <v>1</v>
      </c>
      <c r="V84" s="322">
        <f t="shared" si="5"/>
        <v>1</v>
      </c>
      <c r="W84" s="322">
        <f t="shared" si="5"/>
        <v>1</v>
      </c>
      <c r="X84" s="322">
        <f t="shared" si="5"/>
        <v>1</v>
      </c>
      <c r="Y84" s="322">
        <f t="shared" si="5"/>
        <v>1</v>
      </c>
      <c r="Z84" s="322">
        <f t="shared" si="5"/>
        <v>1</v>
      </c>
      <c r="AA84" s="322">
        <f t="shared" si="5"/>
        <v>1</v>
      </c>
      <c r="AB84" s="322">
        <f t="shared" si="5"/>
        <v>1</v>
      </c>
      <c r="AC84" s="322">
        <f t="shared" ref="AC84:AI84" si="6">IF(AC3&gt;0,1,0)</f>
        <v>1</v>
      </c>
      <c r="AD84" s="322">
        <f t="shared" si="6"/>
        <v>1</v>
      </c>
      <c r="AE84" s="322">
        <f t="shared" si="6"/>
        <v>1</v>
      </c>
      <c r="AF84" s="322">
        <f t="shared" si="6"/>
        <v>1</v>
      </c>
      <c r="AG84" s="322">
        <f t="shared" si="6"/>
        <v>1</v>
      </c>
      <c r="AH84" s="322">
        <f t="shared" si="6"/>
        <v>1</v>
      </c>
      <c r="AI84" s="322">
        <f t="shared" si="6"/>
        <v>1</v>
      </c>
      <c r="AJ84" s="310"/>
      <c r="AK84" s="310"/>
    </row>
    <row r="85" spans="1:41" ht="21.75" hidden="1">
      <c r="A85" s="310"/>
      <c r="B85" s="309" t="s">
        <v>94</v>
      </c>
      <c r="C85" s="310"/>
      <c r="D85" s="310"/>
      <c r="E85" s="310"/>
      <c r="F85" s="310"/>
      <c r="G85" s="310"/>
      <c r="H85" s="310"/>
      <c r="I85" s="310"/>
      <c r="J85" s="310"/>
      <c r="K85" s="310"/>
      <c r="L85" s="310"/>
      <c r="M85" s="310"/>
      <c r="N85" s="310"/>
      <c r="O85" s="322">
        <f t="shared" ref="O85:AB85" si="7">IF(O4&gt;0,1,0)</f>
        <v>1</v>
      </c>
      <c r="P85" s="322">
        <f t="shared" si="7"/>
        <v>1</v>
      </c>
      <c r="Q85" s="322">
        <f t="shared" si="7"/>
        <v>0</v>
      </c>
      <c r="R85" s="322">
        <f t="shared" si="7"/>
        <v>0</v>
      </c>
      <c r="S85" s="322">
        <f t="shared" si="7"/>
        <v>0</v>
      </c>
      <c r="T85" s="322">
        <f t="shared" si="7"/>
        <v>0</v>
      </c>
      <c r="U85" s="322">
        <f t="shared" si="7"/>
        <v>1</v>
      </c>
      <c r="V85" s="322">
        <f t="shared" si="7"/>
        <v>1</v>
      </c>
      <c r="W85" s="322">
        <f t="shared" si="7"/>
        <v>0</v>
      </c>
      <c r="X85" s="322">
        <f t="shared" si="7"/>
        <v>1</v>
      </c>
      <c r="Y85" s="322">
        <f t="shared" si="7"/>
        <v>1</v>
      </c>
      <c r="Z85" s="322">
        <f t="shared" si="7"/>
        <v>0</v>
      </c>
      <c r="AA85" s="322">
        <f t="shared" si="7"/>
        <v>0</v>
      </c>
      <c r="AB85" s="322">
        <f t="shared" si="7"/>
        <v>0</v>
      </c>
      <c r="AC85" s="322">
        <f t="shared" ref="AC85:AI89" si="8">IF(AC4&gt;0,1,0)</f>
        <v>0</v>
      </c>
      <c r="AD85" s="322">
        <f t="shared" si="8"/>
        <v>0</v>
      </c>
      <c r="AE85" s="322">
        <f t="shared" si="8"/>
        <v>0</v>
      </c>
      <c r="AF85" s="322">
        <f t="shared" si="8"/>
        <v>1</v>
      </c>
      <c r="AG85" s="322">
        <f t="shared" si="8"/>
        <v>1</v>
      </c>
      <c r="AH85" s="322">
        <f t="shared" si="8"/>
        <v>0</v>
      </c>
      <c r="AI85" s="322">
        <f t="shared" si="8"/>
        <v>0</v>
      </c>
      <c r="AJ85" s="310"/>
      <c r="AK85" s="310"/>
    </row>
    <row r="86" spans="1:41" ht="21.75" hidden="1">
      <c r="A86" s="310"/>
      <c r="B86" s="309" t="s">
        <v>94</v>
      </c>
      <c r="C86" s="310"/>
      <c r="D86" s="310"/>
      <c r="E86" s="310"/>
      <c r="F86" s="310"/>
      <c r="G86" s="310"/>
      <c r="H86" s="310"/>
      <c r="I86" s="310"/>
      <c r="J86" s="310"/>
      <c r="K86" s="310"/>
      <c r="L86" s="310"/>
      <c r="M86" s="310"/>
      <c r="N86" s="310"/>
      <c r="O86" s="322">
        <f t="shared" ref="O86:AB86" si="9">IF(O5&gt;0,1,0)</f>
        <v>0</v>
      </c>
      <c r="P86" s="322">
        <f t="shared" si="9"/>
        <v>0</v>
      </c>
      <c r="Q86" s="322">
        <f t="shared" si="9"/>
        <v>1</v>
      </c>
      <c r="R86" s="322">
        <f t="shared" si="9"/>
        <v>0</v>
      </c>
      <c r="S86" s="322">
        <f t="shared" si="9"/>
        <v>1</v>
      </c>
      <c r="T86" s="322">
        <f t="shared" si="9"/>
        <v>0</v>
      </c>
      <c r="U86" s="322">
        <f t="shared" si="9"/>
        <v>0</v>
      </c>
      <c r="V86" s="322">
        <f t="shared" si="9"/>
        <v>0</v>
      </c>
      <c r="W86" s="322">
        <f t="shared" si="9"/>
        <v>0</v>
      </c>
      <c r="X86" s="322">
        <f t="shared" si="9"/>
        <v>0</v>
      </c>
      <c r="Y86" s="322">
        <f t="shared" si="9"/>
        <v>0</v>
      </c>
      <c r="Z86" s="322">
        <f t="shared" si="9"/>
        <v>1</v>
      </c>
      <c r="AA86" s="322">
        <f t="shared" si="9"/>
        <v>0</v>
      </c>
      <c r="AB86" s="322">
        <f t="shared" si="9"/>
        <v>1</v>
      </c>
      <c r="AC86" s="322">
        <f t="shared" si="8"/>
        <v>0</v>
      </c>
      <c r="AD86" s="322">
        <f t="shared" si="8"/>
        <v>1</v>
      </c>
      <c r="AE86" s="322">
        <f t="shared" si="8"/>
        <v>1</v>
      </c>
      <c r="AF86" s="322">
        <f t="shared" si="8"/>
        <v>0</v>
      </c>
      <c r="AG86" s="322">
        <f t="shared" si="8"/>
        <v>0</v>
      </c>
      <c r="AH86" s="322">
        <f t="shared" si="8"/>
        <v>1</v>
      </c>
      <c r="AI86" s="322">
        <f t="shared" si="8"/>
        <v>0</v>
      </c>
      <c r="AJ86" s="310"/>
      <c r="AK86" s="310"/>
    </row>
    <row r="87" spans="1:41" ht="21.75" hidden="1">
      <c r="A87" s="310"/>
      <c r="B87" s="309" t="s">
        <v>94</v>
      </c>
      <c r="C87" s="310"/>
      <c r="D87" s="310"/>
      <c r="E87" s="310"/>
      <c r="F87" s="310"/>
      <c r="G87" s="310"/>
      <c r="H87" s="310"/>
      <c r="I87" s="310"/>
      <c r="J87" s="310"/>
      <c r="K87" s="310"/>
      <c r="L87" s="310"/>
      <c r="M87" s="310"/>
      <c r="N87" s="310"/>
      <c r="O87" s="322">
        <f t="shared" ref="O87:AB87" si="10">IF(O6&gt;0,1,0)</f>
        <v>0</v>
      </c>
      <c r="P87" s="322">
        <f t="shared" si="10"/>
        <v>0</v>
      </c>
      <c r="Q87" s="322">
        <f t="shared" si="10"/>
        <v>0</v>
      </c>
      <c r="R87" s="322">
        <f t="shared" si="10"/>
        <v>1</v>
      </c>
      <c r="S87" s="322">
        <f t="shared" si="10"/>
        <v>0</v>
      </c>
      <c r="T87" s="322">
        <f t="shared" si="10"/>
        <v>1</v>
      </c>
      <c r="U87" s="322">
        <f t="shared" si="10"/>
        <v>0</v>
      </c>
      <c r="V87" s="322">
        <f t="shared" si="10"/>
        <v>0</v>
      </c>
      <c r="W87" s="322">
        <f t="shared" si="10"/>
        <v>1</v>
      </c>
      <c r="X87" s="322">
        <f t="shared" si="10"/>
        <v>0</v>
      </c>
      <c r="Y87" s="322">
        <f t="shared" si="10"/>
        <v>0</v>
      </c>
      <c r="Z87" s="322">
        <f t="shared" si="10"/>
        <v>0</v>
      </c>
      <c r="AA87" s="322">
        <f t="shared" si="10"/>
        <v>1</v>
      </c>
      <c r="AB87" s="322">
        <f t="shared" si="10"/>
        <v>0</v>
      </c>
      <c r="AC87" s="322">
        <f t="shared" si="8"/>
        <v>0</v>
      </c>
      <c r="AD87" s="322">
        <f t="shared" si="8"/>
        <v>0</v>
      </c>
      <c r="AE87" s="322">
        <f t="shared" si="8"/>
        <v>0</v>
      </c>
      <c r="AF87" s="322">
        <f t="shared" si="8"/>
        <v>0</v>
      </c>
      <c r="AG87" s="322">
        <f t="shared" si="8"/>
        <v>0</v>
      </c>
      <c r="AH87" s="322">
        <f t="shared" si="8"/>
        <v>0</v>
      </c>
      <c r="AI87" s="322">
        <f t="shared" si="8"/>
        <v>1</v>
      </c>
      <c r="AJ87" s="310"/>
      <c r="AK87" s="310"/>
    </row>
    <row r="88" spans="1:41" ht="21.75" hidden="1">
      <c r="A88" s="310"/>
      <c r="B88" s="309" t="s">
        <v>94</v>
      </c>
      <c r="C88" s="310"/>
      <c r="D88" s="310"/>
      <c r="E88" s="310"/>
      <c r="F88" s="310"/>
      <c r="G88" s="310"/>
      <c r="H88" s="310"/>
      <c r="I88" s="310"/>
      <c r="J88" s="310"/>
      <c r="K88" s="310"/>
      <c r="L88" s="310"/>
      <c r="M88" s="310"/>
      <c r="N88" s="310"/>
      <c r="O88" s="322">
        <f t="shared" ref="O88:AB88" si="11">IF(O7&gt;0,1,0)</f>
        <v>0</v>
      </c>
      <c r="P88" s="322">
        <f t="shared" si="11"/>
        <v>0</v>
      </c>
      <c r="Q88" s="322">
        <f t="shared" si="11"/>
        <v>0</v>
      </c>
      <c r="R88" s="322">
        <f t="shared" si="11"/>
        <v>0</v>
      </c>
      <c r="S88" s="322">
        <f t="shared" si="11"/>
        <v>0</v>
      </c>
      <c r="T88" s="322">
        <f t="shared" si="11"/>
        <v>0</v>
      </c>
      <c r="U88" s="322">
        <f t="shared" si="11"/>
        <v>0</v>
      </c>
      <c r="V88" s="322">
        <f t="shared" si="11"/>
        <v>0</v>
      </c>
      <c r="W88" s="322">
        <f t="shared" si="11"/>
        <v>0</v>
      </c>
      <c r="X88" s="322">
        <f t="shared" si="11"/>
        <v>0</v>
      </c>
      <c r="Y88" s="322">
        <f t="shared" si="11"/>
        <v>0</v>
      </c>
      <c r="Z88" s="322">
        <f t="shared" si="11"/>
        <v>0</v>
      </c>
      <c r="AA88" s="322">
        <f t="shared" si="11"/>
        <v>0</v>
      </c>
      <c r="AB88" s="322">
        <f t="shared" si="11"/>
        <v>0</v>
      </c>
      <c r="AC88" s="322">
        <f t="shared" si="8"/>
        <v>0</v>
      </c>
      <c r="AD88" s="322">
        <f t="shared" si="8"/>
        <v>0</v>
      </c>
      <c r="AE88" s="322">
        <f t="shared" si="8"/>
        <v>0</v>
      </c>
      <c r="AF88" s="322">
        <f t="shared" si="8"/>
        <v>0</v>
      </c>
      <c r="AG88" s="322">
        <f t="shared" si="8"/>
        <v>0</v>
      </c>
      <c r="AH88" s="322">
        <f t="shared" si="8"/>
        <v>0</v>
      </c>
      <c r="AI88" s="322">
        <f t="shared" si="8"/>
        <v>0</v>
      </c>
      <c r="AJ88" s="310"/>
      <c r="AK88" s="310"/>
    </row>
    <row r="89" spans="1:41" ht="21.75" hidden="1">
      <c r="A89" s="310"/>
      <c r="B89" s="309" t="s">
        <v>94</v>
      </c>
      <c r="C89" s="310"/>
      <c r="D89" s="310"/>
      <c r="E89" s="310"/>
      <c r="F89" s="310"/>
      <c r="G89" s="310"/>
      <c r="H89" s="310"/>
      <c r="I89" s="310"/>
      <c r="J89" s="310"/>
      <c r="K89" s="310"/>
      <c r="L89" s="310"/>
      <c r="M89" s="310"/>
      <c r="N89" s="310"/>
      <c r="O89" s="322">
        <f t="shared" ref="O89:AB89" si="12">IF(O8&gt;0,1,0)</f>
        <v>0</v>
      </c>
      <c r="P89" s="322">
        <f t="shared" si="12"/>
        <v>0</v>
      </c>
      <c r="Q89" s="322">
        <f t="shared" si="12"/>
        <v>0</v>
      </c>
      <c r="R89" s="322">
        <f t="shared" si="12"/>
        <v>0</v>
      </c>
      <c r="S89" s="322">
        <f t="shared" si="12"/>
        <v>0</v>
      </c>
      <c r="T89" s="322">
        <f t="shared" si="12"/>
        <v>0</v>
      </c>
      <c r="U89" s="322">
        <f t="shared" si="12"/>
        <v>0</v>
      </c>
      <c r="V89" s="322">
        <f t="shared" si="12"/>
        <v>0</v>
      </c>
      <c r="W89" s="322">
        <f t="shared" si="12"/>
        <v>0</v>
      </c>
      <c r="X89" s="322">
        <f t="shared" si="12"/>
        <v>0</v>
      </c>
      <c r="Y89" s="322">
        <f t="shared" si="12"/>
        <v>0</v>
      </c>
      <c r="Z89" s="322">
        <f t="shared" si="12"/>
        <v>0</v>
      </c>
      <c r="AA89" s="322">
        <f t="shared" si="12"/>
        <v>0</v>
      </c>
      <c r="AB89" s="322">
        <f t="shared" si="12"/>
        <v>0</v>
      </c>
      <c r="AC89" s="322">
        <f t="shared" si="8"/>
        <v>0</v>
      </c>
      <c r="AD89" s="322">
        <f t="shared" si="8"/>
        <v>0</v>
      </c>
      <c r="AE89" s="322">
        <f t="shared" si="8"/>
        <v>0</v>
      </c>
      <c r="AF89" s="322">
        <f t="shared" si="8"/>
        <v>0</v>
      </c>
      <c r="AG89" s="322">
        <f t="shared" si="8"/>
        <v>0</v>
      </c>
      <c r="AH89" s="322">
        <f t="shared" si="8"/>
        <v>0</v>
      </c>
      <c r="AI89" s="322">
        <f t="shared" si="8"/>
        <v>0</v>
      </c>
      <c r="AJ89" s="310"/>
      <c r="AK89" s="310"/>
    </row>
    <row r="90" spans="1:41" ht="21.75" hidden="1">
      <c r="A90" s="310"/>
      <c r="B90" s="309" t="s">
        <v>94</v>
      </c>
      <c r="C90" s="310"/>
      <c r="D90" s="310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22">
        <f t="shared" ref="O90:O148" si="13">IF(O9&gt;0,1,0)</f>
        <v>1</v>
      </c>
      <c r="P90" s="322">
        <f t="shared" ref="P90:AI97" si="14">IF(P9&gt;0,1,0)</f>
        <v>1</v>
      </c>
      <c r="Q90" s="322">
        <f t="shared" si="14"/>
        <v>1</v>
      </c>
      <c r="R90" s="322">
        <f t="shared" si="14"/>
        <v>1</v>
      </c>
      <c r="S90" s="322">
        <f t="shared" si="14"/>
        <v>1</v>
      </c>
      <c r="T90" s="322">
        <f t="shared" si="14"/>
        <v>1</v>
      </c>
      <c r="U90" s="322">
        <f t="shared" si="14"/>
        <v>1</v>
      </c>
      <c r="V90" s="322">
        <f t="shared" si="14"/>
        <v>1</v>
      </c>
      <c r="W90" s="322">
        <f t="shared" si="14"/>
        <v>1</v>
      </c>
      <c r="X90" s="322">
        <f t="shared" si="14"/>
        <v>1</v>
      </c>
      <c r="Y90" s="322">
        <f t="shared" si="14"/>
        <v>1</v>
      </c>
      <c r="Z90" s="322">
        <f t="shared" si="14"/>
        <v>1</v>
      </c>
      <c r="AA90" s="322">
        <f t="shared" si="14"/>
        <v>1</v>
      </c>
      <c r="AB90" s="322">
        <f t="shared" si="14"/>
        <v>1</v>
      </c>
      <c r="AC90" s="322">
        <f t="shared" si="14"/>
        <v>1</v>
      </c>
      <c r="AD90" s="322">
        <f t="shared" si="14"/>
        <v>1</v>
      </c>
      <c r="AE90" s="322">
        <f t="shared" si="14"/>
        <v>1</v>
      </c>
      <c r="AF90" s="322">
        <f t="shared" si="14"/>
        <v>1</v>
      </c>
      <c r="AG90" s="322">
        <f t="shared" si="14"/>
        <v>1</v>
      </c>
      <c r="AH90" s="322">
        <f t="shared" si="14"/>
        <v>1</v>
      </c>
      <c r="AI90" s="322">
        <f t="shared" si="14"/>
        <v>1</v>
      </c>
      <c r="AJ90" s="310"/>
      <c r="AK90" s="310"/>
    </row>
    <row r="91" spans="1:41" ht="21.75" hidden="1">
      <c r="A91" s="310"/>
      <c r="B91" s="309" t="s">
        <v>94</v>
      </c>
      <c r="C91" s="310"/>
      <c r="D91" s="310"/>
      <c r="E91" s="310"/>
      <c r="F91" s="310"/>
      <c r="G91" s="310"/>
      <c r="H91" s="310"/>
      <c r="I91" s="310"/>
      <c r="J91" s="310"/>
      <c r="K91" s="310"/>
      <c r="L91" s="310"/>
      <c r="M91" s="310"/>
      <c r="N91" s="310"/>
      <c r="O91" s="322">
        <f t="shared" si="13"/>
        <v>1</v>
      </c>
      <c r="P91" s="322">
        <f t="shared" si="14"/>
        <v>1</v>
      </c>
      <c r="Q91" s="322">
        <f t="shared" si="14"/>
        <v>1</v>
      </c>
      <c r="R91" s="322">
        <f t="shared" si="14"/>
        <v>1</v>
      </c>
      <c r="S91" s="322">
        <f t="shared" si="14"/>
        <v>1</v>
      </c>
      <c r="T91" s="322">
        <f t="shared" si="14"/>
        <v>1</v>
      </c>
      <c r="U91" s="322">
        <f t="shared" si="14"/>
        <v>1</v>
      </c>
      <c r="V91" s="322">
        <f t="shared" si="14"/>
        <v>1</v>
      </c>
      <c r="W91" s="322">
        <f t="shared" si="14"/>
        <v>1</v>
      </c>
      <c r="X91" s="322">
        <f t="shared" si="14"/>
        <v>1</v>
      </c>
      <c r="Y91" s="322">
        <f t="shared" si="14"/>
        <v>1</v>
      </c>
      <c r="Z91" s="322">
        <f t="shared" si="14"/>
        <v>1</v>
      </c>
      <c r="AA91" s="322">
        <f t="shared" si="14"/>
        <v>1</v>
      </c>
      <c r="AB91" s="322">
        <f t="shared" si="14"/>
        <v>1</v>
      </c>
      <c r="AC91" s="322">
        <f t="shared" si="14"/>
        <v>1</v>
      </c>
      <c r="AD91" s="322">
        <f t="shared" si="14"/>
        <v>1</v>
      </c>
      <c r="AE91" s="322">
        <f t="shared" si="14"/>
        <v>1</v>
      </c>
      <c r="AF91" s="322">
        <f t="shared" si="14"/>
        <v>1</v>
      </c>
      <c r="AG91" s="322">
        <f t="shared" si="14"/>
        <v>1</v>
      </c>
      <c r="AH91" s="322">
        <f t="shared" si="14"/>
        <v>1</v>
      </c>
      <c r="AI91" s="322">
        <f t="shared" si="14"/>
        <v>1</v>
      </c>
      <c r="AJ91" s="310"/>
      <c r="AK91" s="310"/>
    </row>
    <row r="92" spans="1:41" ht="21.75" hidden="1">
      <c r="A92" s="310"/>
      <c r="B92" s="309" t="s">
        <v>94</v>
      </c>
      <c r="C92" s="310"/>
      <c r="D92" s="310"/>
      <c r="E92" s="310"/>
      <c r="F92" s="310"/>
      <c r="G92" s="310"/>
      <c r="H92" s="310"/>
      <c r="I92" s="310"/>
      <c r="J92" s="310"/>
      <c r="K92" s="310"/>
      <c r="L92" s="310"/>
      <c r="M92" s="310"/>
      <c r="N92" s="310"/>
      <c r="O92" s="322">
        <f t="shared" si="13"/>
        <v>1</v>
      </c>
      <c r="P92" s="322">
        <f t="shared" si="14"/>
        <v>1</v>
      </c>
      <c r="Q92" s="322">
        <f t="shared" si="14"/>
        <v>1</v>
      </c>
      <c r="R92" s="322">
        <f t="shared" si="14"/>
        <v>1</v>
      </c>
      <c r="S92" s="322">
        <f t="shared" si="14"/>
        <v>1</v>
      </c>
      <c r="T92" s="322">
        <f t="shared" si="14"/>
        <v>1</v>
      </c>
      <c r="U92" s="322">
        <f t="shared" si="14"/>
        <v>1</v>
      </c>
      <c r="V92" s="322">
        <f t="shared" si="14"/>
        <v>1</v>
      </c>
      <c r="W92" s="322">
        <f t="shared" si="14"/>
        <v>1</v>
      </c>
      <c r="X92" s="322">
        <f t="shared" si="14"/>
        <v>1</v>
      </c>
      <c r="Y92" s="322">
        <f t="shared" si="14"/>
        <v>1</v>
      </c>
      <c r="Z92" s="322">
        <f t="shared" si="14"/>
        <v>1</v>
      </c>
      <c r="AA92" s="322">
        <f t="shared" si="14"/>
        <v>1</v>
      </c>
      <c r="AB92" s="322">
        <f t="shared" si="14"/>
        <v>1</v>
      </c>
      <c r="AC92" s="322">
        <f t="shared" si="14"/>
        <v>1</v>
      </c>
      <c r="AD92" s="322">
        <f t="shared" si="14"/>
        <v>1</v>
      </c>
      <c r="AE92" s="322">
        <f t="shared" si="14"/>
        <v>1</v>
      </c>
      <c r="AF92" s="322">
        <f t="shared" si="14"/>
        <v>1</v>
      </c>
      <c r="AG92" s="322">
        <f t="shared" si="14"/>
        <v>1</v>
      </c>
      <c r="AH92" s="322">
        <f t="shared" si="14"/>
        <v>1</v>
      </c>
      <c r="AI92" s="322">
        <f t="shared" si="14"/>
        <v>1</v>
      </c>
      <c r="AJ92" s="310"/>
      <c r="AK92" s="310"/>
    </row>
    <row r="93" spans="1:41" ht="21.75" hidden="1">
      <c r="A93" s="310"/>
      <c r="B93" s="309" t="s">
        <v>94</v>
      </c>
      <c r="C93" s="310"/>
      <c r="D93" s="310"/>
      <c r="E93" s="310"/>
      <c r="F93" s="310"/>
      <c r="G93" s="310"/>
      <c r="H93" s="310"/>
      <c r="I93" s="310"/>
      <c r="J93" s="310"/>
      <c r="K93" s="310"/>
      <c r="L93" s="310"/>
      <c r="M93" s="310"/>
      <c r="N93" s="310"/>
      <c r="O93" s="322">
        <f t="shared" si="13"/>
        <v>0</v>
      </c>
      <c r="P93" s="322">
        <f t="shared" si="14"/>
        <v>0</v>
      </c>
      <c r="Q93" s="322">
        <f t="shared" si="14"/>
        <v>0</v>
      </c>
      <c r="R93" s="322">
        <f t="shared" si="14"/>
        <v>1</v>
      </c>
      <c r="S93" s="322">
        <f t="shared" si="14"/>
        <v>0</v>
      </c>
      <c r="T93" s="322">
        <f t="shared" si="14"/>
        <v>1</v>
      </c>
      <c r="U93" s="322">
        <f t="shared" si="14"/>
        <v>0</v>
      </c>
      <c r="V93" s="322">
        <f t="shared" si="14"/>
        <v>0</v>
      </c>
      <c r="W93" s="322">
        <f t="shared" si="14"/>
        <v>1</v>
      </c>
      <c r="X93" s="322">
        <f t="shared" si="14"/>
        <v>0</v>
      </c>
      <c r="Y93" s="322">
        <f t="shared" si="14"/>
        <v>0</v>
      </c>
      <c r="Z93" s="322">
        <f t="shared" si="14"/>
        <v>0</v>
      </c>
      <c r="AA93" s="322">
        <f t="shared" si="14"/>
        <v>1</v>
      </c>
      <c r="AB93" s="322">
        <f t="shared" si="14"/>
        <v>0</v>
      </c>
      <c r="AC93" s="322">
        <f t="shared" si="14"/>
        <v>0</v>
      </c>
      <c r="AD93" s="322">
        <f t="shared" si="14"/>
        <v>0</v>
      </c>
      <c r="AE93" s="322">
        <f t="shared" si="14"/>
        <v>0</v>
      </c>
      <c r="AF93" s="322">
        <f t="shared" si="14"/>
        <v>0</v>
      </c>
      <c r="AG93" s="322">
        <f t="shared" si="14"/>
        <v>0</v>
      </c>
      <c r="AH93" s="322">
        <f t="shared" si="14"/>
        <v>0</v>
      </c>
      <c r="AI93" s="322">
        <f t="shared" si="14"/>
        <v>1</v>
      </c>
      <c r="AJ93" s="310"/>
      <c r="AK93" s="310"/>
    </row>
    <row r="94" spans="1:41" ht="21.75" hidden="1">
      <c r="A94" s="310"/>
      <c r="B94" s="309" t="s">
        <v>94</v>
      </c>
      <c r="C94" s="310"/>
      <c r="D94" s="310"/>
      <c r="E94" s="310"/>
      <c r="F94" s="310"/>
      <c r="G94" s="310"/>
      <c r="H94" s="310"/>
      <c r="I94" s="310"/>
      <c r="J94" s="310"/>
      <c r="K94" s="310"/>
      <c r="L94" s="310"/>
      <c r="M94" s="310"/>
      <c r="N94" s="310"/>
      <c r="O94" s="322">
        <f t="shared" si="13"/>
        <v>0</v>
      </c>
      <c r="P94" s="322">
        <f t="shared" si="14"/>
        <v>0</v>
      </c>
      <c r="Q94" s="322">
        <f t="shared" si="14"/>
        <v>0</v>
      </c>
      <c r="R94" s="322">
        <f t="shared" si="14"/>
        <v>0</v>
      </c>
      <c r="S94" s="322">
        <f t="shared" si="14"/>
        <v>0</v>
      </c>
      <c r="T94" s="322">
        <f t="shared" si="14"/>
        <v>0</v>
      </c>
      <c r="U94" s="322">
        <f t="shared" si="14"/>
        <v>0</v>
      </c>
      <c r="V94" s="322">
        <f t="shared" si="14"/>
        <v>0</v>
      </c>
      <c r="W94" s="322">
        <f t="shared" si="14"/>
        <v>0</v>
      </c>
      <c r="X94" s="322">
        <f t="shared" si="14"/>
        <v>0</v>
      </c>
      <c r="Y94" s="322">
        <f t="shared" si="14"/>
        <v>0</v>
      </c>
      <c r="Z94" s="322">
        <f t="shared" si="14"/>
        <v>0</v>
      </c>
      <c r="AA94" s="322">
        <f t="shared" si="14"/>
        <v>0</v>
      </c>
      <c r="AB94" s="322">
        <f t="shared" si="14"/>
        <v>0</v>
      </c>
      <c r="AC94" s="322">
        <f t="shared" si="14"/>
        <v>0</v>
      </c>
      <c r="AD94" s="322">
        <f t="shared" si="14"/>
        <v>0</v>
      </c>
      <c r="AE94" s="322">
        <f t="shared" si="14"/>
        <v>0</v>
      </c>
      <c r="AF94" s="322">
        <f t="shared" si="14"/>
        <v>0</v>
      </c>
      <c r="AG94" s="322">
        <f t="shared" si="14"/>
        <v>0</v>
      </c>
      <c r="AH94" s="322">
        <f t="shared" si="14"/>
        <v>0</v>
      </c>
      <c r="AI94" s="322">
        <f t="shared" si="14"/>
        <v>0</v>
      </c>
      <c r="AJ94" s="310"/>
      <c r="AK94" s="310"/>
    </row>
    <row r="95" spans="1:41" ht="21.75" hidden="1">
      <c r="A95" s="310"/>
      <c r="B95" s="309" t="s">
        <v>94</v>
      </c>
      <c r="C95" s="310"/>
      <c r="D95" s="310"/>
      <c r="E95" s="310"/>
      <c r="F95" s="310"/>
      <c r="G95" s="310"/>
      <c r="H95" s="310"/>
      <c r="I95" s="310"/>
      <c r="J95" s="310"/>
      <c r="K95" s="310"/>
      <c r="L95" s="310"/>
      <c r="M95" s="310"/>
      <c r="N95" s="310"/>
      <c r="O95" s="322">
        <f t="shared" si="13"/>
        <v>0</v>
      </c>
      <c r="P95" s="322">
        <f t="shared" si="14"/>
        <v>0</v>
      </c>
      <c r="Q95" s="322">
        <f t="shared" si="14"/>
        <v>1</v>
      </c>
      <c r="R95" s="322">
        <f t="shared" si="14"/>
        <v>0</v>
      </c>
      <c r="S95" s="322">
        <f t="shared" si="14"/>
        <v>0</v>
      </c>
      <c r="T95" s="322">
        <f t="shared" si="14"/>
        <v>0</v>
      </c>
      <c r="U95" s="322">
        <f t="shared" si="14"/>
        <v>1</v>
      </c>
      <c r="V95" s="322">
        <f t="shared" si="14"/>
        <v>0</v>
      </c>
      <c r="W95" s="322">
        <f t="shared" si="14"/>
        <v>1</v>
      </c>
      <c r="X95" s="322">
        <f t="shared" si="14"/>
        <v>0</v>
      </c>
      <c r="Y95" s="322">
        <f t="shared" si="14"/>
        <v>1</v>
      </c>
      <c r="Z95" s="322">
        <f t="shared" si="14"/>
        <v>0</v>
      </c>
      <c r="AA95" s="322">
        <f t="shared" si="14"/>
        <v>0</v>
      </c>
      <c r="AB95" s="322">
        <f t="shared" si="14"/>
        <v>0</v>
      </c>
      <c r="AC95" s="322">
        <f t="shared" si="14"/>
        <v>0</v>
      </c>
      <c r="AD95" s="322">
        <f t="shared" si="14"/>
        <v>0</v>
      </c>
      <c r="AE95" s="322">
        <f t="shared" si="14"/>
        <v>1</v>
      </c>
      <c r="AF95" s="322">
        <f t="shared" si="14"/>
        <v>0</v>
      </c>
      <c r="AG95" s="322">
        <f t="shared" si="14"/>
        <v>0</v>
      </c>
      <c r="AH95" s="322">
        <f t="shared" si="14"/>
        <v>1</v>
      </c>
      <c r="AI95" s="322">
        <f t="shared" si="14"/>
        <v>0</v>
      </c>
      <c r="AJ95" s="310"/>
      <c r="AK95" s="310"/>
    </row>
    <row r="96" spans="1:41" ht="21.75" hidden="1">
      <c r="A96" s="310"/>
      <c r="B96" s="309" t="s">
        <v>94</v>
      </c>
      <c r="C96" s="310"/>
      <c r="D96" s="310"/>
      <c r="E96" s="310"/>
      <c r="F96" s="310"/>
      <c r="G96" s="310"/>
      <c r="H96" s="310"/>
      <c r="I96" s="310"/>
      <c r="J96" s="310"/>
      <c r="K96" s="310"/>
      <c r="L96" s="310"/>
      <c r="M96" s="310"/>
      <c r="N96" s="310"/>
      <c r="O96" s="322">
        <f t="shared" si="13"/>
        <v>1</v>
      </c>
      <c r="P96" s="322">
        <f t="shared" si="14"/>
        <v>0</v>
      </c>
      <c r="Q96" s="322">
        <f t="shared" si="14"/>
        <v>0</v>
      </c>
      <c r="R96" s="322">
        <f t="shared" si="14"/>
        <v>1</v>
      </c>
      <c r="S96" s="322">
        <f t="shared" si="14"/>
        <v>0</v>
      </c>
      <c r="T96" s="322">
        <f t="shared" si="14"/>
        <v>1</v>
      </c>
      <c r="U96" s="322">
        <f t="shared" si="14"/>
        <v>0</v>
      </c>
      <c r="V96" s="322">
        <f t="shared" si="14"/>
        <v>1</v>
      </c>
      <c r="W96" s="322">
        <f t="shared" si="14"/>
        <v>0</v>
      </c>
      <c r="X96" s="322">
        <f t="shared" si="14"/>
        <v>1</v>
      </c>
      <c r="Y96" s="322">
        <f t="shared" si="14"/>
        <v>0</v>
      </c>
      <c r="Z96" s="322">
        <f t="shared" si="14"/>
        <v>0</v>
      </c>
      <c r="AA96" s="322">
        <f t="shared" si="14"/>
        <v>0</v>
      </c>
      <c r="AB96" s="322">
        <f t="shared" si="14"/>
        <v>0</v>
      </c>
      <c r="AC96" s="322">
        <f t="shared" si="14"/>
        <v>1</v>
      </c>
      <c r="AD96" s="322">
        <f t="shared" si="14"/>
        <v>0</v>
      </c>
      <c r="AE96" s="322">
        <f t="shared" si="14"/>
        <v>0</v>
      </c>
      <c r="AF96" s="322">
        <f t="shared" si="14"/>
        <v>0</v>
      </c>
      <c r="AG96" s="322">
        <f t="shared" si="14"/>
        <v>1</v>
      </c>
      <c r="AH96" s="322">
        <f t="shared" si="14"/>
        <v>0</v>
      </c>
      <c r="AI96" s="322">
        <f t="shared" si="14"/>
        <v>1</v>
      </c>
      <c r="AJ96" s="310"/>
      <c r="AK96" s="310"/>
    </row>
    <row r="97" spans="1:37" ht="21.75" hidden="1">
      <c r="A97" s="310"/>
      <c r="B97" s="309" t="s">
        <v>94</v>
      </c>
      <c r="C97" s="310"/>
      <c r="D97" s="310"/>
      <c r="E97" s="310"/>
      <c r="F97" s="310"/>
      <c r="G97" s="310"/>
      <c r="H97" s="310"/>
      <c r="I97" s="310"/>
      <c r="J97" s="310"/>
      <c r="K97" s="310"/>
      <c r="L97" s="310"/>
      <c r="M97" s="310"/>
      <c r="N97" s="310"/>
      <c r="O97" s="322">
        <f t="shared" si="13"/>
        <v>0</v>
      </c>
      <c r="P97" s="322">
        <f t="shared" si="14"/>
        <v>1</v>
      </c>
      <c r="Q97" s="322">
        <f t="shared" si="14"/>
        <v>1</v>
      </c>
      <c r="R97" s="322">
        <f t="shared" si="14"/>
        <v>0</v>
      </c>
      <c r="S97" s="322">
        <f t="shared" si="14"/>
        <v>1</v>
      </c>
      <c r="T97" s="322">
        <f t="shared" si="14"/>
        <v>1</v>
      </c>
      <c r="U97" s="322">
        <f t="shared" si="14"/>
        <v>0</v>
      </c>
      <c r="V97" s="322">
        <f t="shared" si="14"/>
        <v>0</v>
      </c>
      <c r="W97" s="322">
        <f t="shared" si="14"/>
        <v>1</v>
      </c>
      <c r="X97" s="322">
        <f t="shared" si="14"/>
        <v>0</v>
      </c>
      <c r="Y97" s="322">
        <f t="shared" si="14"/>
        <v>1</v>
      </c>
      <c r="Z97" s="322">
        <f t="shared" ref="P97:AI110" si="15">IF(Z16&gt;0,1,0)</f>
        <v>1</v>
      </c>
      <c r="AA97" s="322">
        <f t="shared" si="15"/>
        <v>0</v>
      </c>
      <c r="AB97" s="322">
        <f t="shared" si="15"/>
        <v>1</v>
      </c>
      <c r="AC97" s="322">
        <f t="shared" si="15"/>
        <v>1</v>
      </c>
      <c r="AD97" s="322">
        <f t="shared" si="15"/>
        <v>1</v>
      </c>
      <c r="AE97" s="322">
        <f t="shared" si="15"/>
        <v>0</v>
      </c>
      <c r="AF97" s="322">
        <f t="shared" si="15"/>
        <v>1</v>
      </c>
      <c r="AG97" s="322">
        <f t="shared" si="15"/>
        <v>0</v>
      </c>
      <c r="AH97" s="322">
        <f t="shared" si="15"/>
        <v>1</v>
      </c>
      <c r="AI97" s="322">
        <f t="shared" si="15"/>
        <v>1</v>
      </c>
      <c r="AJ97" s="310"/>
      <c r="AK97" s="310"/>
    </row>
    <row r="98" spans="1:37" ht="21.75" hidden="1">
      <c r="A98" s="310"/>
      <c r="B98" s="309" t="s">
        <v>94</v>
      </c>
      <c r="C98" s="310"/>
      <c r="D98" s="310"/>
      <c r="E98" s="310"/>
      <c r="F98" s="310"/>
      <c r="G98" s="310"/>
      <c r="H98" s="310"/>
      <c r="I98" s="310"/>
      <c r="J98" s="310"/>
      <c r="K98" s="310"/>
      <c r="L98" s="310"/>
      <c r="M98" s="310"/>
      <c r="N98" s="310"/>
      <c r="O98" s="322">
        <f t="shared" si="13"/>
        <v>1</v>
      </c>
      <c r="P98" s="322">
        <f t="shared" si="15"/>
        <v>1</v>
      </c>
      <c r="Q98" s="322">
        <f t="shared" si="15"/>
        <v>0</v>
      </c>
      <c r="R98" s="322">
        <f t="shared" si="15"/>
        <v>0</v>
      </c>
      <c r="S98" s="322">
        <f t="shared" si="15"/>
        <v>1</v>
      </c>
      <c r="T98" s="322">
        <f t="shared" si="15"/>
        <v>0</v>
      </c>
      <c r="U98" s="322">
        <f t="shared" si="15"/>
        <v>0</v>
      </c>
      <c r="V98" s="322">
        <f t="shared" si="15"/>
        <v>1</v>
      </c>
      <c r="W98" s="322">
        <f t="shared" si="15"/>
        <v>0</v>
      </c>
      <c r="X98" s="322">
        <f t="shared" si="15"/>
        <v>0</v>
      </c>
      <c r="Y98" s="322">
        <f t="shared" si="15"/>
        <v>1</v>
      </c>
      <c r="Z98" s="322">
        <f t="shared" si="15"/>
        <v>0</v>
      </c>
      <c r="AA98" s="322">
        <f t="shared" si="15"/>
        <v>0</v>
      </c>
      <c r="AB98" s="322">
        <f t="shared" si="15"/>
        <v>1</v>
      </c>
      <c r="AC98" s="322">
        <f t="shared" si="15"/>
        <v>0</v>
      </c>
      <c r="AD98" s="322">
        <f t="shared" si="15"/>
        <v>0</v>
      </c>
      <c r="AE98" s="322">
        <f t="shared" si="15"/>
        <v>1</v>
      </c>
      <c r="AF98" s="322">
        <f t="shared" si="15"/>
        <v>1</v>
      </c>
      <c r="AG98" s="322">
        <f t="shared" si="15"/>
        <v>0</v>
      </c>
      <c r="AH98" s="322">
        <f t="shared" si="15"/>
        <v>0</v>
      </c>
      <c r="AI98" s="322">
        <f t="shared" si="15"/>
        <v>0</v>
      </c>
      <c r="AJ98" s="310"/>
      <c r="AK98" s="310"/>
    </row>
    <row r="99" spans="1:37" ht="21.75" hidden="1">
      <c r="A99" s="310"/>
      <c r="B99" s="309" t="s">
        <v>94</v>
      </c>
      <c r="C99" s="310"/>
      <c r="D99" s="310"/>
      <c r="E99" s="310"/>
      <c r="F99" s="310"/>
      <c r="G99" s="310"/>
      <c r="H99" s="310"/>
      <c r="I99" s="310"/>
      <c r="J99" s="310"/>
      <c r="K99" s="310"/>
      <c r="L99" s="310"/>
      <c r="M99" s="310"/>
      <c r="N99" s="310"/>
      <c r="O99" s="322">
        <f t="shared" si="13"/>
        <v>0</v>
      </c>
      <c r="P99" s="322">
        <f t="shared" si="15"/>
        <v>0</v>
      </c>
      <c r="Q99" s="322">
        <f t="shared" si="15"/>
        <v>1</v>
      </c>
      <c r="R99" s="322">
        <f t="shared" si="15"/>
        <v>0</v>
      </c>
      <c r="S99" s="322">
        <f t="shared" si="15"/>
        <v>0</v>
      </c>
      <c r="T99" s="322">
        <f t="shared" si="15"/>
        <v>0</v>
      </c>
      <c r="U99" s="322">
        <f t="shared" si="15"/>
        <v>0</v>
      </c>
      <c r="V99" s="322">
        <f t="shared" si="15"/>
        <v>1</v>
      </c>
      <c r="W99" s="322">
        <f t="shared" si="15"/>
        <v>0</v>
      </c>
      <c r="X99" s="322">
        <f t="shared" si="15"/>
        <v>0</v>
      </c>
      <c r="Y99" s="322">
        <f t="shared" si="15"/>
        <v>0</v>
      </c>
      <c r="Z99" s="322">
        <f t="shared" si="15"/>
        <v>0</v>
      </c>
      <c r="AA99" s="322">
        <f t="shared" si="15"/>
        <v>1</v>
      </c>
      <c r="AB99" s="322">
        <f t="shared" si="15"/>
        <v>0</v>
      </c>
      <c r="AC99" s="322">
        <f t="shared" si="15"/>
        <v>0</v>
      </c>
      <c r="AD99" s="322">
        <f t="shared" si="15"/>
        <v>0</v>
      </c>
      <c r="AE99" s="322">
        <f t="shared" si="15"/>
        <v>1</v>
      </c>
      <c r="AF99" s="322">
        <f t="shared" si="15"/>
        <v>0</v>
      </c>
      <c r="AG99" s="322">
        <f t="shared" si="15"/>
        <v>0</v>
      </c>
      <c r="AH99" s="322">
        <f t="shared" si="15"/>
        <v>0</v>
      </c>
      <c r="AI99" s="322">
        <f t="shared" si="15"/>
        <v>0</v>
      </c>
      <c r="AJ99" s="310"/>
      <c r="AK99" s="310"/>
    </row>
    <row r="100" spans="1:37" ht="21.75" hidden="1">
      <c r="A100" s="310"/>
      <c r="B100" s="309" t="s">
        <v>94</v>
      </c>
      <c r="C100" s="310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  <c r="N100" s="310"/>
      <c r="O100" s="322">
        <f t="shared" si="13"/>
        <v>0</v>
      </c>
      <c r="P100" s="322">
        <f t="shared" si="15"/>
        <v>1</v>
      </c>
      <c r="Q100" s="322">
        <f t="shared" si="15"/>
        <v>0</v>
      </c>
      <c r="R100" s="322">
        <f t="shared" si="15"/>
        <v>0</v>
      </c>
      <c r="S100" s="322">
        <f t="shared" si="15"/>
        <v>1</v>
      </c>
      <c r="T100" s="322">
        <f t="shared" si="15"/>
        <v>0</v>
      </c>
      <c r="U100" s="322">
        <f t="shared" si="15"/>
        <v>0</v>
      </c>
      <c r="V100" s="322">
        <f t="shared" si="15"/>
        <v>0</v>
      </c>
      <c r="W100" s="322">
        <f t="shared" si="15"/>
        <v>0</v>
      </c>
      <c r="X100" s="322">
        <f t="shared" si="15"/>
        <v>0</v>
      </c>
      <c r="Y100" s="322">
        <f t="shared" si="15"/>
        <v>0</v>
      </c>
      <c r="Z100" s="322">
        <f t="shared" si="15"/>
        <v>1</v>
      </c>
      <c r="AA100" s="322">
        <f t="shared" si="15"/>
        <v>0</v>
      </c>
      <c r="AB100" s="322">
        <f t="shared" si="15"/>
        <v>1</v>
      </c>
      <c r="AC100" s="322">
        <f t="shared" si="15"/>
        <v>0</v>
      </c>
      <c r="AD100" s="322">
        <f t="shared" si="15"/>
        <v>0</v>
      </c>
      <c r="AE100" s="322">
        <f t="shared" si="15"/>
        <v>0</v>
      </c>
      <c r="AF100" s="322">
        <f t="shared" si="15"/>
        <v>1</v>
      </c>
      <c r="AG100" s="322">
        <f t="shared" si="15"/>
        <v>0</v>
      </c>
      <c r="AH100" s="322">
        <f t="shared" si="15"/>
        <v>1</v>
      </c>
      <c r="AI100" s="322">
        <f t="shared" si="15"/>
        <v>0</v>
      </c>
      <c r="AJ100" s="310"/>
      <c r="AK100" s="310"/>
    </row>
    <row r="101" spans="1:37" ht="21.75" hidden="1">
      <c r="A101" s="310"/>
      <c r="B101" s="309" t="s">
        <v>94</v>
      </c>
      <c r="C101" s="310"/>
      <c r="D101" s="310"/>
      <c r="E101" s="310"/>
      <c r="F101" s="310"/>
      <c r="G101" s="310"/>
      <c r="H101" s="310"/>
      <c r="I101" s="310"/>
      <c r="J101" s="310"/>
      <c r="K101" s="310"/>
      <c r="L101" s="310"/>
      <c r="M101" s="310"/>
      <c r="N101" s="310"/>
      <c r="O101" s="322">
        <f t="shared" si="13"/>
        <v>1</v>
      </c>
      <c r="P101" s="322">
        <f t="shared" si="15"/>
        <v>0</v>
      </c>
      <c r="Q101" s="322">
        <f t="shared" si="15"/>
        <v>0</v>
      </c>
      <c r="R101" s="322">
        <f t="shared" si="15"/>
        <v>0</v>
      </c>
      <c r="S101" s="322">
        <f t="shared" si="15"/>
        <v>0</v>
      </c>
      <c r="T101" s="322">
        <f t="shared" si="15"/>
        <v>1</v>
      </c>
      <c r="U101" s="322">
        <f t="shared" si="15"/>
        <v>0</v>
      </c>
      <c r="V101" s="322">
        <f t="shared" si="15"/>
        <v>0</v>
      </c>
      <c r="W101" s="322">
        <f t="shared" si="15"/>
        <v>1</v>
      </c>
      <c r="X101" s="322">
        <f t="shared" si="15"/>
        <v>0</v>
      </c>
      <c r="Y101" s="322">
        <f t="shared" si="15"/>
        <v>0</v>
      </c>
      <c r="Z101" s="322">
        <f t="shared" si="15"/>
        <v>1</v>
      </c>
      <c r="AA101" s="322">
        <f t="shared" si="15"/>
        <v>0</v>
      </c>
      <c r="AB101" s="322">
        <f t="shared" si="15"/>
        <v>0</v>
      </c>
      <c r="AC101" s="322">
        <f t="shared" si="15"/>
        <v>1</v>
      </c>
      <c r="AD101" s="322">
        <f t="shared" si="15"/>
        <v>0</v>
      </c>
      <c r="AE101" s="322">
        <f t="shared" si="15"/>
        <v>0</v>
      </c>
      <c r="AF101" s="322">
        <f t="shared" si="15"/>
        <v>0</v>
      </c>
      <c r="AG101" s="322">
        <f t="shared" si="15"/>
        <v>0</v>
      </c>
      <c r="AH101" s="322">
        <f t="shared" si="15"/>
        <v>0</v>
      </c>
      <c r="AI101" s="322">
        <f t="shared" si="15"/>
        <v>1</v>
      </c>
      <c r="AJ101" s="310"/>
      <c r="AK101" s="310"/>
    </row>
    <row r="102" spans="1:37" ht="21.75" hidden="1">
      <c r="A102" s="310"/>
      <c r="B102" s="309" t="s">
        <v>94</v>
      </c>
      <c r="C102" s="310"/>
      <c r="D102" s="310"/>
      <c r="E102" s="310"/>
      <c r="F102" s="310"/>
      <c r="G102" s="310"/>
      <c r="H102" s="310"/>
      <c r="I102" s="310"/>
      <c r="J102" s="310"/>
      <c r="K102" s="310"/>
      <c r="L102" s="310"/>
      <c r="M102" s="310"/>
      <c r="N102" s="310"/>
      <c r="O102" s="322">
        <f t="shared" si="13"/>
        <v>0</v>
      </c>
      <c r="P102" s="322">
        <f t="shared" si="15"/>
        <v>0</v>
      </c>
      <c r="Q102" s="322">
        <f t="shared" si="15"/>
        <v>0</v>
      </c>
      <c r="R102" s="322">
        <f t="shared" si="15"/>
        <v>0</v>
      </c>
      <c r="S102" s="322">
        <f t="shared" si="15"/>
        <v>0</v>
      </c>
      <c r="T102" s="322">
        <f t="shared" si="15"/>
        <v>0</v>
      </c>
      <c r="U102" s="322">
        <f t="shared" si="15"/>
        <v>0</v>
      </c>
      <c r="V102" s="322">
        <f t="shared" si="15"/>
        <v>0</v>
      </c>
      <c r="W102" s="322">
        <f t="shared" si="15"/>
        <v>0</v>
      </c>
      <c r="X102" s="322">
        <f t="shared" si="15"/>
        <v>0</v>
      </c>
      <c r="Y102" s="322">
        <f t="shared" si="15"/>
        <v>0</v>
      </c>
      <c r="Z102" s="322">
        <f t="shared" si="15"/>
        <v>0</v>
      </c>
      <c r="AA102" s="322">
        <f t="shared" si="15"/>
        <v>0</v>
      </c>
      <c r="AB102" s="322">
        <f t="shared" si="15"/>
        <v>0</v>
      </c>
      <c r="AC102" s="322">
        <f t="shared" si="15"/>
        <v>0</v>
      </c>
      <c r="AD102" s="322">
        <f t="shared" si="15"/>
        <v>0</v>
      </c>
      <c r="AE102" s="322">
        <f t="shared" si="15"/>
        <v>0</v>
      </c>
      <c r="AF102" s="322">
        <f t="shared" si="15"/>
        <v>0</v>
      </c>
      <c r="AG102" s="322">
        <f t="shared" si="15"/>
        <v>0</v>
      </c>
      <c r="AH102" s="322">
        <f t="shared" si="15"/>
        <v>0</v>
      </c>
      <c r="AI102" s="322">
        <f t="shared" si="15"/>
        <v>0</v>
      </c>
      <c r="AJ102" s="310"/>
      <c r="AK102" s="310"/>
    </row>
    <row r="103" spans="1:37" ht="21.75" hidden="1">
      <c r="A103" s="310"/>
      <c r="B103" s="309" t="s">
        <v>94</v>
      </c>
      <c r="C103" s="310"/>
      <c r="D103" s="310"/>
      <c r="E103" s="310"/>
      <c r="F103" s="310"/>
      <c r="G103" s="310"/>
      <c r="H103" s="310"/>
      <c r="I103" s="310"/>
      <c r="J103" s="310"/>
      <c r="K103" s="310"/>
      <c r="L103" s="310"/>
      <c r="M103" s="310"/>
      <c r="N103" s="310"/>
      <c r="O103" s="322">
        <f t="shared" si="13"/>
        <v>1</v>
      </c>
      <c r="P103" s="322">
        <f t="shared" si="15"/>
        <v>1</v>
      </c>
      <c r="Q103" s="322">
        <f t="shared" si="15"/>
        <v>1</v>
      </c>
      <c r="R103" s="322">
        <f t="shared" si="15"/>
        <v>1</v>
      </c>
      <c r="S103" s="322">
        <f t="shared" si="15"/>
        <v>1</v>
      </c>
      <c r="T103" s="322">
        <f t="shared" si="15"/>
        <v>1</v>
      </c>
      <c r="U103" s="322">
        <f t="shared" si="15"/>
        <v>1</v>
      </c>
      <c r="V103" s="322">
        <f t="shared" si="15"/>
        <v>1</v>
      </c>
      <c r="W103" s="322">
        <f t="shared" si="15"/>
        <v>1</v>
      </c>
      <c r="X103" s="322">
        <f t="shared" si="15"/>
        <v>1</v>
      </c>
      <c r="Y103" s="322">
        <f t="shared" si="15"/>
        <v>1</v>
      </c>
      <c r="Z103" s="322">
        <f t="shared" si="15"/>
        <v>1</v>
      </c>
      <c r="AA103" s="322">
        <f t="shared" si="15"/>
        <v>1</v>
      </c>
      <c r="AB103" s="322">
        <f t="shared" si="15"/>
        <v>1</v>
      </c>
      <c r="AC103" s="322">
        <f t="shared" si="15"/>
        <v>1</v>
      </c>
      <c r="AD103" s="322">
        <f t="shared" si="15"/>
        <v>1</v>
      </c>
      <c r="AE103" s="322">
        <f t="shared" si="15"/>
        <v>1</v>
      </c>
      <c r="AF103" s="322">
        <f t="shared" si="15"/>
        <v>1</v>
      </c>
      <c r="AG103" s="322">
        <f t="shared" si="15"/>
        <v>1</v>
      </c>
      <c r="AH103" s="322">
        <f t="shared" si="15"/>
        <v>1</v>
      </c>
      <c r="AI103" s="322">
        <f t="shared" si="15"/>
        <v>1</v>
      </c>
      <c r="AJ103" s="310"/>
      <c r="AK103" s="310"/>
    </row>
    <row r="104" spans="1:37" ht="21.75" hidden="1">
      <c r="A104" s="310"/>
      <c r="B104" s="309" t="s">
        <v>94</v>
      </c>
      <c r="C104" s="310"/>
      <c r="D104" s="310"/>
      <c r="E104" s="310"/>
      <c r="F104" s="310"/>
      <c r="G104" s="310"/>
      <c r="H104" s="310"/>
      <c r="I104" s="310"/>
      <c r="J104" s="310"/>
      <c r="K104" s="310"/>
      <c r="L104" s="310"/>
      <c r="M104" s="310"/>
      <c r="N104" s="310"/>
      <c r="O104" s="322">
        <f t="shared" si="13"/>
        <v>1</v>
      </c>
      <c r="P104" s="322">
        <f t="shared" si="15"/>
        <v>1</v>
      </c>
      <c r="Q104" s="322">
        <f t="shared" si="15"/>
        <v>1</v>
      </c>
      <c r="R104" s="322">
        <f t="shared" si="15"/>
        <v>1</v>
      </c>
      <c r="S104" s="322">
        <f t="shared" si="15"/>
        <v>1</v>
      </c>
      <c r="T104" s="322">
        <f t="shared" si="15"/>
        <v>1</v>
      </c>
      <c r="U104" s="322">
        <f t="shared" si="15"/>
        <v>1</v>
      </c>
      <c r="V104" s="322">
        <f t="shared" si="15"/>
        <v>1</v>
      </c>
      <c r="W104" s="322">
        <f t="shared" si="15"/>
        <v>1</v>
      </c>
      <c r="X104" s="322">
        <f t="shared" si="15"/>
        <v>1</v>
      </c>
      <c r="Y104" s="322">
        <f t="shared" si="15"/>
        <v>1</v>
      </c>
      <c r="Z104" s="322">
        <f t="shared" si="15"/>
        <v>1</v>
      </c>
      <c r="AA104" s="322">
        <f t="shared" si="15"/>
        <v>1</v>
      </c>
      <c r="AB104" s="322">
        <f t="shared" si="15"/>
        <v>1</v>
      </c>
      <c r="AC104" s="322">
        <f t="shared" si="15"/>
        <v>1</v>
      </c>
      <c r="AD104" s="322">
        <f t="shared" si="15"/>
        <v>1</v>
      </c>
      <c r="AE104" s="322">
        <f t="shared" si="15"/>
        <v>1</v>
      </c>
      <c r="AF104" s="322">
        <f t="shared" si="15"/>
        <v>1</v>
      </c>
      <c r="AG104" s="322">
        <f t="shared" si="15"/>
        <v>1</v>
      </c>
      <c r="AH104" s="322">
        <f t="shared" si="15"/>
        <v>1</v>
      </c>
      <c r="AI104" s="322">
        <f t="shared" si="15"/>
        <v>1</v>
      </c>
      <c r="AJ104" s="310"/>
      <c r="AK104" s="310"/>
    </row>
    <row r="105" spans="1:37" ht="21.75" hidden="1">
      <c r="A105" s="310"/>
      <c r="B105" s="309" t="s">
        <v>94</v>
      </c>
      <c r="C105" s="310"/>
      <c r="D105" s="310"/>
      <c r="E105" s="310"/>
      <c r="F105" s="310"/>
      <c r="G105" s="310"/>
      <c r="H105" s="310"/>
      <c r="I105" s="310"/>
      <c r="J105" s="310"/>
      <c r="K105" s="310"/>
      <c r="L105" s="310"/>
      <c r="M105" s="310"/>
      <c r="N105" s="310"/>
      <c r="O105" s="322">
        <f t="shared" si="13"/>
        <v>1</v>
      </c>
      <c r="P105" s="322">
        <f t="shared" si="15"/>
        <v>1</v>
      </c>
      <c r="Q105" s="322">
        <f t="shared" si="15"/>
        <v>1</v>
      </c>
      <c r="R105" s="322">
        <f t="shared" si="15"/>
        <v>1</v>
      </c>
      <c r="S105" s="322">
        <f t="shared" si="15"/>
        <v>1</v>
      </c>
      <c r="T105" s="322">
        <f t="shared" si="15"/>
        <v>1</v>
      </c>
      <c r="U105" s="322">
        <f t="shared" si="15"/>
        <v>1</v>
      </c>
      <c r="V105" s="322">
        <f t="shared" si="15"/>
        <v>1</v>
      </c>
      <c r="W105" s="322">
        <f t="shared" si="15"/>
        <v>1</v>
      </c>
      <c r="X105" s="322">
        <f t="shared" si="15"/>
        <v>1</v>
      </c>
      <c r="Y105" s="322">
        <f t="shared" si="15"/>
        <v>1</v>
      </c>
      <c r="Z105" s="322">
        <f t="shared" si="15"/>
        <v>1</v>
      </c>
      <c r="AA105" s="322">
        <f t="shared" si="15"/>
        <v>1</v>
      </c>
      <c r="AB105" s="322">
        <f t="shared" si="15"/>
        <v>1</v>
      </c>
      <c r="AC105" s="322">
        <f t="shared" si="15"/>
        <v>1</v>
      </c>
      <c r="AD105" s="322">
        <f t="shared" si="15"/>
        <v>1</v>
      </c>
      <c r="AE105" s="322">
        <f t="shared" si="15"/>
        <v>1</v>
      </c>
      <c r="AF105" s="322">
        <f t="shared" si="15"/>
        <v>1</v>
      </c>
      <c r="AG105" s="322">
        <f t="shared" si="15"/>
        <v>1</v>
      </c>
      <c r="AH105" s="322">
        <f t="shared" si="15"/>
        <v>1</v>
      </c>
      <c r="AI105" s="322">
        <f t="shared" si="15"/>
        <v>1</v>
      </c>
      <c r="AJ105" s="310"/>
      <c r="AK105" s="310"/>
    </row>
    <row r="106" spans="1:37" ht="21.75" hidden="1">
      <c r="A106" s="310"/>
      <c r="B106" s="309" t="s">
        <v>94</v>
      </c>
      <c r="C106" s="310"/>
      <c r="D106" s="310"/>
      <c r="E106" s="310"/>
      <c r="F106" s="310"/>
      <c r="G106" s="310"/>
      <c r="H106" s="310"/>
      <c r="I106" s="310"/>
      <c r="J106" s="310"/>
      <c r="K106" s="310"/>
      <c r="L106" s="310"/>
      <c r="M106" s="310"/>
      <c r="N106" s="310"/>
      <c r="O106" s="322">
        <f t="shared" si="13"/>
        <v>0</v>
      </c>
      <c r="P106" s="322">
        <f t="shared" si="15"/>
        <v>1</v>
      </c>
      <c r="Q106" s="322">
        <f t="shared" si="15"/>
        <v>0</v>
      </c>
      <c r="R106" s="322">
        <f t="shared" si="15"/>
        <v>0</v>
      </c>
      <c r="S106" s="322">
        <f t="shared" si="15"/>
        <v>0</v>
      </c>
      <c r="T106" s="322">
        <f t="shared" si="15"/>
        <v>0</v>
      </c>
      <c r="U106" s="322">
        <f t="shared" si="15"/>
        <v>0</v>
      </c>
      <c r="V106" s="322">
        <f t="shared" si="15"/>
        <v>0</v>
      </c>
      <c r="W106" s="322">
        <f t="shared" si="15"/>
        <v>0</v>
      </c>
      <c r="X106" s="322">
        <f t="shared" si="15"/>
        <v>0</v>
      </c>
      <c r="Y106" s="322">
        <f t="shared" si="15"/>
        <v>0</v>
      </c>
      <c r="Z106" s="322">
        <f t="shared" si="15"/>
        <v>0</v>
      </c>
      <c r="AA106" s="322">
        <f t="shared" si="15"/>
        <v>0</v>
      </c>
      <c r="AB106" s="322">
        <f t="shared" si="15"/>
        <v>0</v>
      </c>
      <c r="AC106" s="322">
        <f t="shared" si="15"/>
        <v>0</v>
      </c>
      <c r="AD106" s="322">
        <f t="shared" si="15"/>
        <v>0</v>
      </c>
      <c r="AE106" s="322">
        <f t="shared" si="15"/>
        <v>0</v>
      </c>
      <c r="AF106" s="322">
        <f t="shared" si="15"/>
        <v>0</v>
      </c>
      <c r="AG106" s="322">
        <f t="shared" si="15"/>
        <v>0</v>
      </c>
      <c r="AH106" s="322">
        <f t="shared" si="15"/>
        <v>0</v>
      </c>
      <c r="AI106" s="322">
        <f t="shared" si="15"/>
        <v>0</v>
      </c>
      <c r="AJ106" s="310"/>
      <c r="AK106" s="310"/>
    </row>
    <row r="107" spans="1:37" ht="21.75" hidden="1">
      <c r="A107" s="310"/>
      <c r="B107" s="309" t="s">
        <v>94</v>
      </c>
      <c r="C107" s="310"/>
      <c r="D107" s="310"/>
      <c r="E107" s="310"/>
      <c r="F107" s="310"/>
      <c r="G107" s="310"/>
      <c r="H107" s="310"/>
      <c r="I107" s="310"/>
      <c r="J107" s="310"/>
      <c r="K107" s="310"/>
      <c r="L107" s="310"/>
      <c r="M107" s="310"/>
      <c r="N107" s="310"/>
      <c r="O107" s="322">
        <f t="shared" si="13"/>
        <v>0</v>
      </c>
      <c r="P107" s="322">
        <f t="shared" si="15"/>
        <v>0</v>
      </c>
      <c r="Q107" s="322">
        <f t="shared" si="15"/>
        <v>0</v>
      </c>
      <c r="R107" s="322">
        <f t="shared" si="15"/>
        <v>1</v>
      </c>
      <c r="S107" s="322">
        <f t="shared" si="15"/>
        <v>0</v>
      </c>
      <c r="T107" s="322">
        <f t="shared" si="15"/>
        <v>0</v>
      </c>
      <c r="U107" s="322">
        <f t="shared" si="15"/>
        <v>0</v>
      </c>
      <c r="V107" s="322">
        <f t="shared" si="15"/>
        <v>0</v>
      </c>
      <c r="W107" s="322">
        <f t="shared" si="15"/>
        <v>0</v>
      </c>
      <c r="X107" s="322">
        <f t="shared" si="15"/>
        <v>0</v>
      </c>
      <c r="Y107" s="322">
        <f t="shared" si="15"/>
        <v>0</v>
      </c>
      <c r="Z107" s="322">
        <f t="shared" si="15"/>
        <v>0</v>
      </c>
      <c r="AA107" s="322">
        <f t="shared" si="15"/>
        <v>0</v>
      </c>
      <c r="AB107" s="322">
        <f t="shared" si="15"/>
        <v>0</v>
      </c>
      <c r="AC107" s="322">
        <f t="shared" si="15"/>
        <v>0</v>
      </c>
      <c r="AD107" s="322">
        <f t="shared" si="15"/>
        <v>0</v>
      </c>
      <c r="AE107" s="322">
        <f t="shared" si="15"/>
        <v>0</v>
      </c>
      <c r="AF107" s="322">
        <f t="shared" si="15"/>
        <v>0</v>
      </c>
      <c r="AG107" s="322">
        <f t="shared" si="15"/>
        <v>0</v>
      </c>
      <c r="AH107" s="322">
        <f t="shared" si="15"/>
        <v>0</v>
      </c>
      <c r="AI107" s="322">
        <f t="shared" si="15"/>
        <v>0</v>
      </c>
      <c r="AJ107" s="310"/>
      <c r="AK107" s="310"/>
    </row>
    <row r="108" spans="1:37" ht="21.75" hidden="1">
      <c r="A108" s="310"/>
      <c r="B108" s="309" t="s">
        <v>94</v>
      </c>
      <c r="C108" s="310"/>
      <c r="D108" s="310"/>
      <c r="E108" s="310"/>
      <c r="F108" s="310"/>
      <c r="G108" s="310"/>
      <c r="H108" s="310"/>
      <c r="I108" s="310"/>
      <c r="J108" s="310"/>
      <c r="K108" s="310"/>
      <c r="L108" s="310"/>
      <c r="M108" s="310"/>
      <c r="N108" s="310"/>
      <c r="O108" s="322">
        <f t="shared" si="13"/>
        <v>1</v>
      </c>
      <c r="P108" s="322">
        <f t="shared" si="15"/>
        <v>0</v>
      </c>
      <c r="Q108" s="322">
        <f t="shared" si="15"/>
        <v>0</v>
      </c>
      <c r="R108" s="322">
        <f t="shared" si="15"/>
        <v>0</v>
      </c>
      <c r="S108" s="322">
        <f t="shared" si="15"/>
        <v>0</v>
      </c>
      <c r="T108" s="322">
        <f t="shared" si="15"/>
        <v>0</v>
      </c>
      <c r="U108" s="322">
        <f t="shared" si="15"/>
        <v>0</v>
      </c>
      <c r="V108" s="322">
        <f t="shared" si="15"/>
        <v>0</v>
      </c>
      <c r="W108" s="322">
        <f t="shared" si="15"/>
        <v>0</v>
      </c>
      <c r="X108" s="322">
        <f t="shared" si="15"/>
        <v>0</v>
      </c>
      <c r="Y108" s="322">
        <f t="shared" si="15"/>
        <v>0</v>
      </c>
      <c r="Z108" s="322">
        <f t="shared" si="15"/>
        <v>0</v>
      </c>
      <c r="AA108" s="322">
        <f t="shared" si="15"/>
        <v>0</v>
      </c>
      <c r="AB108" s="322">
        <f t="shared" si="15"/>
        <v>0</v>
      </c>
      <c r="AC108" s="322">
        <f t="shared" si="15"/>
        <v>0</v>
      </c>
      <c r="AD108" s="322">
        <f t="shared" si="15"/>
        <v>0</v>
      </c>
      <c r="AE108" s="322">
        <f t="shared" si="15"/>
        <v>0</v>
      </c>
      <c r="AF108" s="322">
        <f t="shared" si="15"/>
        <v>1</v>
      </c>
      <c r="AG108" s="322">
        <f t="shared" si="15"/>
        <v>0</v>
      </c>
      <c r="AH108" s="322">
        <f t="shared" si="15"/>
        <v>1</v>
      </c>
      <c r="AI108" s="322">
        <f t="shared" si="15"/>
        <v>0</v>
      </c>
      <c r="AJ108" s="310"/>
      <c r="AK108" s="310"/>
    </row>
    <row r="109" spans="1:37" ht="21.75" hidden="1">
      <c r="A109" s="310"/>
      <c r="B109" s="309" t="s">
        <v>94</v>
      </c>
      <c r="C109" s="310"/>
      <c r="D109" s="310"/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22">
        <f t="shared" si="13"/>
        <v>0</v>
      </c>
      <c r="P109" s="322">
        <f t="shared" si="15"/>
        <v>0</v>
      </c>
      <c r="Q109" s="322">
        <f t="shared" si="15"/>
        <v>0</v>
      </c>
      <c r="R109" s="322">
        <f t="shared" si="15"/>
        <v>0</v>
      </c>
      <c r="S109" s="322">
        <f t="shared" si="15"/>
        <v>0</v>
      </c>
      <c r="T109" s="322">
        <f t="shared" si="15"/>
        <v>0</v>
      </c>
      <c r="U109" s="322">
        <f t="shared" si="15"/>
        <v>0</v>
      </c>
      <c r="V109" s="322">
        <f t="shared" si="15"/>
        <v>0</v>
      </c>
      <c r="W109" s="322">
        <f t="shared" si="15"/>
        <v>0</v>
      </c>
      <c r="X109" s="322">
        <f t="shared" si="15"/>
        <v>0</v>
      </c>
      <c r="Y109" s="322">
        <f t="shared" si="15"/>
        <v>0</v>
      </c>
      <c r="Z109" s="322">
        <f t="shared" si="15"/>
        <v>0</v>
      </c>
      <c r="AA109" s="322">
        <f t="shared" si="15"/>
        <v>0</v>
      </c>
      <c r="AB109" s="322">
        <f t="shared" si="15"/>
        <v>0</v>
      </c>
      <c r="AC109" s="322">
        <f t="shared" si="15"/>
        <v>0</v>
      </c>
      <c r="AD109" s="322">
        <f t="shared" si="15"/>
        <v>0</v>
      </c>
      <c r="AE109" s="322">
        <f t="shared" si="15"/>
        <v>0</v>
      </c>
      <c r="AF109" s="322">
        <f t="shared" si="15"/>
        <v>0</v>
      </c>
      <c r="AG109" s="322">
        <f t="shared" si="15"/>
        <v>1</v>
      </c>
      <c r="AH109" s="322">
        <f t="shared" si="15"/>
        <v>0</v>
      </c>
      <c r="AI109" s="322">
        <f t="shared" si="15"/>
        <v>0</v>
      </c>
      <c r="AJ109" s="310"/>
      <c r="AK109" s="310"/>
    </row>
    <row r="110" spans="1:37" ht="21.75" hidden="1">
      <c r="A110" s="310"/>
      <c r="B110" s="309" t="s">
        <v>94</v>
      </c>
      <c r="C110" s="310"/>
      <c r="D110" s="310"/>
      <c r="E110" s="310"/>
      <c r="F110" s="310"/>
      <c r="G110" s="310"/>
      <c r="H110" s="310"/>
      <c r="I110" s="310"/>
      <c r="J110" s="310"/>
      <c r="K110" s="310"/>
      <c r="L110" s="310"/>
      <c r="M110" s="310"/>
      <c r="N110" s="310"/>
      <c r="O110" s="322">
        <f t="shared" si="13"/>
        <v>0</v>
      </c>
      <c r="P110" s="322">
        <f t="shared" si="15"/>
        <v>0</v>
      </c>
      <c r="Q110" s="322">
        <f t="shared" si="15"/>
        <v>0</v>
      </c>
      <c r="R110" s="322">
        <f t="shared" si="15"/>
        <v>0</v>
      </c>
      <c r="S110" s="322">
        <f t="shared" si="15"/>
        <v>0</v>
      </c>
      <c r="T110" s="322">
        <f t="shared" si="15"/>
        <v>0</v>
      </c>
      <c r="U110" s="322">
        <f t="shared" ref="P110:AI122" si="16">IF(U29&gt;0,1,0)</f>
        <v>0</v>
      </c>
      <c r="V110" s="322">
        <f t="shared" si="16"/>
        <v>0</v>
      </c>
      <c r="W110" s="322">
        <f t="shared" si="16"/>
        <v>0</v>
      </c>
      <c r="X110" s="322">
        <f t="shared" si="16"/>
        <v>0</v>
      </c>
      <c r="Y110" s="322">
        <f t="shared" si="16"/>
        <v>1</v>
      </c>
      <c r="Z110" s="322">
        <f t="shared" si="16"/>
        <v>0</v>
      </c>
      <c r="AA110" s="322">
        <f t="shared" si="16"/>
        <v>0</v>
      </c>
      <c r="AB110" s="322">
        <f t="shared" si="16"/>
        <v>0</v>
      </c>
      <c r="AC110" s="322">
        <f t="shared" si="16"/>
        <v>1</v>
      </c>
      <c r="AD110" s="322">
        <f t="shared" si="16"/>
        <v>0</v>
      </c>
      <c r="AE110" s="322">
        <f t="shared" si="16"/>
        <v>0</v>
      </c>
      <c r="AF110" s="322">
        <f t="shared" si="16"/>
        <v>0</v>
      </c>
      <c r="AG110" s="322">
        <f t="shared" si="16"/>
        <v>0</v>
      </c>
      <c r="AH110" s="322">
        <f t="shared" si="16"/>
        <v>0</v>
      </c>
      <c r="AI110" s="322">
        <f t="shared" si="16"/>
        <v>0</v>
      </c>
      <c r="AJ110" s="310"/>
      <c r="AK110" s="310"/>
    </row>
    <row r="111" spans="1:37" ht="21.75" hidden="1">
      <c r="A111" s="310"/>
      <c r="B111" s="309" t="s">
        <v>94</v>
      </c>
      <c r="C111" s="310"/>
      <c r="D111" s="310"/>
      <c r="E111" s="310"/>
      <c r="F111" s="310"/>
      <c r="G111" s="310"/>
      <c r="H111" s="310"/>
      <c r="I111" s="310"/>
      <c r="J111" s="310"/>
      <c r="K111" s="310"/>
      <c r="L111" s="310"/>
      <c r="M111" s="310"/>
      <c r="N111" s="310"/>
      <c r="O111" s="322">
        <f t="shared" si="13"/>
        <v>0</v>
      </c>
      <c r="P111" s="322">
        <f t="shared" si="16"/>
        <v>0</v>
      </c>
      <c r="Q111" s="322">
        <f t="shared" si="16"/>
        <v>0</v>
      </c>
      <c r="R111" s="322">
        <f t="shared" si="16"/>
        <v>0</v>
      </c>
      <c r="S111" s="322">
        <f t="shared" si="16"/>
        <v>0</v>
      </c>
      <c r="T111" s="322">
        <f t="shared" si="16"/>
        <v>0</v>
      </c>
      <c r="U111" s="322">
        <f t="shared" si="16"/>
        <v>0</v>
      </c>
      <c r="V111" s="322">
        <f t="shared" si="16"/>
        <v>0</v>
      </c>
      <c r="W111" s="322">
        <f t="shared" si="16"/>
        <v>0</v>
      </c>
      <c r="X111" s="322">
        <f t="shared" si="16"/>
        <v>0</v>
      </c>
      <c r="Y111" s="322">
        <f t="shared" si="16"/>
        <v>0</v>
      </c>
      <c r="Z111" s="322">
        <f t="shared" si="16"/>
        <v>0</v>
      </c>
      <c r="AA111" s="322">
        <f t="shared" si="16"/>
        <v>0</v>
      </c>
      <c r="AB111" s="322">
        <f t="shared" si="16"/>
        <v>0</v>
      </c>
      <c r="AC111" s="322">
        <f t="shared" si="16"/>
        <v>0</v>
      </c>
      <c r="AD111" s="322">
        <f t="shared" si="16"/>
        <v>0</v>
      </c>
      <c r="AE111" s="322">
        <f t="shared" si="16"/>
        <v>0</v>
      </c>
      <c r="AF111" s="322">
        <f t="shared" si="16"/>
        <v>0</v>
      </c>
      <c r="AG111" s="322">
        <f t="shared" si="16"/>
        <v>0</v>
      </c>
      <c r="AH111" s="322">
        <f t="shared" si="16"/>
        <v>1</v>
      </c>
      <c r="AI111" s="322">
        <f t="shared" si="16"/>
        <v>0</v>
      </c>
      <c r="AJ111" s="310"/>
      <c r="AK111" s="310"/>
    </row>
    <row r="112" spans="1:37" ht="21.75" hidden="1">
      <c r="A112" s="310"/>
      <c r="B112" s="309" t="s">
        <v>94</v>
      </c>
      <c r="C112" s="310"/>
      <c r="D112" s="310"/>
      <c r="E112" s="310"/>
      <c r="F112" s="310"/>
      <c r="G112" s="310"/>
      <c r="H112" s="310"/>
      <c r="I112" s="310"/>
      <c r="J112" s="310"/>
      <c r="K112" s="310"/>
      <c r="L112" s="310"/>
      <c r="M112" s="310"/>
      <c r="N112" s="310"/>
      <c r="O112" s="322">
        <f t="shared" si="13"/>
        <v>0</v>
      </c>
      <c r="P112" s="322">
        <f t="shared" si="16"/>
        <v>0</v>
      </c>
      <c r="Q112" s="322">
        <f t="shared" si="16"/>
        <v>0</v>
      </c>
      <c r="R112" s="322">
        <f t="shared" si="16"/>
        <v>0</v>
      </c>
      <c r="S112" s="322">
        <f t="shared" si="16"/>
        <v>0</v>
      </c>
      <c r="T112" s="322">
        <f t="shared" si="16"/>
        <v>0</v>
      </c>
      <c r="U112" s="322">
        <f t="shared" si="16"/>
        <v>0</v>
      </c>
      <c r="V112" s="322">
        <f t="shared" si="16"/>
        <v>0</v>
      </c>
      <c r="W112" s="322">
        <f t="shared" si="16"/>
        <v>0</v>
      </c>
      <c r="X112" s="322">
        <f t="shared" si="16"/>
        <v>0</v>
      </c>
      <c r="Y112" s="322">
        <f t="shared" si="16"/>
        <v>0</v>
      </c>
      <c r="Z112" s="322">
        <f t="shared" si="16"/>
        <v>0</v>
      </c>
      <c r="AA112" s="322">
        <f t="shared" si="16"/>
        <v>0</v>
      </c>
      <c r="AB112" s="322">
        <f t="shared" si="16"/>
        <v>0</v>
      </c>
      <c r="AC112" s="322">
        <f t="shared" si="16"/>
        <v>0</v>
      </c>
      <c r="AD112" s="322">
        <f t="shared" si="16"/>
        <v>0</v>
      </c>
      <c r="AE112" s="322">
        <f t="shared" si="16"/>
        <v>0</v>
      </c>
      <c r="AF112" s="322">
        <f t="shared" si="16"/>
        <v>0</v>
      </c>
      <c r="AG112" s="322">
        <f t="shared" si="16"/>
        <v>0</v>
      </c>
      <c r="AH112" s="322">
        <f t="shared" si="16"/>
        <v>0</v>
      </c>
      <c r="AI112" s="322">
        <f t="shared" si="16"/>
        <v>1</v>
      </c>
      <c r="AJ112" s="310"/>
      <c r="AK112" s="310"/>
    </row>
    <row r="113" spans="1:37" ht="21.75" hidden="1">
      <c r="A113" s="310"/>
      <c r="B113" s="309" t="s">
        <v>94</v>
      </c>
      <c r="C113" s="310"/>
      <c r="D113" s="310"/>
      <c r="E113" s="310"/>
      <c r="F113" s="310"/>
      <c r="G113" s="310"/>
      <c r="H113" s="310"/>
      <c r="I113" s="310"/>
      <c r="J113" s="310"/>
      <c r="K113" s="310"/>
      <c r="L113" s="310"/>
      <c r="M113" s="310"/>
      <c r="N113" s="310"/>
      <c r="O113" s="322">
        <f t="shared" si="13"/>
        <v>0</v>
      </c>
      <c r="P113" s="322">
        <f t="shared" si="16"/>
        <v>0</v>
      </c>
      <c r="Q113" s="322">
        <f t="shared" si="16"/>
        <v>0</v>
      </c>
      <c r="R113" s="322">
        <f t="shared" si="16"/>
        <v>0</v>
      </c>
      <c r="S113" s="322">
        <f t="shared" si="16"/>
        <v>0</v>
      </c>
      <c r="T113" s="322">
        <f t="shared" si="16"/>
        <v>0</v>
      </c>
      <c r="U113" s="322">
        <f t="shared" si="16"/>
        <v>0</v>
      </c>
      <c r="V113" s="322">
        <f t="shared" si="16"/>
        <v>0</v>
      </c>
      <c r="W113" s="322">
        <f t="shared" si="16"/>
        <v>0</v>
      </c>
      <c r="X113" s="322">
        <f t="shared" si="16"/>
        <v>0</v>
      </c>
      <c r="Y113" s="322">
        <f t="shared" si="16"/>
        <v>0</v>
      </c>
      <c r="Z113" s="322">
        <f t="shared" si="16"/>
        <v>0</v>
      </c>
      <c r="AA113" s="322">
        <f t="shared" si="16"/>
        <v>0</v>
      </c>
      <c r="AB113" s="322">
        <f t="shared" si="16"/>
        <v>0</v>
      </c>
      <c r="AC113" s="322">
        <f t="shared" si="16"/>
        <v>0</v>
      </c>
      <c r="AD113" s="322">
        <f t="shared" si="16"/>
        <v>0</v>
      </c>
      <c r="AE113" s="322">
        <f t="shared" si="16"/>
        <v>0</v>
      </c>
      <c r="AF113" s="322">
        <f t="shared" si="16"/>
        <v>0</v>
      </c>
      <c r="AG113" s="322">
        <f t="shared" si="16"/>
        <v>0</v>
      </c>
      <c r="AH113" s="322">
        <f t="shared" si="16"/>
        <v>0</v>
      </c>
      <c r="AI113" s="322">
        <f t="shared" si="16"/>
        <v>0</v>
      </c>
      <c r="AJ113" s="310"/>
      <c r="AK113" s="310"/>
    </row>
    <row r="114" spans="1:37" ht="21.75" hidden="1">
      <c r="A114" s="310"/>
      <c r="B114" s="309" t="s">
        <v>94</v>
      </c>
      <c r="C114" s="310"/>
      <c r="D114" s="310"/>
      <c r="E114" s="310"/>
      <c r="F114" s="310"/>
      <c r="G114" s="310"/>
      <c r="H114" s="310"/>
      <c r="I114" s="310"/>
      <c r="J114" s="310"/>
      <c r="K114" s="310"/>
      <c r="L114" s="310"/>
      <c r="M114" s="310"/>
      <c r="N114" s="310"/>
      <c r="O114" s="322">
        <f t="shared" si="13"/>
        <v>0</v>
      </c>
      <c r="P114" s="322">
        <f t="shared" si="16"/>
        <v>0</v>
      </c>
      <c r="Q114" s="322">
        <f t="shared" si="16"/>
        <v>0</v>
      </c>
      <c r="R114" s="322">
        <f t="shared" si="16"/>
        <v>0</v>
      </c>
      <c r="S114" s="322">
        <f t="shared" si="16"/>
        <v>0</v>
      </c>
      <c r="T114" s="322">
        <f t="shared" si="16"/>
        <v>0</v>
      </c>
      <c r="U114" s="322">
        <f t="shared" si="16"/>
        <v>0</v>
      </c>
      <c r="V114" s="322">
        <f t="shared" si="16"/>
        <v>0</v>
      </c>
      <c r="W114" s="322">
        <f t="shared" si="16"/>
        <v>0</v>
      </c>
      <c r="X114" s="322">
        <f t="shared" si="16"/>
        <v>0</v>
      </c>
      <c r="Y114" s="322">
        <f t="shared" si="16"/>
        <v>0</v>
      </c>
      <c r="Z114" s="322">
        <f t="shared" si="16"/>
        <v>0</v>
      </c>
      <c r="AA114" s="322">
        <f t="shared" si="16"/>
        <v>0</v>
      </c>
      <c r="AB114" s="322">
        <f t="shared" si="16"/>
        <v>0</v>
      </c>
      <c r="AC114" s="322">
        <f t="shared" si="16"/>
        <v>0</v>
      </c>
      <c r="AD114" s="322">
        <f t="shared" si="16"/>
        <v>0</v>
      </c>
      <c r="AE114" s="322">
        <f t="shared" si="16"/>
        <v>0</v>
      </c>
      <c r="AF114" s="322">
        <f t="shared" si="16"/>
        <v>0</v>
      </c>
      <c r="AG114" s="322">
        <f t="shared" si="16"/>
        <v>0</v>
      </c>
      <c r="AH114" s="322">
        <f t="shared" si="16"/>
        <v>0</v>
      </c>
      <c r="AI114" s="322">
        <f t="shared" si="16"/>
        <v>0</v>
      </c>
      <c r="AJ114" s="310"/>
      <c r="AK114" s="310"/>
    </row>
    <row r="115" spans="1:37" ht="21.75" hidden="1">
      <c r="A115" s="310"/>
      <c r="B115" s="309" t="s">
        <v>94</v>
      </c>
      <c r="C115" s="310"/>
      <c r="D115" s="310"/>
      <c r="E115" s="310"/>
      <c r="F115" s="310"/>
      <c r="G115" s="310"/>
      <c r="H115" s="310"/>
      <c r="I115" s="310"/>
      <c r="J115" s="310"/>
      <c r="K115" s="310"/>
      <c r="L115" s="310"/>
      <c r="M115" s="310"/>
      <c r="N115" s="310"/>
      <c r="O115" s="322">
        <f t="shared" si="13"/>
        <v>0</v>
      </c>
      <c r="P115" s="322">
        <f t="shared" si="16"/>
        <v>0</v>
      </c>
      <c r="Q115" s="322">
        <f t="shared" si="16"/>
        <v>0</v>
      </c>
      <c r="R115" s="322">
        <f t="shared" si="16"/>
        <v>0</v>
      </c>
      <c r="S115" s="322">
        <f t="shared" si="16"/>
        <v>0</v>
      </c>
      <c r="T115" s="322">
        <f t="shared" si="16"/>
        <v>0</v>
      </c>
      <c r="U115" s="322">
        <f t="shared" si="16"/>
        <v>0</v>
      </c>
      <c r="V115" s="322">
        <f t="shared" si="16"/>
        <v>0</v>
      </c>
      <c r="W115" s="322">
        <f t="shared" si="16"/>
        <v>0</v>
      </c>
      <c r="X115" s="322">
        <f t="shared" si="16"/>
        <v>0</v>
      </c>
      <c r="Y115" s="322">
        <f t="shared" si="16"/>
        <v>0</v>
      </c>
      <c r="Z115" s="322">
        <f t="shared" si="16"/>
        <v>0</v>
      </c>
      <c r="AA115" s="322">
        <f t="shared" si="16"/>
        <v>0</v>
      </c>
      <c r="AB115" s="322">
        <f t="shared" si="16"/>
        <v>0</v>
      </c>
      <c r="AC115" s="322">
        <f t="shared" si="16"/>
        <v>0</v>
      </c>
      <c r="AD115" s="322">
        <f t="shared" si="16"/>
        <v>0</v>
      </c>
      <c r="AE115" s="322">
        <f t="shared" si="16"/>
        <v>0</v>
      </c>
      <c r="AF115" s="322">
        <f t="shared" si="16"/>
        <v>0</v>
      </c>
      <c r="AG115" s="322">
        <f t="shared" si="16"/>
        <v>0</v>
      </c>
      <c r="AH115" s="322">
        <f t="shared" si="16"/>
        <v>0</v>
      </c>
      <c r="AI115" s="322">
        <f t="shared" si="16"/>
        <v>0</v>
      </c>
      <c r="AJ115" s="310"/>
      <c r="AK115" s="310"/>
    </row>
    <row r="116" spans="1:37" ht="21.75" hidden="1">
      <c r="A116" s="310"/>
      <c r="B116" s="309" t="s">
        <v>94</v>
      </c>
      <c r="C116" s="310"/>
      <c r="D116" s="310"/>
      <c r="E116" s="310"/>
      <c r="F116" s="310"/>
      <c r="G116" s="310"/>
      <c r="H116" s="310"/>
      <c r="I116" s="310"/>
      <c r="J116" s="310"/>
      <c r="K116" s="310"/>
      <c r="L116" s="310"/>
      <c r="M116" s="310"/>
      <c r="N116" s="310"/>
      <c r="O116" s="322">
        <f t="shared" si="13"/>
        <v>0</v>
      </c>
      <c r="P116" s="322">
        <f t="shared" si="16"/>
        <v>0</v>
      </c>
      <c r="Q116" s="322">
        <f t="shared" si="16"/>
        <v>0</v>
      </c>
      <c r="R116" s="322">
        <f t="shared" si="16"/>
        <v>0</v>
      </c>
      <c r="S116" s="322">
        <f t="shared" si="16"/>
        <v>0</v>
      </c>
      <c r="T116" s="322">
        <f t="shared" si="16"/>
        <v>0</v>
      </c>
      <c r="U116" s="322">
        <f t="shared" si="16"/>
        <v>0</v>
      </c>
      <c r="V116" s="322">
        <f t="shared" si="16"/>
        <v>0</v>
      </c>
      <c r="W116" s="322">
        <f t="shared" si="16"/>
        <v>0</v>
      </c>
      <c r="X116" s="322">
        <f t="shared" si="16"/>
        <v>0</v>
      </c>
      <c r="Y116" s="322">
        <f t="shared" si="16"/>
        <v>0</v>
      </c>
      <c r="Z116" s="322">
        <f t="shared" si="16"/>
        <v>0</v>
      </c>
      <c r="AA116" s="322">
        <f t="shared" si="16"/>
        <v>0</v>
      </c>
      <c r="AB116" s="322">
        <f t="shared" si="16"/>
        <v>0</v>
      </c>
      <c r="AC116" s="322">
        <f t="shared" si="16"/>
        <v>0</v>
      </c>
      <c r="AD116" s="322">
        <f t="shared" si="16"/>
        <v>0</v>
      </c>
      <c r="AE116" s="322">
        <f t="shared" si="16"/>
        <v>0</v>
      </c>
      <c r="AF116" s="322">
        <f t="shared" si="16"/>
        <v>0</v>
      </c>
      <c r="AG116" s="322">
        <f t="shared" si="16"/>
        <v>0</v>
      </c>
      <c r="AH116" s="322">
        <f t="shared" si="16"/>
        <v>0</v>
      </c>
      <c r="AI116" s="322">
        <f t="shared" si="16"/>
        <v>0</v>
      </c>
      <c r="AJ116" s="310"/>
      <c r="AK116" s="310"/>
    </row>
    <row r="117" spans="1:37" ht="21.75" hidden="1">
      <c r="A117" s="310"/>
      <c r="B117" s="309" t="s">
        <v>94</v>
      </c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22">
        <f t="shared" si="13"/>
        <v>1</v>
      </c>
      <c r="P117" s="322">
        <f t="shared" si="16"/>
        <v>0</v>
      </c>
      <c r="Q117" s="322">
        <f t="shared" si="16"/>
        <v>0</v>
      </c>
      <c r="R117" s="322">
        <f t="shared" si="16"/>
        <v>1</v>
      </c>
      <c r="S117" s="322">
        <f t="shared" si="16"/>
        <v>0</v>
      </c>
      <c r="T117" s="322">
        <f t="shared" si="16"/>
        <v>0</v>
      </c>
      <c r="U117" s="322">
        <f t="shared" si="16"/>
        <v>1</v>
      </c>
      <c r="V117" s="322">
        <f t="shared" si="16"/>
        <v>0</v>
      </c>
      <c r="W117" s="322">
        <f t="shared" si="16"/>
        <v>0</v>
      </c>
      <c r="X117" s="322">
        <f t="shared" si="16"/>
        <v>0</v>
      </c>
      <c r="Y117" s="322">
        <f t="shared" si="16"/>
        <v>1</v>
      </c>
      <c r="Z117" s="322">
        <f t="shared" si="16"/>
        <v>0</v>
      </c>
      <c r="AA117" s="322">
        <f t="shared" si="16"/>
        <v>0</v>
      </c>
      <c r="AB117" s="322">
        <f t="shared" si="16"/>
        <v>1</v>
      </c>
      <c r="AC117" s="322">
        <f t="shared" si="16"/>
        <v>0</v>
      </c>
      <c r="AD117" s="322">
        <f t="shared" si="16"/>
        <v>1</v>
      </c>
      <c r="AE117" s="322">
        <f t="shared" si="16"/>
        <v>0</v>
      </c>
      <c r="AF117" s="322">
        <f t="shared" si="16"/>
        <v>0</v>
      </c>
      <c r="AG117" s="322">
        <f t="shared" si="16"/>
        <v>0</v>
      </c>
      <c r="AH117" s="322">
        <f t="shared" si="16"/>
        <v>0</v>
      </c>
      <c r="AI117" s="322">
        <f t="shared" si="16"/>
        <v>0</v>
      </c>
      <c r="AJ117" s="310"/>
      <c r="AK117" s="310"/>
    </row>
    <row r="118" spans="1:37" ht="21.75" hidden="1">
      <c r="A118" s="310"/>
      <c r="B118" s="309" t="s">
        <v>94</v>
      </c>
      <c r="C118" s="310"/>
      <c r="D118" s="310"/>
      <c r="E118" s="310"/>
      <c r="F118" s="310"/>
      <c r="G118" s="310"/>
      <c r="H118" s="310"/>
      <c r="I118" s="310"/>
      <c r="J118" s="310"/>
      <c r="K118" s="310"/>
      <c r="L118" s="310"/>
      <c r="M118" s="310"/>
      <c r="N118" s="310"/>
      <c r="O118" s="322">
        <f t="shared" si="13"/>
        <v>0</v>
      </c>
      <c r="P118" s="322">
        <f t="shared" si="16"/>
        <v>1</v>
      </c>
      <c r="Q118" s="322">
        <f t="shared" si="16"/>
        <v>0</v>
      </c>
      <c r="R118" s="322">
        <f t="shared" si="16"/>
        <v>0</v>
      </c>
      <c r="S118" s="322">
        <f t="shared" si="16"/>
        <v>1</v>
      </c>
      <c r="T118" s="322">
        <f t="shared" si="16"/>
        <v>0</v>
      </c>
      <c r="U118" s="322">
        <f t="shared" si="16"/>
        <v>0</v>
      </c>
      <c r="V118" s="322">
        <f t="shared" si="16"/>
        <v>0</v>
      </c>
      <c r="W118" s="322">
        <f t="shared" si="16"/>
        <v>1</v>
      </c>
      <c r="X118" s="322">
        <f t="shared" si="16"/>
        <v>0</v>
      </c>
      <c r="Y118" s="322">
        <f t="shared" si="16"/>
        <v>0</v>
      </c>
      <c r="Z118" s="322">
        <f t="shared" si="16"/>
        <v>0</v>
      </c>
      <c r="AA118" s="322">
        <f t="shared" si="16"/>
        <v>0</v>
      </c>
      <c r="AB118" s="322">
        <f t="shared" si="16"/>
        <v>0</v>
      </c>
      <c r="AC118" s="322">
        <f t="shared" si="16"/>
        <v>1</v>
      </c>
      <c r="AD118" s="322">
        <f t="shared" si="16"/>
        <v>0</v>
      </c>
      <c r="AE118" s="322">
        <f t="shared" si="16"/>
        <v>0</v>
      </c>
      <c r="AF118" s="322">
        <f t="shared" si="16"/>
        <v>1</v>
      </c>
      <c r="AG118" s="322">
        <f t="shared" si="16"/>
        <v>0</v>
      </c>
      <c r="AH118" s="322">
        <f t="shared" si="16"/>
        <v>0</v>
      </c>
      <c r="AI118" s="322">
        <f t="shared" si="16"/>
        <v>0</v>
      </c>
      <c r="AJ118" s="310"/>
      <c r="AK118" s="310"/>
    </row>
    <row r="119" spans="1:37" ht="21.75" hidden="1">
      <c r="A119" s="310"/>
      <c r="B119" s="309" t="s">
        <v>94</v>
      </c>
      <c r="C119" s="310"/>
      <c r="D119" s="310"/>
      <c r="E119" s="310"/>
      <c r="F119" s="310"/>
      <c r="G119" s="310"/>
      <c r="H119" s="310"/>
      <c r="I119" s="310"/>
      <c r="J119" s="310"/>
      <c r="K119" s="310"/>
      <c r="L119" s="310"/>
      <c r="M119" s="310"/>
      <c r="N119" s="310"/>
      <c r="O119" s="322">
        <f t="shared" si="13"/>
        <v>1</v>
      </c>
      <c r="P119" s="322">
        <f t="shared" si="16"/>
        <v>1</v>
      </c>
      <c r="Q119" s="322">
        <f t="shared" si="16"/>
        <v>1</v>
      </c>
      <c r="R119" s="322">
        <f t="shared" si="16"/>
        <v>1</v>
      </c>
      <c r="S119" s="322">
        <f t="shared" si="16"/>
        <v>1</v>
      </c>
      <c r="T119" s="322">
        <f t="shared" si="16"/>
        <v>1</v>
      </c>
      <c r="U119" s="322">
        <f t="shared" si="16"/>
        <v>0</v>
      </c>
      <c r="V119" s="322">
        <f t="shared" si="16"/>
        <v>1</v>
      </c>
      <c r="W119" s="322">
        <f t="shared" si="16"/>
        <v>1</v>
      </c>
      <c r="X119" s="322">
        <f t="shared" si="16"/>
        <v>1</v>
      </c>
      <c r="Y119" s="322">
        <f t="shared" si="16"/>
        <v>1</v>
      </c>
      <c r="Z119" s="322">
        <f t="shared" si="16"/>
        <v>1</v>
      </c>
      <c r="AA119" s="322">
        <f t="shared" si="16"/>
        <v>1</v>
      </c>
      <c r="AB119" s="322">
        <f t="shared" si="16"/>
        <v>1</v>
      </c>
      <c r="AC119" s="322">
        <f t="shared" si="16"/>
        <v>1</v>
      </c>
      <c r="AD119" s="322">
        <f t="shared" si="16"/>
        <v>1</v>
      </c>
      <c r="AE119" s="322">
        <f t="shared" si="16"/>
        <v>1</v>
      </c>
      <c r="AF119" s="322">
        <f t="shared" si="16"/>
        <v>1</v>
      </c>
      <c r="AG119" s="322">
        <f t="shared" si="16"/>
        <v>1</v>
      </c>
      <c r="AH119" s="322">
        <f t="shared" si="16"/>
        <v>1</v>
      </c>
      <c r="AI119" s="322">
        <f t="shared" si="16"/>
        <v>1</v>
      </c>
      <c r="AJ119" s="310"/>
      <c r="AK119" s="310"/>
    </row>
    <row r="120" spans="1:37" ht="21.75" hidden="1">
      <c r="A120" s="310"/>
      <c r="B120" s="309" t="s">
        <v>94</v>
      </c>
      <c r="C120" s="310"/>
      <c r="D120" s="310"/>
      <c r="E120" s="310"/>
      <c r="F120" s="310"/>
      <c r="G120" s="310"/>
      <c r="H120" s="310"/>
      <c r="I120" s="310"/>
      <c r="J120" s="310"/>
      <c r="K120" s="310"/>
      <c r="L120" s="310"/>
      <c r="M120" s="310"/>
      <c r="N120" s="310"/>
      <c r="O120" s="322">
        <f t="shared" si="13"/>
        <v>0</v>
      </c>
      <c r="P120" s="322">
        <f t="shared" si="16"/>
        <v>0</v>
      </c>
      <c r="Q120" s="322">
        <f t="shared" si="16"/>
        <v>1</v>
      </c>
      <c r="R120" s="322">
        <f t="shared" si="16"/>
        <v>0</v>
      </c>
      <c r="S120" s="322">
        <f t="shared" si="16"/>
        <v>0</v>
      </c>
      <c r="T120" s="322">
        <f t="shared" si="16"/>
        <v>0</v>
      </c>
      <c r="U120" s="322">
        <f t="shared" si="16"/>
        <v>1</v>
      </c>
      <c r="V120" s="322">
        <f t="shared" si="16"/>
        <v>0</v>
      </c>
      <c r="W120" s="322">
        <f t="shared" si="16"/>
        <v>0</v>
      </c>
      <c r="X120" s="322">
        <f t="shared" si="16"/>
        <v>1</v>
      </c>
      <c r="Y120" s="322">
        <f t="shared" si="16"/>
        <v>0</v>
      </c>
      <c r="Z120" s="322">
        <f t="shared" si="16"/>
        <v>0</v>
      </c>
      <c r="AA120" s="322">
        <f t="shared" si="16"/>
        <v>1</v>
      </c>
      <c r="AB120" s="322">
        <f t="shared" si="16"/>
        <v>0</v>
      </c>
      <c r="AC120" s="322">
        <f t="shared" si="16"/>
        <v>0</v>
      </c>
      <c r="AD120" s="322">
        <f t="shared" si="16"/>
        <v>0</v>
      </c>
      <c r="AE120" s="322">
        <f t="shared" si="16"/>
        <v>1</v>
      </c>
      <c r="AF120" s="322">
        <f t="shared" si="16"/>
        <v>0</v>
      </c>
      <c r="AG120" s="322">
        <f t="shared" si="16"/>
        <v>1</v>
      </c>
      <c r="AH120" s="322">
        <f t="shared" si="16"/>
        <v>0</v>
      </c>
      <c r="AI120" s="322">
        <f t="shared" si="16"/>
        <v>0</v>
      </c>
      <c r="AJ120" s="310"/>
      <c r="AK120" s="310"/>
    </row>
    <row r="121" spans="1:37" ht="21.75" hidden="1">
      <c r="A121" s="310"/>
      <c r="B121" s="309" t="s">
        <v>94</v>
      </c>
      <c r="C121" s="310"/>
      <c r="D121" s="310"/>
      <c r="E121" s="310"/>
      <c r="F121" s="310"/>
      <c r="G121" s="310"/>
      <c r="H121" s="310"/>
      <c r="I121" s="310"/>
      <c r="J121" s="310"/>
      <c r="K121" s="310"/>
      <c r="L121" s="310"/>
      <c r="M121" s="310"/>
      <c r="N121" s="310"/>
      <c r="O121" s="322">
        <f t="shared" si="13"/>
        <v>0</v>
      </c>
      <c r="P121" s="322">
        <f t="shared" si="16"/>
        <v>0</v>
      </c>
      <c r="Q121" s="322">
        <f t="shared" si="16"/>
        <v>0</v>
      </c>
      <c r="R121" s="322">
        <f t="shared" si="16"/>
        <v>0</v>
      </c>
      <c r="S121" s="322">
        <f t="shared" si="16"/>
        <v>0</v>
      </c>
      <c r="T121" s="322">
        <f t="shared" si="16"/>
        <v>0</v>
      </c>
      <c r="U121" s="322">
        <f t="shared" si="16"/>
        <v>0</v>
      </c>
      <c r="V121" s="322">
        <f t="shared" si="16"/>
        <v>0</v>
      </c>
      <c r="W121" s="322">
        <f t="shared" si="16"/>
        <v>0</v>
      </c>
      <c r="X121" s="322">
        <f t="shared" si="16"/>
        <v>0</v>
      </c>
      <c r="Y121" s="322">
        <f t="shared" si="16"/>
        <v>0</v>
      </c>
      <c r="Z121" s="322">
        <f t="shared" si="16"/>
        <v>0</v>
      </c>
      <c r="AA121" s="322">
        <f t="shared" si="16"/>
        <v>0</v>
      </c>
      <c r="AB121" s="322">
        <f t="shared" si="16"/>
        <v>0</v>
      </c>
      <c r="AC121" s="322">
        <f t="shared" si="16"/>
        <v>0</v>
      </c>
      <c r="AD121" s="322">
        <f t="shared" si="16"/>
        <v>0</v>
      </c>
      <c r="AE121" s="322">
        <f t="shared" si="16"/>
        <v>0</v>
      </c>
      <c r="AF121" s="322">
        <f t="shared" si="16"/>
        <v>0</v>
      </c>
      <c r="AG121" s="322">
        <f t="shared" si="16"/>
        <v>0</v>
      </c>
      <c r="AH121" s="322">
        <f t="shared" si="16"/>
        <v>0</v>
      </c>
      <c r="AI121" s="322">
        <f t="shared" si="16"/>
        <v>0</v>
      </c>
      <c r="AJ121" s="310"/>
      <c r="AK121" s="310"/>
    </row>
    <row r="122" spans="1:37" ht="21.75" hidden="1">
      <c r="A122" s="310"/>
      <c r="B122" s="309" t="s">
        <v>94</v>
      </c>
      <c r="C122" s="310"/>
      <c r="D122" s="310"/>
      <c r="E122" s="310"/>
      <c r="F122" s="310"/>
      <c r="G122" s="310"/>
      <c r="H122" s="310"/>
      <c r="I122" s="310"/>
      <c r="J122" s="310"/>
      <c r="K122" s="310"/>
      <c r="L122" s="310"/>
      <c r="M122" s="310"/>
      <c r="N122" s="310"/>
      <c r="O122" s="322">
        <f t="shared" si="13"/>
        <v>0</v>
      </c>
      <c r="P122" s="322">
        <f t="shared" si="16"/>
        <v>0</v>
      </c>
      <c r="Q122" s="322">
        <f t="shared" si="16"/>
        <v>0</v>
      </c>
      <c r="R122" s="322">
        <f t="shared" si="16"/>
        <v>1</v>
      </c>
      <c r="S122" s="322">
        <f t="shared" si="16"/>
        <v>1</v>
      </c>
      <c r="T122" s="322">
        <f t="shared" si="16"/>
        <v>0</v>
      </c>
      <c r="U122" s="322">
        <f t="shared" si="16"/>
        <v>1</v>
      </c>
      <c r="V122" s="322">
        <f t="shared" si="16"/>
        <v>0</v>
      </c>
      <c r="W122" s="322">
        <f t="shared" si="16"/>
        <v>0</v>
      </c>
      <c r="X122" s="322">
        <f t="shared" si="16"/>
        <v>0</v>
      </c>
      <c r="Y122" s="322">
        <f t="shared" si="16"/>
        <v>0</v>
      </c>
      <c r="Z122" s="322">
        <f t="shared" si="16"/>
        <v>0</v>
      </c>
      <c r="AA122" s="322">
        <f t="shared" si="16"/>
        <v>1</v>
      </c>
      <c r="AB122" s="322">
        <f t="shared" si="16"/>
        <v>0</v>
      </c>
      <c r="AC122" s="322">
        <f t="shared" si="16"/>
        <v>1</v>
      </c>
      <c r="AD122" s="322">
        <f t="shared" si="16"/>
        <v>0</v>
      </c>
      <c r="AE122" s="322">
        <f t="shared" si="16"/>
        <v>1</v>
      </c>
      <c r="AF122" s="322">
        <f t="shared" si="16"/>
        <v>0</v>
      </c>
      <c r="AG122" s="322">
        <f t="shared" si="16"/>
        <v>1</v>
      </c>
      <c r="AH122" s="322">
        <f t="shared" si="16"/>
        <v>0</v>
      </c>
      <c r="AI122" s="322">
        <f t="shared" si="16"/>
        <v>1</v>
      </c>
      <c r="AJ122" s="310"/>
      <c r="AK122" s="310"/>
    </row>
    <row r="123" spans="1:37" ht="21.75" hidden="1">
      <c r="A123" s="310"/>
      <c r="B123" s="309" t="s">
        <v>94</v>
      </c>
      <c r="C123" s="310"/>
      <c r="D123" s="310"/>
      <c r="E123" s="310"/>
      <c r="F123" s="310"/>
      <c r="G123" s="310"/>
      <c r="H123" s="310"/>
      <c r="I123" s="310"/>
      <c r="J123" s="310"/>
      <c r="K123" s="310"/>
      <c r="L123" s="310"/>
      <c r="M123" s="310"/>
      <c r="N123" s="310"/>
      <c r="O123" s="322">
        <f t="shared" si="13"/>
        <v>0</v>
      </c>
      <c r="P123" s="322">
        <f t="shared" ref="P123:AI135" si="17">IF(P42&gt;0,1,0)</f>
        <v>1</v>
      </c>
      <c r="Q123" s="322">
        <f t="shared" si="17"/>
        <v>0</v>
      </c>
      <c r="R123" s="322">
        <f t="shared" si="17"/>
        <v>0</v>
      </c>
      <c r="S123" s="322">
        <f t="shared" si="17"/>
        <v>0</v>
      </c>
      <c r="T123" s="322">
        <f t="shared" si="17"/>
        <v>0</v>
      </c>
      <c r="U123" s="322">
        <f t="shared" si="17"/>
        <v>0</v>
      </c>
      <c r="V123" s="322">
        <f t="shared" si="17"/>
        <v>1</v>
      </c>
      <c r="W123" s="322">
        <f t="shared" si="17"/>
        <v>0</v>
      </c>
      <c r="X123" s="322">
        <f t="shared" si="17"/>
        <v>0</v>
      </c>
      <c r="Y123" s="322">
        <f t="shared" si="17"/>
        <v>1</v>
      </c>
      <c r="Z123" s="322">
        <f t="shared" si="17"/>
        <v>0</v>
      </c>
      <c r="AA123" s="322">
        <f t="shared" si="17"/>
        <v>0</v>
      </c>
      <c r="AB123" s="322">
        <f t="shared" si="17"/>
        <v>0</v>
      </c>
      <c r="AC123" s="322">
        <f t="shared" si="17"/>
        <v>0</v>
      </c>
      <c r="AD123" s="322">
        <f t="shared" si="17"/>
        <v>1</v>
      </c>
      <c r="AE123" s="322">
        <f t="shared" si="17"/>
        <v>0</v>
      </c>
      <c r="AF123" s="322">
        <f t="shared" si="17"/>
        <v>0</v>
      </c>
      <c r="AG123" s="322">
        <f t="shared" si="17"/>
        <v>0</v>
      </c>
      <c r="AH123" s="322">
        <f t="shared" si="17"/>
        <v>1</v>
      </c>
      <c r="AI123" s="322">
        <f t="shared" si="17"/>
        <v>1</v>
      </c>
      <c r="AJ123" s="310"/>
      <c r="AK123" s="310"/>
    </row>
    <row r="124" spans="1:37" ht="21.75" hidden="1">
      <c r="A124" s="310"/>
      <c r="B124" s="309" t="s">
        <v>94</v>
      </c>
      <c r="C124" s="310"/>
      <c r="D124" s="310"/>
      <c r="E124" s="310"/>
      <c r="F124" s="310"/>
      <c r="G124" s="310"/>
      <c r="H124" s="310"/>
      <c r="I124" s="310"/>
      <c r="J124" s="310"/>
      <c r="K124" s="310"/>
      <c r="L124" s="310"/>
      <c r="M124" s="310"/>
      <c r="N124" s="310"/>
      <c r="O124" s="322">
        <f t="shared" si="13"/>
        <v>1</v>
      </c>
      <c r="P124" s="322">
        <f t="shared" si="17"/>
        <v>0</v>
      </c>
      <c r="Q124" s="322">
        <f t="shared" si="17"/>
        <v>0</v>
      </c>
      <c r="R124" s="322">
        <f>IF(R43&gt;0,1,0)</f>
        <v>0</v>
      </c>
      <c r="S124" s="322">
        <f>IF(S43&gt;0,1,0)</f>
        <v>0</v>
      </c>
      <c r="T124" s="322">
        <f t="shared" si="17"/>
        <v>1</v>
      </c>
      <c r="U124" s="322">
        <f t="shared" si="17"/>
        <v>0</v>
      </c>
      <c r="V124" s="322">
        <f t="shared" si="17"/>
        <v>0</v>
      </c>
      <c r="W124" s="322">
        <f t="shared" si="17"/>
        <v>0</v>
      </c>
      <c r="X124" s="322">
        <f t="shared" si="17"/>
        <v>1</v>
      </c>
      <c r="Y124" s="322">
        <f t="shared" si="17"/>
        <v>0</v>
      </c>
      <c r="Z124" s="322">
        <f t="shared" si="17"/>
        <v>0</v>
      </c>
      <c r="AA124" s="322">
        <f t="shared" si="17"/>
        <v>0</v>
      </c>
      <c r="AB124" s="322">
        <f t="shared" si="17"/>
        <v>1</v>
      </c>
      <c r="AC124" s="322">
        <f t="shared" si="17"/>
        <v>0</v>
      </c>
      <c r="AD124" s="322">
        <f t="shared" si="17"/>
        <v>0</v>
      </c>
      <c r="AE124" s="322">
        <f t="shared" si="17"/>
        <v>0</v>
      </c>
      <c r="AF124" s="322">
        <f t="shared" si="17"/>
        <v>0</v>
      </c>
      <c r="AG124" s="322">
        <f t="shared" si="17"/>
        <v>1</v>
      </c>
      <c r="AH124" s="322">
        <f t="shared" si="17"/>
        <v>0</v>
      </c>
      <c r="AI124" s="322">
        <f t="shared" si="17"/>
        <v>0</v>
      </c>
      <c r="AJ124" s="310"/>
      <c r="AK124" s="310"/>
    </row>
    <row r="125" spans="1:37" ht="21.75" hidden="1">
      <c r="A125" s="310"/>
      <c r="B125" s="309" t="s">
        <v>94</v>
      </c>
      <c r="C125" s="310"/>
      <c r="D125" s="310"/>
      <c r="E125" s="310"/>
      <c r="F125" s="310"/>
      <c r="G125" s="310"/>
      <c r="H125" s="310"/>
      <c r="I125" s="310"/>
      <c r="J125" s="310"/>
      <c r="K125" s="310"/>
      <c r="L125" s="310"/>
      <c r="M125" s="310"/>
      <c r="N125" s="310"/>
      <c r="O125" s="322">
        <f t="shared" si="13"/>
        <v>0</v>
      </c>
      <c r="P125" s="322">
        <f t="shared" si="17"/>
        <v>0</v>
      </c>
      <c r="Q125" s="322">
        <f t="shared" si="17"/>
        <v>1</v>
      </c>
      <c r="R125" s="322">
        <f t="shared" si="17"/>
        <v>0</v>
      </c>
      <c r="S125" s="322">
        <f t="shared" si="17"/>
        <v>0</v>
      </c>
      <c r="T125" s="322">
        <f t="shared" si="17"/>
        <v>0</v>
      </c>
      <c r="U125" s="322">
        <f t="shared" si="17"/>
        <v>0</v>
      </c>
      <c r="V125" s="322">
        <f t="shared" si="17"/>
        <v>0</v>
      </c>
      <c r="W125" s="322">
        <f t="shared" si="17"/>
        <v>1</v>
      </c>
      <c r="X125" s="322">
        <f t="shared" si="17"/>
        <v>0</v>
      </c>
      <c r="Y125" s="322">
        <f t="shared" si="17"/>
        <v>0</v>
      </c>
      <c r="Z125" s="322">
        <f t="shared" si="17"/>
        <v>1</v>
      </c>
      <c r="AA125" s="322">
        <f t="shared" si="17"/>
        <v>0</v>
      </c>
      <c r="AB125" s="322">
        <f t="shared" si="17"/>
        <v>0</v>
      </c>
      <c r="AC125" s="322">
        <f t="shared" si="17"/>
        <v>0</v>
      </c>
      <c r="AD125" s="322">
        <f t="shared" si="17"/>
        <v>0</v>
      </c>
      <c r="AE125" s="322">
        <f t="shared" si="17"/>
        <v>0</v>
      </c>
      <c r="AF125" s="322">
        <f t="shared" si="17"/>
        <v>1</v>
      </c>
      <c r="AG125" s="322">
        <f t="shared" si="17"/>
        <v>0</v>
      </c>
      <c r="AH125" s="322">
        <f t="shared" si="17"/>
        <v>0</v>
      </c>
      <c r="AI125" s="322">
        <f t="shared" si="17"/>
        <v>0</v>
      </c>
      <c r="AJ125" s="310"/>
      <c r="AK125" s="310"/>
    </row>
    <row r="126" spans="1:37" ht="21.75" hidden="1">
      <c r="A126" s="310"/>
      <c r="B126" s="309" t="s">
        <v>94</v>
      </c>
      <c r="C126" s="310"/>
      <c r="D126" s="310"/>
      <c r="E126" s="310"/>
      <c r="F126" s="310"/>
      <c r="G126" s="310"/>
      <c r="H126" s="310"/>
      <c r="I126" s="310"/>
      <c r="J126" s="310"/>
      <c r="K126" s="310"/>
      <c r="L126" s="310"/>
      <c r="M126" s="310"/>
      <c r="N126" s="310"/>
      <c r="O126" s="322">
        <f t="shared" si="13"/>
        <v>0</v>
      </c>
      <c r="P126" s="322">
        <f t="shared" si="17"/>
        <v>0</v>
      </c>
      <c r="Q126" s="322">
        <f t="shared" si="17"/>
        <v>0</v>
      </c>
      <c r="R126" s="322">
        <f t="shared" si="17"/>
        <v>0</v>
      </c>
      <c r="S126" s="322">
        <f t="shared" si="17"/>
        <v>0</v>
      </c>
      <c r="T126" s="322">
        <f t="shared" si="17"/>
        <v>0</v>
      </c>
      <c r="U126" s="322">
        <f t="shared" si="17"/>
        <v>0</v>
      </c>
      <c r="V126" s="322">
        <f t="shared" si="17"/>
        <v>0</v>
      </c>
      <c r="W126" s="322">
        <f t="shared" si="17"/>
        <v>0</v>
      </c>
      <c r="X126" s="322">
        <f t="shared" si="17"/>
        <v>0</v>
      </c>
      <c r="Y126" s="322">
        <f t="shared" si="17"/>
        <v>0</v>
      </c>
      <c r="Z126" s="322">
        <f t="shared" si="17"/>
        <v>0</v>
      </c>
      <c r="AA126" s="322">
        <f t="shared" si="17"/>
        <v>0</v>
      </c>
      <c r="AB126" s="322">
        <f t="shared" si="17"/>
        <v>0</v>
      </c>
      <c r="AC126" s="322">
        <f t="shared" si="17"/>
        <v>0</v>
      </c>
      <c r="AD126" s="322">
        <f t="shared" si="17"/>
        <v>0</v>
      </c>
      <c r="AE126" s="322">
        <f t="shared" si="17"/>
        <v>0</v>
      </c>
      <c r="AF126" s="322">
        <f t="shared" si="17"/>
        <v>0</v>
      </c>
      <c r="AG126" s="322">
        <f t="shared" si="17"/>
        <v>0</v>
      </c>
      <c r="AH126" s="322">
        <f t="shared" si="17"/>
        <v>0</v>
      </c>
      <c r="AI126" s="322">
        <f t="shared" si="17"/>
        <v>0</v>
      </c>
      <c r="AJ126" s="310"/>
      <c r="AK126" s="310"/>
    </row>
    <row r="127" spans="1:37" ht="21.75" hidden="1">
      <c r="A127" s="310"/>
      <c r="B127" s="309" t="s">
        <v>94</v>
      </c>
      <c r="C127" s="310"/>
      <c r="D127" s="310"/>
      <c r="E127" s="310"/>
      <c r="F127" s="310"/>
      <c r="G127" s="310"/>
      <c r="H127" s="310"/>
      <c r="I127" s="310"/>
      <c r="J127" s="310"/>
      <c r="K127" s="310"/>
      <c r="L127" s="310"/>
      <c r="M127" s="310"/>
      <c r="N127" s="310"/>
      <c r="O127" s="322">
        <f t="shared" si="13"/>
        <v>0</v>
      </c>
      <c r="P127" s="322">
        <f t="shared" si="17"/>
        <v>0</v>
      </c>
      <c r="Q127" s="322">
        <f t="shared" si="17"/>
        <v>0</v>
      </c>
      <c r="R127" s="322">
        <f t="shared" si="17"/>
        <v>0</v>
      </c>
      <c r="S127" s="322">
        <f t="shared" si="17"/>
        <v>0</v>
      </c>
      <c r="T127" s="322">
        <f t="shared" si="17"/>
        <v>0</v>
      </c>
      <c r="U127" s="322">
        <f t="shared" si="17"/>
        <v>0</v>
      </c>
      <c r="V127" s="322">
        <f t="shared" si="17"/>
        <v>0</v>
      </c>
      <c r="W127" s="322">
        <f t="shared" si="17"/>
        <v>0</v>
      </c>
      <c r="X127" s="322">
        <f t="shared" si="17"/>
        <v>0</v>
      </c>
      <c r="Y127" s="322">
        <f t="shared" si="17"/>
        <v>0</v>
      </c>
      <c r="Z127" s="322">
        <f t="shared" si="17"/>
        <v>0</v>
      </c>
      <c r="AA127" s="322">
        <f t="shared" si="17"/>
        <v>0</v>
      </c>
      <c r="AB127" s="322">
        <f t="shared" si="17"/>
        <v>0</v>
      </c>
      <c r="AC127" s="322">
        <f t="shared" si="17"/>
        <v>0</v>
      </c>
      <c r="AD127" s="322">
        <f t="shared" si="17"/>
        <v>0</v>
      </c>
      <c r="AE127" s="322">
        <f t="shared" si="17"/>
        <v>0</v>
      </c>
      <c r="AF127" s="322">
        <f t="shared" si="17"/>
        <v>0</v>
      </c>
      <c r="AG127" s="322">
        <f t="shared" si="17"/>
        <v>0</v>
      </c>
      <c r="AH127" s="322">
        <f t="shared" si="17"/>
        <v>0</v>
      </c>
      <c r="AI127" s="322">
        <f t="shared" si="17"/>
        <v>0</v>
      </c>
      <c r="AJ127" s="310"/>
      <c r="AK127" s="310"/>
    </row>
    <row r="128" spans="1:37" ht="21.75" hidden="1">
      <c r="A128" s="310"/>
      <c r="B128" s="309" t="s">
        <v>94</v>
      </c>
      <c r="C128" s="310"/>
      <c r="D128" s="310"/>
      <c r="E128" s="310"/>
      <c r="F128" s="310"/>
      <c r="G128" s="310"/>
      <c r="H128" s="310"/>
      <c r="I128" s="310"/>
      <c r="J128" s="310"/>
      <c r="K128" s="310"/>
      <c r="L128" s="310"/>
      <c r="M128" s="310"/>
      <c r="N128" s="310"/>
      <c r="O128" s="322">
        <f t="shared" si="13"/>
        <v>0</v>
      </c>
      <c r="P128" s="322">
        <f t="shared" si="17"/>
        <v>0</v>
      </c>
      <c r="Q128" s="322">
        <f t="shared" si="17"/>
        <v>0</v>
      </c>
      <c r="R128" s="322">
        <f t="shared" si="17"/>
        <v>0</v>
      </c>
      <c r="S128" s="322">
        <f t="shared" si="17"/>
        <v>0</v>
      </c>
      <c r="T128" s="322">
        <f t="shared" si="17"/>
        <v>0</v>
      </c>
      <c r="U128" s="322">
        <f t="shared" si="17"/>
        <v>0</v>
      </c>
      <c r="V128" s="322">
        <f t="shared" si="17"/>
        <v>0</v>
      </c>
      <c r="W128" s="322">
        <f t="shared" si="17"/>
        <v>0</v>
      </c>
      <c r="X128" s="322">
        <f t="shared" si="17"/>
        <v>0</v>
      </c>
      <c r="Y128" s="322">
        <f t="shared" si="17"/>
        <v>0</v>
      </c>
      <c r="Z128" s="322">
        <f t="shared" si="17"/>
        <v>0</v>
      </c>
      <c r="AA128" s="322">
        <f t="shared" si="17"/>
        <v>0</v>
      </c>
      <c r="AB128" s="322">
        <f t="shared" si="17"/>
        <v>0</v>
      </c>
      <c r="AC128" s="322">
        <f t="shared" si="17"/>
        <v>0</v>
      </c>
      <c r="AD128" s="322">
        <f t="shared" si="17"/>
        <v>0</v>
      </c>
      <c r="AE128" s="322">
        <f t="shared" si="17"/>
        <v>0</v>
      </c>
      <c r="AF128" s="322">
        <f t="shared" si="17"/>
        <v>0</v>
      </c>
      <c r="AG128" s="322">
        <f t="shared" si="17"/>
        <v>0</v>
      </c>
      <c r="AH128" s="322">
        <f t="shared" si="17"/>
        <v>0</v>
      </c>
      <c r="AI128" s="322">
        <f t="shared" si="17"/>
        <v>0</v>
      </c>
      <c r="AJ128" s="310"/>
      <c r="AK128" s="310"/>
    </row>
    <row r="129" spans="1:37" ht="21.75" hidden="1">
      <c r="A129" s="310"/>
      <c r="B129" s="309" t="s">
        <v>94</v>
      </c>
      <c r="C129" s="310"/>
      <c r="D129" s="310"/>
      <c r="E129" s="310"/>
      <c r="F129" s="310"/>
      <c r="G129" s="310"/>
      <c r="H129" s="310"/>
      <c r="I129" s="310"/>
      <c r="J129" s="310"/>
      <c r="K129" s="310"/>
      <c r="L129" s="310"/>
      <c r="M129" s="310"/>
      <c r="N129" s="310"/>
      <c r="O129" s="322">
        <f t="shared" si="13"/>
        <v>1</v>
      </c>
      <c r="P129" s="322">
        <f t="shared" si="17"/>
        <v>1</v>
      </c>
      <c r="Q129" s="322">
        <f t="shared" si="17"/>
        <v>1</v>
      </c>
      <c r="R129" s="322">
        <f t="shared" si="17"/>
        <v>1</v>
      </c>
      <c r="S129" s="322">
        <f t="shared" si="17"/>
        <v>1</v>
      </c>
      <c r="T129" s="322">
        <f t="shared" si="17"/>
        <v>1</v>
      </c>
      <c r="U129" s="322">
        <f t="shared" si="17"/>
        <v>1</v>
      </c>
      <c r="V129" s="322">
        <f t="shared" si="17"/>
        <v>1</v>
      </c>
      <c r="W129" s="322">
        <f t="shared" si="17"/>
        <v>1</v>
      </c>
      <c r="X129" s="322">
        <f t="shared" si="17"/>
        <v>1</v>
      </c>
      <c r="Y129" s="322">
        <f t="shared" si="17"/>
        <v>1</v>
      </c>
      <c r="Z129" s="322">
        <f t="shared" si="17"/>
        <v>1</v>
      </c>
      <c r="AA129" s="322">
        <f t="shared" si="17"/>
        <v>1</v>
      </c>
      <c r="AB129" s="322">
        <f t="shared" si="17"/>
        <v>1</v>
      </c>
      <c r="AC129" s="322">
        <f t="shared" si="17"/>
        <v>1</v>
      </c>
      <c r="AD129" s="322">
        <f t="shared" si="17"/>
        <v>1</v>
      </c>
      <c r="AE129" s="322">
        <f t="shared" si="17"/>
        <v>1</v>
      </c>
      <c r="AF129" s="322">
        <f t="shared" si="17"/>
        <v>1</v>
      </c>
      <c r="AG129" s="322">
        <f t="shared" si="17"/>
        <v>1</v>
      </c>
      <c r="AH129" s="322">
        <f t="shared" si="17"/>
        <v>1</v>
      </c>
      <c r="AI129" s="322">
        <f t="shared" si="17"/>
        <v>1</v>
      </c>
      <c r="AJ129" s="310"/>
      <c r="AK129" s="310"/>
    </row>
    <row r="130" spans="1:37" ht="21.75" hidden="1">
      <c r="A130" s="310"/>
      <c r="B130" s="309" t="s">
        <v>94</v>
      </c>
      <c r="C130" s="310"/>
      <c r="D130" s="310"/>
      <c r="E130" s="310"/>
      <c r="F130" s="310"/>
      <c r="G130" s="310"/>
      <c r="H130" s="310"/>
      <c r="I130" s="310"/>
      <c r="J130" s="310"/>
      <c r="K130" s="310"/>
      <c r="L130" s="310"/>
      <c r="M130" s="310"/>
      <c r="N130" s="310"/>
      <c r="O130" s="322">
        <f t="shared" si="13"/>
        <v>0</v>
      </c>
      <c r="P130" s="322">
        <f t="shared" si="17"/>
        <v>0</v>
      </c>
      <c r="Q130" s="322">
        <f t="shared" si="17"/>
        <v>0</v>
      </c>
      <c r="R130" s="322">
        <f t="shared" si="17"/>
        <v>1</v>
      </c>
      <c r="S130" s="322">
        <f t="shared" si="17"/>
        <v>0</v>
      </c>
      <c r="T130" s="322">
        <f t="shared" si="17"/>
        <v>0</v>
      </c>
      <c r="U130" s="322">
        <f t="shared" si="17"/>
        <v>1</v>
      </c>
      <c r="V130" s="322">
        <f t="shared" si="17"/>
        <v>0</v>
      </c>
      <c r="W130" s="322">
        <f t="shared" si="17"/>
        <v>0</v>
      </c>
      <c r="X130" s="322">
        <f t="shared" si="17"/>
        <v>1</v>
      </c>
      <c r="Y130" s="322">
        <f t="shared" si="17"/>
        <v>0</v>
      </c>
      <c r="Z130" s="322">
        <f t="shared" si="17"/>
        <v>0</v>
      </c>
      <c r="AA130" s="322">
        <f t="shared" si="17"/>
        <v>1</v>
      </c>
      <c r="AB130" s="322">
        <f t="shared" si="17"/>
        <v>0</v>
      </c>
      <c r="AC130" s="322">
        <f t="shared" si="17"/>
        <v>0</v>
      </c>
      <c r="AD130" s="322">
        <f t="shared" si="17"/>
        <v>1</v>
      </c>
      <c r="AE130" s="322">
        <f t="shared" si="17"/>
        <v>0</v>
      </c>
      <c r="AF130" s="322">
        <f t="shared" si="17"/>
        <v>0</v>
      </c>
      <c r="AG130" s="322">
        <f t="shared" si="17"/>
        <v>1</v>
      </c>
      <c r="AH130" s="322">
        <f t="shared" si="17"/>
        <v>0</v>
      </c>
      <c r="AI130" s="322">
        <f t="shared" si="17"/>
        <v>0</v>
      </c>
      <c r="AJ130" s="310"/>
      <c r="AK130" s="310"/>
    </row>
    <row r="131" spans="1:37" ht="21.75" hidden="1">
      <c r="A131" s="310"/>
      <c r="B131" s="309" t="s">
        <v>94</v>
      </c>
      <c r="C131" s="310"/>
      <c r="D131" s="310"/>
      <c r="E131" s="310"/>
      <c r="F131" s="310"/>
      <c r="G131" s="310"/>
      <c r="H131" s="310"/>
      <c r="I131" s="310"/>
      <c r="J131" s="310"/>
      <c r="K131" s="310"/>
      <c r="L131" s="310"/>
      <c r="M131" s="310"/>
      <c r="N131" s="310"/>
      <c r="O131" s="322">
        <f t="shared" si="13"/>
        <v>1</v>
      </c>
      <c r="P131" s="322">
        <f t="shared" si="17"/>
        <v>1</v>
      </c>
      <c r="Q131" s="322">
        <f t="shared" si="17"/>
        <v>1</v>
      </c>
      <c r="R131" s="322">
        <f t="shared" si="17"/>
        <v>1</v>
      </c>
      <c r="S131" s="322">
        <f t="shared" si="17"/>
        <v>1</v>
      </c>
      <c r="T131" s="322">
        <f t="shared" si="17"/>
        <v>1</v>
      </c>
      <c r="U131" s="322">
        <f t="shared" si="17"/>
        <v>1</v>
      </c>
      <c r="V131" s="322">
        <f t="shared" si="17"/>
        <v>1</v>
      </c>
      <c r="W131" s="322">
        <f t="shared" si="17"/>
        <v>1</v>
      </c>
      <c r="X131" s="322">
        <f t="shared" si="17"/>
        <v>1</v>
      </c>
      <c r="Y131" s="322">
        <f t="shared" si="17"/>
        <v>1</v>
      </c>
      <c r="Z131" s="322">
        <f t="shared" si="17"/>
        <v>1</v>
      </c>
      <c r="AA131" s="322">
        <f t="shared" si="17"/>
        <v>1</v>
      </c>
      <c r="AB131" s="322">
        <f t="shared" si="17"/>
        <v>1</v>
      </c>
      <c r="AC131" s="322">
        <f t="shared" si="17"/>
        <v>1</v>
      </c>
      <c r="AD131" s="322">
        <f t="shared" si="17"/>
        <v>1</v>
      </c>
      <c r="AE131" s="322">
        <f t="shared" si="17"/>
        <v>1</v>
      </c>
      <c r="AF131" s="322">
        <f t="shared" si="17"/>
        <v>1</v>
      </c>
      <c r="AG131" s="322">
        <f t="shared" si="17"/>
        <v>1</v>
      </c>
      <c r="AH131" s="322">
        <f t="shared" si="17"/>
        <v>1</v>
      </c>
      <c r="AI131" s="322">
        <f t="shared" si="17"/>
        <v>1</v>
      </c>
      <c r="AJ131" s="310"/>
      <c r="AK131" s="310"/>
    </row>
    <row r="132" spans="1:37" ht="21.75" hidden="1">
      <c r="A132" s="310"/>
      <c r="B132" s="309" t="s">
        <v>94</v>
      </c>
      <c r="C132" s="310"/>
      <c r="D132" s="310"/>
      <c r="E132" s="310"/>
      <c r="F132" s="310"/>
      <c r="G132" s="310"/>
      <c r="H132" s="310"/>
      <c r="I132" s="310"/>
      <c r="J132" s="310"/>
      <c r="K132" s="310"/>
      <c r="L132" s="310"/>
      <c r="M132" s="310"/>
      <c r="N132" s="310"/>
      <c r="O132" s="322">
        <f t="shared" si="13"/>
        <v>1</v>
      </c>
      <c r="P132" s="322">
        <f t="shared" si="17"/>
        <v>1</v>
      </c>
      <c r="Q132" s="322">
        <f t="shared" si="17"/>
        <v>1</v>
      </c>
      <c r="R132" s="322">
        <f t="shared" si="17"/>
        <v>1</v>
      </c>
      <c r="S132" s="322">
        <f t="shared" si="17"/>
        <v>1</v>
      </c>
      <c r="T132" s="322">
        <f t="shared" si="17"/>
        <v>1</v>
      </c>
      <c r="U132" s="322">
        <f t="shared" si="17"/>
        <v>1</v>
      </c>
      <c r="V132" s="322">
        <f t="shared" si="17"/>
        <v>1</v>
      </c>
      <c r="W132" s="322">
        <f t="shared" si="17"/>
        <v>1</v>
      </c>
      <c r="X132" s="322">
        <f t="shared" si="17"/>
        <v>1</v>
      </c>
      <c r="Y132" s="322">
        <f t="shared" si="17"/>
        <v>1</v>
      </c>
      <c r="Z132" s="322">
        <f t="shared" si="17"/>
        <v>1</v>
      </c>
      <c r="AA132" s="322">
        <f t="shared" si="17"/>
        <v>1</v>
      </c>
      <c r="AB132" s="322">
        <f t="shared" si="17"/>
        <v>1</v>
      </c>
      <c r="AC132" s="322">
        <f t="shared" si="17"/>
        <v>1</v>
      </c>
      <c r="AD132" s="322">
        <f t="shared" si="17"/>
        <v>1</v>
      </c>
      <c r="AE132" s="322">
        <f t="shared" si="17"/>
        <v>1</v>
      </c>
      <c r="AF132" s="322">
        <f t="shared" si="17"/>
        <v>1</v>
      </c>
      <c r="AG132" s="322">
        <f t="shared" si="17"/>
        <v>1</v>
      </c>
      <c r="AH132" s="322">
        <f t="shared" si="17"/>
        <v>1</v>
      </c>
      <c r="AI132" s="322">
        <f t="shared" si="17"/>
        <v>1</v>
      </c>
      <c r="AJ132" s="310"/>
      <c r="AK132" s="310"/>
    </row>
    <row r="133" spans="1:37" ht="21.75" hidden="1">
      <c r="A133" s="310"/>
      <c r="B133" s="309" t="s">
        <v>94</v>
      </c>
      <c r="C133" s="310"/>
      <c r="D133" s="310"/>
      <c r="E133" s="310"/>
      <c r="F133" s="310"/>
      <c r="G133" s="310"/>
      <c r="H133" s="310"/>
      <c r="I133" s="310"/>
      <c r="J133" s="310"/>
      <c r="K133" s="310"/>
      <c r="L133" s="310"/>
      <c r="M133" s="310"/>
      <c r="N133" s="310"/>
      <c r="O133" s="322">
        <f t="shared" si="13"/>
        <v>1</v>
      </c>
      <c r="P133" s="322">
        <f t="shared" si="17"/>
        <v>1</v>
      </c>
      <c r="Q133" s="322">
        <f t="shared" si="17"/>
        <v>1</v>
      </c>
      <c r="R133" s="322">
        <f t="shared" si="17"/>
        <v>1</v>
      </c>
      <c r="S133" s="322">
        <f t="shared" si="17"/>
        <v>1</v>
      </c>
      <c r="T133" s="322">
        <f t="shared" si="17"/>
        <v>1</v>
      </c>
      <c r="U133" s="322">
        <f t="shared" si="17"/>
        <v>1</v>
      </c>
      <c r="V133" s="322">
        <f t="shared" si="17"/>
        <v>1</v>
      </c>
      <c r="W133" s="322">
        <f t="shared" si="17"/>
        <v>1</v>
      </c>
      <c r="X133" s="322">
        <f t="shared" si="17"/>
        <v>1</v>
      </c>
      <c r="Y133" s="322">
        <f t="shared" si="17"/>
        <v>1</v>
      </c>
      <c r="Z133" s="322">
        <f t="shared" si="17"/>
        <v>1</v>
      </c>
      <c r="AA133" s="322">
        <f t="shared" si="17"/>
        <v>1</v>
      </c>
      <c r="AB133" s="322">
        <f t="shared" si="17"/>
        <v>1</v>
      </c>
      <c r="AC133" s="322">
        <f t="shared" si="17"/>
        <v>1</v>
      </c>
      <c r="AD133" s="322">
        <f t="shared" si="17"/>
        <v>1</v>
      </c>
      <c r="AE133" s="322">
        <f t="shared" si="17"/>
        <v>1</v>
      </c>
      <c r="AF133" s="322">
        <f t="shared" si="17"/>
        <v>1</v>
      </c>
      <c r="AG133" s="322">
        <f t="shared" si="17"/>
        <v>1</v>
      </c>
      <c r="AH133" s="322">
        <f t="shared" si="17"/>
        <v>1</v>
      </c>
      <c r="AI133" s="322">
        <f t="shared" si="17"/>
        <v>1</v>
      </c>
      <c r="AJ133" s="310"/>
      <c r="AK133" s="310"/>
    </row>
    <row r="134" spans="1:37" ht="21.75" hidden="1">
      <c r="A134" s="310"/>
      <c r="B134" s="309" t="s">
        <v>94</v>
      </c>
      <c r="C134" s="310"/>
      <c r="D134" s="310"/>
      <c r="E134" s="310"/>
      <c r="F134" s="310"/>
      <c r="G134" s="310"/>
      <c r="H134" s="310"/>
      <c r="I134" s="310"/>
      <c r="J134" s="310"/>
      <c r="K134" s="310"/>
      <c r="L134" s="310"/>
      <c r="M134" s="310"/>
      <c r="N134" s="310"/>
      <c r="O134" s="322">
        <f t="shared" si="13"/>
        <v>1</v>
      </c>
      <c r="P134" s="322">
        <f t="shared" si="17"/>
        <v>1</v>
      </c>
      <c r="Q134" s="322">
        <f t="shared" si="17"/>
        <v>1</v>
      </c>
      <c r="R134" s="322">
        <f t="shared" si="17"/>
        <v>1</v>
      </c>
      <c r="S134" s="322">
        <f t="shared" si="17"/>
        <v>1</v>
      </c>
      <c r="T134" s="322">
        <f t="shared" si="17"/>
        <v>1</v>
      </c>
      <c r="U134" s="322">
        <f t="shared" si="17"/>
        <v>1</v>
      </c>
      <c r="V134" s="322">
        <f t="shared" si="17"/>
        <v>1</v>
      </c>
      <c r="W134" s="322">
        <f t="shared" si="17"/>
        <v>1</v>
      </c>
      <c r="X134" s="322">
        <f t="shared" si="17"/>
        <v>1</v>
      </c>
      <c r="Y134" s="322">
        <f t="shared" si="17"/>
        <v>1</v>
      </c>
      <c r="Z134" s="322">
        <f t="shared" si="17"/>
        <v>1</v>
      </c>
      <c r="AA134" s="322">
        <f t="shared" si="17"/>
        <v>1</v>
      </c>
      <c r="AB134" s="322">
        <f t="shared" si="17"/>
        <v>1</v>
      </c>
      <c r="AC134" s="322">
        <f t="shared" si="17"/>
        <v>1</v>
      </c>
      <c r="AD134" s="322">
        <f t="shared" si="17"/>
        <v>1</v>
      </c>
      <c r="AE134" s="322">
        <f t="shared" si="17"/>
        <v>1</v>
      </c>
      <c r="AF134" s="322">
        <f t="shared" si="17"/>
        <v>1</v>
      </c>
      <c r="AG134" s="322">
        <f t="shared" si="17"/>
        <v>1</v>
      </c>
      <c r="AH134" s="322">
        <f t="shared" si="17"/>
        <v>1</v>
      </c>
      <c r="AI134" s="322">
        <f t="shared" si="17"/>
        <v>1</v>
      </c>
      <c r="AJ134" s="310"/>
      <c r="AK134" s="310"/>
    </row>
    <row r="135" spans="1:37" ht="21.75" hidden="1">
      <c r="A135" s="310"/>
      <c r="B135" s="309" t="s">
        <v>94</v>
      </c>
      <c r="C135" s="310"/>
      <c r="D135" s="310"/>
      <c r="E135" s="310"/>
      <c r="F135" s="310"/>
      <c r="G135" s="310"/>
      <c r="H135" s="310"/>
      <c r="I135" s="310"/>
      <c r="J135" s="310"/>
      <c r="K135" s="310"/>
      <c r="L135" s="310"/>
      <c r="M135" s="310"/>
      <c r="N135" s="310"/>
      <c r="O135" s="322">
        <f t="shared" si="13"/>
        <v>0</v>
      </c>
      <c r="P135" s="322">
        <f t="shared" si="17"/>
        <v>0</v>
      </c>
      <c r="Q135" s="322">
        <f t="shared" si="17"/>
        <v>0</v>
      </c>
      <c r="R135" s="322">
        <f t="shared" si="17"/>
        <v>0</v>
      </c>
      <c r="S135" s="322">
        <f t="shared" si="17"/>
        <v>0</v>
      </c>
      <c r="T135" s="322">
        <f t="shared" si="17"/>
        <v>0</v>
      </c>
      <c r="U135" s="322">
        <f t="shared" si="17"/>
        <v>0</v>
      </c>
      <c r="V135" s="322">
        <f t="shared" si="17"/>
        <v>0</v>
      </c>
      <c r="W135" s="322">
        <f t="shared" si="17"/>
        <v>0</v>
      </c>
      <c r="X135" s="322">
        <f t="shared" si="17"/>
        <v>0</v>
      </c>
      <c r="Y135" s="322">
        <f t="shared" si="17"/>
        <v>0</v>
      </c>
      <c r="Z135" s="322">
        <f t="shared" si="17"/>
        <v>0</v>
      </c>
      <c r="AA135" s="322">
        <f t="shared" si="17"/>
        <v>0</v>
      </c>
      <c r="AB135" s="322">
        <f t="shared" si="17"/>
        <v>0</v>
      </c>
      <c r="AC135" s="322">
        <f t="shared" si="17"/>
        <v>0</v>
      </c>
      <c r="AD135" s="322">
        <f t="shared" si="17"/>
        <v>0</v>
      </c>
      <c r="AE135" s="322">
        <f t="shared" ref="P135:AI148" si="18">IF(AE54&gt;0,1,0)</f>
        <v>0</v>
      </c>
      <c r="AF135" s="322">
        <f t="shared" si="18"/>
        <v>0</v>
      </c>
      <c r="AG135" s="322">
        <f t="shared" si="18"/>
        <v>0</v>
      </c>
      <c r="AH135" s="322">
        <f t="shared" si="18"/>
        <v>0</v>
      </c>
      <c r="AI135" s="322">
        <f t="shared" si="18"/>
        <v>0</v>
      </c>
      <c r="AJ135" s="310"/>
      <c r="AK135" s="310"/>
    </row>
    <row r="136" spans="1:37" ht="21.75" hidden="1">
      <c r="A136" s="310"/>
      <c r="B136" s="309" t="s">
        <v>94</v>
      </c>
      <c r="C136" s="310"/>
      <c r="D136" s="310"/>
      <c r="E136" s="310"/>
      <c r="F136" s="310"/>
      <c r="G136" s="310"/>
      <c r="H136" s="310"/>
      <c r="I136" s="310"/>
      <c r="J136" s="310"/>
      <c r="K136" s="310"/>
      <c r="L136" s="310"/>
      <c r="M136" s="310"/>
      <c r="N136" s="310"/>
      <c r="O136" s="322">
        <f t="shared" si="13"/>
        <v>0</v>
      </c>
      <c r="P136" s="322">
        <f t="shared" si="18"/>
        <v>0</v>
      </c>
      <c r="Q136" s="322">
        <f t="shared" si="18"/>
        <v>0</v>
      </c>
      <c r="R136" s="322">
        <f t="shared" si="18"/>
        <v>0</v>
      </c>
      <c r="S136" s="322">
        <f t="shared" si="18"/>
        <v>0</v>
      </c>
      <c r="T136" s="322">
        <f t="shared" si="18"/>
        <v>0</v>
      </c>
      <c r="U136" s="322">
        <f t="shared" si="18"/>
        <v>0</v>
      </c>
      <c r="V136" s="322">
        <f t="shared" si="18"/>
        <v>0</v>
      </c>
      <c r="W136" s="322">
        <f t="shared" si="18"/>
        <v>0</v>
      </c>
      <c r="X136" s="322">
        <f t="shared" si="18"/>
        <v>0</v>
      </c>
      <c r="Y136" s="322">
        <f t="shared" si="18"/>
        <v>0</v>
      </c>
      <c r="Z136" s="322">
        <f t="shared" si="18"/>
        <v>0</v>
      </c>
      <c r="AA136" s="322">
        <f t="shared" si="18"/>
        <v>0</v>
      </c>
      <c r="AB136" s="322">
        <f t="shared" si="18"/>
        <v>0</v>
      </c>
      <c r="AC136" s="322">
        <f t="shared" si="18"/>
        <v>0</v>
      </c>
      <c r="AD136" s="322">
        <f t="shared" si="18"/>
        <v>0</v>
      </c>
      <c r="AE136" s="322">
        <f t="shared" si="18"/>
        <v>0</v>
      </c>
      <c r="AF136" s="322">
        <f t="shared" si="18"/>
        <v>0</v>
      </c>
      <c r="AG136" s="322">
        <f t="shared" si="18"/>
        <v>0</v>
      </c>
      <c r="AH136" s="322">
        <f t="shared" si="18"/>
        <v>0</v>
      </c>
      <c r="AI136" s="322">
        <f t="shared" si="18"/>
        <v>0</v>
      </c>
      <c r="AJ136" s="310"/>
      <c r="AK136" s="310"/>
    </row>
    <row r="137" spans="1:37" ht="21.75" hidden="1">
      <c r="A137" s="310"/>
      <c r="B137" s="309" t="s">
        <v>94</v>
      </c>
      <c r="C137" s="310"/>
      <c r="D137" s="310"/>
      <c r="E137" s="310"/>
      <c r="F137" s="310"/>
      <c r="G137" s="310"/>
      <c r="H137" s="310"/>
      <c r="I137" s="310"/>
      <c r="J137" s="310"/>
      <c r="K137" s="310"/>
      <c r="L137" s="310"/>
      <c r="M137" s="310"/>
      <c r="N137" s="310"/>
      <c r="O137" s="322">
        <f t="shared" si="13"/>
        <v>0</v>
      </c>
      <c r="P137" s="322">
        <f t="shared" si="18"/>
        <v>0</v>
      </c>
      <c r="Q137" s="322">
        <f t="shared" si="18"/>
        <v>0</v>
      </c>
      <c r="R137" s="322">
        <f t="shared" si="18"/>
        <v>0</v>
      </c>
      <c r="S137" s="322">
        <f t="shared" si="18"/>
        <v>0</v>
      </c>
      <c r="T137" s="322">
        <f t="shared" si="18"/>
        <v>0</v>
      </c>
      <c r="U137" s="322">
        <f t="shared" si="18"/>
        <v>0</v>
      </c>
      <c r="V137" s="322">
        <f t="shared" si="18"/>
        <v>0</v>
      </c>
      <c r="W137" s="322">
        <f t="shared" si="18"/>
        <v>0</v>
      </c>
      <c r="X137" s="322">
        <f t="shared" si="18"/>
        <v>0</v>
      </c>
      <c r="Y137" s="322">
        <f t="shared" si="18"/>
        <v>0</v>
      </c>
      <c r="Z137" s="322">
        <f t="shared" si="18"/>
        <v>0</v>
      </c>
      <c r="AA137" s="322">
        <f t="shared" si="18"/>
        <v>0</v>
      </c>
      <c r="AB137" s="322">
        <f t="shared" si="18"/>
        <v>0</v>
      </c>
      <c r="AC137" s="322">
        <f t="shared" si="18"/>
        <v>0</v>
      </c>
      <c r="AD137" s="322">
        <f t="shared" si="18"/>
        <v>0</v>
      </c>
      <c r="AE137" s="322">
        <f t="shared" si="18"/>
        <v>0</v>
      </c>
      <c r="AF137" s="322">
        <f t="shared" si="18"/>
        <v>0</v>
      </c>
      <c r="AG137" s="322">
        <f t="shared" si="18"/>
        <v>0</v>
      </c>
      <c r="AH137" s="322">
        <f t="shared" si="18"/>
        <v>0</v>
      </c>
      <c r="AI137" s="322">
        <f t="shared" si="18"/>
        <v>0</v>
      </c>
      <c r="AJ137" s="310"/>
      <c r="AK137" s="310"/>
    </row>
    <row r="138" spans="1:37" ht="21.75" hidden="1">
      <c r="A138" s="310"/>
      <c r="B138" s="309" t="s">
        <v>94</v>
      </c>
      <c r="C138" s="310"/>
      <c r="D138" s="310"/>
      <c r="E138" s="310"/>
      <c r="F138" s="310"/>
      <c r="G138" s="310"/>
      <c r="H138" s="310"/>
      <c r="I138" s="310"/>
      <c r="J138" s="310"/>
      <c r="K138" s="310"/>
      <c r="L138" s="310"/>
      <c r="M138" s="310"/>
      <c r="N138" s="310"/>
      <c r="O138" s="322">
        <f t="shared" si="13"/>
        <v>1</v>
      </c>
      <c r="P138" s="322">
        <f t="shared" si="18"/>
        <v>1</v>
      </c>
      <c r="Q138" s="322">
        <f t="shared" si="18"/>
        <v>1</v>
      </c>
      <c r="R138" s="322">
        <f t="shared" si="18"/>
        <v>1</v>
      </c>
      <c r="S138" s="322">
        <f t="shared" si="18"/>
        <v>1</v>
      </c>
      <c r="T138" s="322">
        <f t="shared" si="18"/>
        <v>1</v>
      </c>
      <c r="U138" s="322">
        <f t="shared" si="18"/>
        <v>1</v>
      </c>
      <c r="V138" s="322">
        <f t="shared" si="18"/>
        <v>1</v>
      </c>
      <c r="W138" s="322">
        <f t="shared" si="18"/>
        <v>1</v>
      </c>
      <c r="X138" s="322">
        <f t="shared" si="18"/>
        <v>1</v>
      </c>
      <c r="Y138" s="322">
        <f t="shared" si="18"/>
        <v>1</v>
      </c>
      <c r="Z138" s="322">
        <f t="shared" si="18"/>
        <v>1</v>
      </c>
      <c r="AA138" s="322">
        <f t="shared" si="18"/>
        <v>1</v>
      </c>
      <c r="AB138" s="322">
        <f t="shared" si="18"/>
        <v>1</v>
      </c>
      <c r="AC138" s="322">
        <f t="shared" si="18"/>
        <v>1</v>
      </c>
      <c r="AD138" s="322">
        <f t="shared" si="18"/>
        <v>1</v>
      </c>
      <c r="AE138" s="322">
        <f t="shared" si="18"/>
        <v>1</v>
      </c>
      <c r="AF138" s="322">
        <f t="shared" si="18"/>
        <v>1</v>
      </c>
      <c r="AG138" s="322">
        <f t="shared" si="18"/>
        <v>1</v>
      </c>
      <c r="AH138" s="322">
        <f t="shared" si="18"/>
        <v>1</v>
      </c>
      <c r="AI138" s="322">
        <f t="shared" si="18"/>
        <v>1</v>
      </c>
      <c r="AJ138" s="310"/>
      <c r="AK138" s="310"/>
    </row>
    <row r="139" spans="1:37" ht="21.75" hidden="1">
      <c r="A139" s="310"/>
      <c r="B139" s="309" t="s">
        <v>94</v>
      </c>
      <c r="C139" s="310"/>
      <c r="D139" s="310"/>
      <c r="E139" s="310"/>
      <c r="F139" s="310"/>
      <c r="G139" s="310"/>
      <c r="H139" s="310"/>
      <c r="I139" s="310"/>
      <c r="J139" s="310"/>
      <c r="K139" s="310"/>
      <c r="L139" s="310"/>
      <c r="M139" s="310"/>
      <c r="N139" s="310"/>
      <c r="O139" s="322">
        <f t="shared" si="13"/>
        <v>1</v>
      </c>
      <c r="P139" s="322">
        <f t="shared" si="18"/>
        <v>1</v>
      </c>
      <c r="Q139" s="322">
        <f t="shared" si="18"/>
        <v>1</v>
      </c>
      <c r="R139" s="322">
        <f t="shared" si="18"/>
        <v>1</v>
      </c>
      <c r="S139" s="322">
        <f t="shared" si="18"/>
        <v>1</v>
      </c>
      <c r="T139" s="322">
        <f t="shared" si="18"/>
        <v>1</v>
      </c>
      <c r="U139" s="322">
        <f t="shared" si="18"/>
        <v>1</v>
      </c>
      <c r="V139" s="322">
        <f t="shared" si="18"/>
        <v>1</v>
      </c>
      <c r="W139" s="322">
        <f t="shared" si="18"/>
        <v>1</v>
      </c>
      <c r="X139" s="322">
        <f t="shared" si="18"/>
        <v>1</v>
      </c>
      <c r="Y139" s="322">
        <f t="shared" si="18"/>
        <v>1</v>
      </c>
      <c r="Z139" s="322">
        <f t="shared" si="18"/>
        <v>1</v>
      </c>
      <c r="AA139" s="322">
        <f t="shared" si="18"/>
        <v>1</v>
      </c>
      <c r="AB139" s="322">
        <f t="shared" si="18"/>
        <v>1</v>
      </c>
      <c r="AC139" s="322">
        <f t="shared" si="18"/>
        <v>1</v>
      </c>
      <c r="AD139" s="322">
        <f t="shared" si="18"/>
        <v>1</v>
      </c>
      <c r="AE139" s="322">
        <f t="shared" si="18"/>
        <v>1</v>
      </c>
      <c r="AF139" s="322">
        <f t="shared" si="18"/>
        <v>1</v>
      </c>
      <c r="AG139" s="322">
        <f t="shared" si="18"/>
        <v>1</v>
      </c>
      <c r="AH139" s="322">
        <f t="shared" si="18"/>
        <v>1</v>
      </c>
      <c r="AI139" s="322">
        <f t="shared" si="18"/>
        <v>1</v>
      </c>
      <c r="AJ139" s="310"/>
      <c r="AK139" s="310"/>
    </row>
    <row r="140" spans="1:37" ht="21.75" hidden="1">
      <c r="A140" s="310"/>
      <c r="B140" s="309" t="s">
        <v>94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22">
        <f t="shared" si="13"/>
        <v>0</v>
      </c>
      <c r="P140" s="322">
        <f t="shared" si="18"/>
        <v>0</v>
      </c>
      <c r="Q140" s="322">
        <f t="shared" si="18"/>
        <v>0</v>
      </c>
      <c r="R140" s="322">
        <f t="shared" si="18"/>
        <v>0</v>
      </c>
      <c r="S140" s="322">
        <f t="shared" si="18"/>
        <v>0</v>
      </c>
      <c r="T140" s="322">
        <f t="shared" si="18"/>
        <v>0</v>
      </c>
      <c r="U140" s="322">
        <f t="shared" si="18"/>
        <v>0</v>
      </c>
      <c r="V140" s="322">
        <f t="shared" si="18"/>
        <v>0</v>
      </c>
      <c r="W140" s="322">
        <f t="shared" si="18"/>
        <v>0</v>
      </c>
      <c r="X140" s="322">
        <f t="shared" si="18"/>
        <v>0</v>
      </c>
      <c r="Y140" s="322">
        <f t="shared" si="18"/>
        <v>0</v>
      </c>
      <c r="Z140" s="322">
        <f t="shared" si="18"/>
        <v>0</v>
      </c>
      <c r="AA140" s="322">
        <f t="shared" si="18"/>
        <v>0</v>
      </c>
      <c r="AB140" s="322">
        <f t="shared" si="18"/>
        <v>0</v>
      </c>
      <c r="AC140" s="322">
        <f t="shared" si="18"/>
        <v>0</v>
      </c>
      <c r="AD140" s="322">
        <f t="shared" si="18"/>
        <v>0</v>
      </c>
      <c r="AE140" s="322">
        <f t="shared" si="18"/>
        <v>0</v>
      </c>
      <c r="AF140" s="322">
        <f t="shared" si="18"/>
        <v>0</v>
      </c>
      <c r="AG140" s="322">
        <f t="shared" si="18"/>
        <v>0</v>
      </c>
      <c r="AH140" s="322">
        <f t="shared" si="18"/>
        <v>0</v>
      </c>
      <c r="AI140" s="322">
        <f t="shared" si="18"/>
        <v>0</v>
      </c>
      <c r="AJ140" s="310"/>
      <c r="AK140" s="310"/>
    </row>
    <row r="141" spans="1:37" ht="21.75" hidden="1">
      <c r="A141" s="310"/>
      <c r="B141" s="309" t="s">
        <v>94</v>
      </c>
      <c r="C141" s="310"/>
      <c r="D141" s="310"/>
      <c r="E141" s="310"/>
      <c r="F141" s="310"/>
      <c r="G141" s="310"/>
      <c r="H141" s="310"/>
      <c r="I141" s="310"/>
      <c r="J141" s="310"/>
      <c r="K141" s="310"/>
      <c r="L141" s="310"/>
      <c r="M141" s="310"/>
      <c r="N141" s="310"/>
      <c r="O141" s="322">
        <f t="shared" si="13"/>
        <v>0</v>
      </c>
      <c r="P141" s="322">
        <f t="shared" si="18"/>
        <v>0</v>
      </c>
      <c r="Q141" s="322">
        <f t="shared" si="18"/>
        <v>0</v>
      </c>
      <c r="R141" s="322">
        <f t="shared" si="18"/>
        <v>0</v>
      </c>
      <c r="S141" s="322">
        <f t="shared" si="18"/>
        <v>0</v>
      </c>
      <c r="T141" s="322">
        <f t="shared" si="18"/>
        <v>0</v>
      </c>
      <c r="U141" s="322">
        <f t="shared" si="18"/>
        <v>0</v>
      </c>
      <c r="V141" s="322">
        <f t="shared" si="18"/>
        <v>0</v>
      </c>
      <c r="W141" s="322">
        <f t="shared" si="18"/>
        <v>0</v>
      </c>
      <c r="X141" s="322">
        <f t="shared" si="18"/>
        <v>0</v>
      </c>
      <c r="Y141" s="322">
        <f t="shared" si="18"/>
        <v>0</v>
      </c>
      <c r="Z141" s="322">
        <f t="shared" si="18"/>
        <v>0</v>
      </c>
      <c r="AA141" s="322">
        <f t="shared" si="18"/>
        <v>0</v>
      </c>
      <c r="AB141" s="322">
        <f t="shared" si="18"/>
        <v>0</v>
      </c>
      <c r="AC141" s="322">
        <f t="shared" si="18"/>
        <v>0</v>
      </c>
      <c r="AD141" s="322">
        <f t="shared" si="18"/>
        <v>0</v>
      </c>
      <c r="AE141" s="322">
        <f t="shared" si="18"/>
        <v>0</v>
      </c>
      <c r="AF141" s="322">
        <f t="shared" si="18"/>
        <v>0</v>
      </c>
      <c r="AG141" s="322">
        <f t="shared" si="18"/>
        <v>0</v>
      </c>
      <c r="AH141" s="322">
        <f t="shared" si="18"/>
        <v>0</v>
      </c>
      <c r="AI141" s="322">
        <f t="shared" si="18"/>
        <v>0</v>
      </c>
      <c r="AJ141" s="310"/>
      <c r="AK141" s="310"/>
    </row>
    <row r="142" spans="1:37" ht="21.75" hidden="1">
      <c r="A142" s="310"/>
      <c r="B142" s="309" t="s">
        <v>94</v>
      </c>
      <c r="C142" s="310"/>
      <c r="D142" s="310"/>
      <c r="E142" s="310"/>
      <c r="F142" s="310"/>
      <c r="G142" s="310"/>
      <c r="H142" s="310"/>
      <c r="I142" s="310"/>
      <c r="J142" s="310"/>
      <c r="K142" s="310"/>
      <c r="L142" s="310"/>
      <c r="M142" s="310"/>
      <c r="N142" s="310"/>
      <c r="O142" s="322">
        <f t="shared" si="13"/>
        <v>0</v>
      </c>
      <c r="P142" s="322">
        <f t="shared" si="18"/>
        <v>0</v>
      </c>
      <c r="Q142" s="322">
        <f t="shared" si="18"/>
        <v>0</v>
      </c>
      <c r="R142" s="322">
        <f t="shared" si="18"/>
        <v>0</v>
      </c>
      <c r="S142" s="322">
        <f t="shared" si="18"/>
        <v>0</v>
      </c>
      <c r="T142" s="322">
        <f t="shared" si="18"/>
        <v>0</v>
      </c>
      <c r="U142" s="322">
        <f t="shared" si="18"/>
        <v>0</v>
      </c>
      <c r="V142" s="322">
        <f t="shared" si="18"/>
        <v>0</v>
      </c>
      <c r="W142" s="322">
        <f t="shared" si="18"/>
        <v>0</v>
      </c>
      <c r="X142" s="322">
        <f t="shared" si="18"/>
        <v>0</v>
      </c>
      <c r="Y142" s="322">
        <f t="shared" si="18"/>
        <v>0</v>
      </c>
      <c r="Z142" s="322">
        <f t="shared" si="18"/>
        <v>0</v>
      </c>
      <c r="AA142" s="322">
        <f t="shared" si="18"/>
        <v>0</v>
      </c>
      <c r="AB142" s="322">
        <f t="shared" si="18"/>
        <v>0</v>
      </c>
      <c r="AC142" s="322">
        <f t="shared" si="18"/>
        <v>0</v>
      </c>
      <c r="AD142" s="322">
        <f t="shared" si="18"/>
        <v>0</v>
      </c>
      <c r="AE142" s="322">
        <f t="shared" si="18"/>
        <v>0</v>
      </c>
      <c r="AF142" s="322">
        <f t="shared" si="18"/>
        <v>0</v>
      </c>
      <c r="AG142" s="322">
        <f t="shared" si="18"/>
        <v>0</v>
      </c>
      <c r="AH142" s="322">
        <f t="shared" si="18"/>
        <v>0</v>
      </c>
      <c r="AI142" s="322">
        <f t="shared" si="18"/>
        <v>0</v>
      </c>
      <c r="AJ142" s="310"/>
      <c r="AK142" s="310"/>
    </row>
    <row r="143" spans="1:37" ht="21.75" hidden="1">
      <c r="A143" s="310"/>
      <c r="B143" s="309" t="s">
        <v>94</v>
      </c>
      <c r="C143" s="310"/>
      <c r="D143" s="310"/>
      <c r="E143" s="310"/>
      <c r="F143" s="310"/>
      <c r="G143" s="310"/>
      <c r="H143" s="310"/>
      <c r="I143" s="310"/>
      <c r="J143" s="310"/>
      <c r="K143" s="310"/>
      <c r="L143" s="310"/>
      <c r="M143" s="310"/>
      <c r="N143" s="310"/>
      <c r="O143" s="322">
        <f t="shared" si="13"/>
        <v>0</v>
      </c>
      <c r="P143" s="322">
        <f t="shared" si="18"/>
        <v>0</v>
      </c>
      <c r="Q143" s="322">
        <f t="shared" si="18"/>
        <v>0</v>
      </c>
      <c r="R143" s="322">
        <f t="shared" si="18"/>
        <v>0</v>
      </c>
      <c r="S143" s="322">
        <f t="shared" si="18"/>
        <v>0</v>
      </c>
      <c r="T143" s="322">
        <f t="shared" si="18"/>
        <v>0</v>
      </c>
      <c r="U143" s="322">
        <f t="shared" si="18"/>
        <v>0</v>
      </c>
      <c r="V143" s="322">
        <f t="shared" si="18"/>
        <v>0</v>
      </c>
      <c r="W143" s="322">
        <f t="shared" si="18"/>
        <v>0</v>
      </c>
      <c r="X143" s="322">
        <f t="shared" si="18"/>
        <v>0</v>
      </c>
      <c r="Y143" s="322">
        <f t="shared" si="18"/>
        <v>0</v>
      </c>
      <c r="Z143" s="322">
        <f t="shared" si="18"/>
        <v>0</v>
      </c>
      <c r="AA143" s="322">
        <f t="shared" si="18"/>
        <v>0</v>
      </c>
      <c r="AB143" s="322">
        <f t="shared" si="18"/>
        <v>0</v>
      </c>
      <c r="AC143" s="322">
        <f t="shared" si="18"/>
        <v>0</v>
      </c>
      <c r="AD143" s="322">
        <f t="shared" si="18"/>
        <v>0</v>
      </c>
      <c r="AE143" s="322">
        <f t="shared" si="18"/>
        <v>0</v>
      </c>
      <c r="AF143" s="322">
        <f t="shared" si="18"/>
        <v>0</v>
      </c>
      <c r="AG143" s="322">
        <f t="shared" si="18"/>
        <v>0</v>
      </c>
      <c r="AH143" s="322">
        <f t="shared" si="18"/>
        <v>0</v>
      </c>
      <c r="AI143" s="322">
        <f t="shared" si="18"/>
        <v>0</v>
      </c>
      <c r="AJ143" s="310"/>
      <c r="AK143" s="310"/>
    </row>
    <row r="144" spans="1:37" ht="21.75" hidden="1">
      <c r="A144" s="310"/>
      <c r="B144" s="309" t="s">
        <v>94</v>
      </c>
      <c r="C144" s="310"/>
      <c r="D144" s="310"/>
      <c r="E144" s="310"/>
      <c r="F144" s="310"/>
      <c r="G144" s="310"/>
      <c r="H144" s="310"/>
      <c r="I144" s="310"/>
      <c r="J144" s="310"/>
      <c r="K144" s="310"/>
      <c r="L144" s="310"/>
      <c r="M144" s="310"/>
      <c r="N144" s="310"/>
      <c r="O144" s="322">
        <f t="shared" si="13"/>
        <v>0</v>
      </c>
      <c r="P144" s="322">
        <f t="shared" si="18"/>
        <v>0</v>
      </c>
      <c r="Q144" s="322">
        <f t="shared" si="18"/>
        <v>0</v>
      </c>
      <c r="R144" s="322">
        <f t="shared" si="18"/>
        <v>0</v>
      </c>
      <c r="S144" s="322">
        <f t="shared" si="18"/>
        <v>0</v>
      </c>
      <c r="T144" s="322">
        <f t="shared" si="18"/>
        <v>0</v>
      </c>
      <c r="U144" s="322">
        <f t="shared" si="18"/>
        <v>0</v>
      </c>
      <c r="V144" s="322">
        <f t="shared" si="18"/>
        <v>0</v>
      </c>
      <c r="W144" s="322">
        <f t="shared" si="18"/>
        <v>0</v>
      </c>
      <c r="X144" s="322">
        <f t="shared" si="18"/>
        <v>0</v>
      </c>
      <c r="Y144" s="322">
        <f t="shared" si="18"/>
        <v>0</v>
      </c>
      <c r="Z144" s="322">
        <f t="shared" si="18"/>
        <v>0</v>
      </c>
      <c r="AA144" s="322">
        <f t="shared" si="18"/>
        <v>0</v>
      </c>
      <c r="AB144" s="322">
        <f t="shared" si="18"/>
        <v>0</v>
      </c>
      <c r="AC144" s="322">
        <f t="shared" si="18"/>
        <v>0</v>
      </c>
      <c r="AD144" s="322">
        <f t="shared" si="18"/>
        <v>0</v>
      </c>
      <c r="AE144" s="322">
        <f t="shared" si="18"/>
        <v>0</v>
      </c>
      <c r="AF144" s="322">
        <f t="shared" si="18"/>
        <v>0</v>
      </c>
      <c r="AG144" s="322">
        <f t="shared" si="18"/>
        <v>0</v>
      </c>
      <c r="AH144" s="322">
        <f t="shared" si="18"/>
        <v>0</v>
      </c>
      <c r="AI144" s="322">
        <f t="shared" si="18"/>
        <v>0</v>
      </c>
      <c r="AJ144" s="310"/>
      <c r="AK144" s="310"/>
    </row>
    <row r="145" spans="1:37" ht="21.75" hidden="1">
      <c r="A145" s="310"/>
      <c r="B145" s="309" t="s">
        <v>94</v>
      </c>
      <c r="C145" s="310"/>
      <c r="D145" s="310"/>
      <c r="E145" s="310"/>
      <c r="F145" s="310"/>
      <c r="G145" s="310"/>
      <c r="H145" s="310"/>
      <c r="I145" s="310"/>
      <c r="J145" s="310"/>
      <c r="K145" s="310"/>
      <c r="L145" s="310"/>
      <c r="M145" s="310"/>
      <c r="N145" s="310"/>
      <c r="O145" s="322">
        <f t="shared" si="13"/>
        <v>0</v>
      </c>
      <c r="P145" s="322">
        <f t="shared" si="18"/>
        <v>0</v>
      </c>
      <c r="Q145" s="322">
        <f t="shared" si="18"/>
        <v>0</v>
      </c>
      <c r="R145" s="322">
        <f t="shared" si="18"/>
        <v>0</v>
      </c>
      <c r="S145" s="322">
        <f t="shared" si="18"/>
        <v>0</v>
      </c>
      <c r="T145" s="322">
        <f t="shared" si="18"/>
        <v>0</v>
      </c>
      <c r="U145" s="322">
        <f t="shared" si="18"/>
        <v>0</v>
      </c>
      <c r="V145" s="322">
        <f t="shared" si="18"/>
        <v>0</v>
      </c>
      <c r="W145" s="322">
        <f t="shared" si="18"/>
        <v>0</v>
      </c>
      <c r="X145" s="322">
        <f t="shared" si="18"/>
        <v>0</v>
      </c>
      <c r="Y145" s="322">
        <f t="shared" si="18"/>
        <v>0</v>
      </c>
      <c r="Z145" s="322">
        <f t="shared" si="18"/>
        <v>0</v>
      </c>
      <c r="AA145" s="322">
        <f t="shared" si="18"/>
        <v>0</v>
      </c>
      <c r="AB145" s="322">
        <f t="shared" si="18"/>
        <v>0</v>
      </c>
      <c r="AC145" s="322">
        <f t="shared" si="18"/>
        <v>0</v>
      </c>
      <c r="AD145" s="322">
        <f t="shared" si="18"/>
        <v>0</v>
      </c>
      <c r="AE145" s="322">
        <f t="shared" si="18"/>
        <v>0</v>
      </c>
      <c r="AF145" s="322">
        <f t="shared" si="18"/>
        <v>0</v>
      </c>
      <c r="AG145" s="322">
        <f t="shared" si="18"/>
        <v>0</v>
      </c>
      <c r="AH145" s="322">
        <f t="shared" si="18"/>
        <v>0</v>
      </c>
      <c r="AI145" s="322">
        <f t="shared" si="18"/>
        <v>0</v>
      </c>
      <c r="AJ145" s="310"/>
      <c r="AK145" s="310"/>
    </row>
    <row r="146" spans="1:37" ht="21.75" hidden="1">
      <c r="A146" s="310"/>
      <c r="B146" s="309" t="s">
        <v>94</v>
      </c>
      <c r="C146" s="310"/>
      <c r="D146" s="310"/>
      <c r="E146" s="310"/>
      <c r="F146" s="310"/>
      <c r="G146" s="310"/>
      <c r="H146" s="310"/>
      <c r="I146" s="310"/>
      <c r="J146" s="310"/>
      <c r="K146" s="310"/>
      <c r="L146" s="310"/>
      <c r="M146" s="310"/>
      <c r="N146" s="310"/>
      <c r="O146" s="322">
        <f t="shared" si="13"/>
        <v>0</v>
      </c>
      <c r="P146" s="322">
        <f t="shared" si="18"/>
        <v>0</v>
      </c>
      <c r="Q146" s="322">
        <f t="shared" si="18"/>
        <v>0</v>
      </c>
      <c r="R146" s="322">
        <f t="shared" si="18"/>
        <v>0</v>
      </c>
      <c r="S146" s="322">
        <f t="shared" si="18"/>
        <v>0</v>
      </c>
      <c r="T146" s="322">
        <f t="shared" si="18"/>
        <v>0</v>
      </c>
      <c r="U146" s="322">
        <f t="shared" si="18"/>
        <v>0</v>
      </c>
      <c r="V146" s="322">
        <f t="shared" si="18"/>
        <v>0</v>
      </c>
      <c r="W146" s="322">
        <f t="shared" si="18"/>
        <v>0</v>
      </c>
      <c r="X146" s="322">
        <f t="shared" si="18"/>
        <v>0</v>
      </c>
      <c r="Y146" s="322">
        <f t="shared" si="18"/>
        <v>0</v>
      </c>
      <c r="Z146" s="322">
        <f t="shared" si="18"/>
        <v>0</v>
      </c>
      <c r="AA146" s="322">
        <f t="shared" si="18"/>
        <v>0</v>
      </c>
      <c r="AB146" s="322">
        <f t="shared" si="18"/>
        <v>0</v>
      </c>
      <c r="AC146" s="322">
        <f t="shared" si="18"/>
        <v>0</v>
      </c>
      <c r="AD146" s="322">
        <f t="shared" si="18"/>
        <v>0</v>
      </c>
      <c r="AE146" s="322">
        <f t="shared" si="18"/>
        <v>0</v>
      </c>
      <c r="AF146" s="322">
        <f t="shared" si="18"/>
        <v>0</v>
      </c>
      <c r="AG146" s="322">
        <f t="shared" si="18"/>
        <v>0</v>
      </c>
      <c r="AH146" s="322">
        <f t="shared" si="18"/>
        <v>0</v>
      </c>
      <c r="AI146" s="322">
        <f t="shared" si="18"/>
        <v>0</v>
      </c>
      <c r="AJ146" s="310"/>
      <c r="AK146" s="310"/>
    </row>
    <row r="147" spans="1:37" ht="21.75" hidden="1">
      <c r="A147" s="310"/>
      <c r="B147" s="309" t="s">
        <v>94</v>
      </c>
      <c r="C147" s="310"/>
      <c r="D147" s="310"/>
      <c r="E147" s="310"/>
      <c r="F147" s="310"/>
      <c r="G147" s="310"/>
      <c r="H147" s="310"/>
      <c r="I147" s="310"/>
      <c r="J147" s="310"/>
      <c r="K147" s="310"/>
      <c r="L147" s="310"/>
      <c r="M147" s="310"/>
      <c r="N147" s="310"/>
      <c r="O147" s="322">
        <f t="shared" si="13"/>
        <v>0</v>
      </c>
      <c r="P147" s="322">
        <f t="shared" si="18"/>
        <v>0</v>
      </c>
      <c r="Q147" s="322">
        <f t="shared" si="18"/>
        <v>0</v>
      </c>
      <c r="R147" s="322">
        <f t="shared" si="18"/>
        <v>0</v>
      </c>
      <c r="S147" s="322">
        <f t="shared" si="18"/>
        <v>0</v>
      </c>
      <c r="T147" s="322">
        <f t="shared" si="18"/>
        <v>0</v>
      </c>
      <c r="U147" s="322">
        <f t="shared" si="18"/>
        <v>0</v>
      </c>
      <c r="V147" s="322">
        <f t="shared" si="18"/>
        <v>0</v>
      </c>
      <c r="W147" s="322">
        <f t="shared" si="18"/>
        <v>0</v>
      </c>
      <c r="X147" s="322">
        <f t="shared" si="18"/>
        <v>0</v>
      </c>
      <c r="Y147" s="322">
        <f t="shared" si="18"/>
        <v>0</v>
      </c>
      <c r="Z147" s="322">
        <f t="shared" si="18"/>
        <v>0</v>
      </c>
      <c r="AA147" s="322">
        <f t="shared" si="18"/>
        <v>0</v>
      </c>
      <c r="AB147" s="322">
        <f t="shared" si="18"/>
        <v>0</v>
      </c>
      <c r="AC147" s="322">
        <f t="shared" si="18"/>
        <v>0</v>
      </c>
      <c r="AD147" s="322">
        <f t="shared" si="18"/>
        <v>0</v>
      </c>
      <c r="AE147" s="322">
        <f t="shared" si="18"/>
        <v>0</v>
      </c>
      <c r="AF147" s="322">
        <f t="shared" si="18"/>
        <v>0</v>
      </c>
      <c r="AG147" s="322">
        <f t="shared" si="18"/>
        <v>0</v>
      </c>
      <c r="AH147" s="322">
        <f t="shared" si="18"/>
        <v>0</v>
      </c>
      <c r="AI147" s="322">
        <f t="shared" si="18"/>
        <v>0</v>
      </c>
      <c r="AJ147" s="310"/>
      <c r="AK147" s="310"/>
    </row>
    <row r="148" spans="1:37" ht="21.75" hidden="1">
      <c r="A148" s="310"/>
      <c r="B148" s="309" t="s">
        <v>94</v>
      </c>
      <c r="C148" s="310"/>
      <c r="D148" s="310"/>
      <c r="E148" s="310"/>
      <c r="F148" s="310"/>
      <c r="G148" s="310"/>
      <c r="H148" s="310"/>
      <c r="I148" s="310"/>
      <c r="J148" s="310"/>
      <c r="K148" s="310"/>
      <c r="L148" s="310"/>
      <c r="M148" s="310"/>
      <c r="N148" s="310"/>
      <c r="O148" s="322">
        <f t="shared" si="13"/>
        <v>0</v>
      </c>
      <c r="P148" s="322">
        <f t="shared" si="18"/>
        <v>0</v>
      </c>
      <c r="Q148" s="322">
        <f t="shared" si="18"/>
        <v>0</v>
      </c>
      <c r="R148" s="322">
        <f t="shared" si="18"/>
        <v>0</v>
      </c>
      <c r="S148" s="322">
        <f t="shared" si="18"/>
        <v>0</v>
      </c>
      <c r="T148" s="322">
        <f t="shared" si="18"/>
        <v>0</v>
      </c>
      <c r="U148" s="322">
        <f t="shared" si="18"/>
        <v>0</v>
      </c>
      <c r="V148" s="322">
        <f t="shared" si="18"/>
        <v>0</v>
      </c>
      <c r="W148" s="322">
        <f t="shared" si="18"/>
        <v>0</v>
      </c>
      <c r="X148" s="322">
        <f t="shared" si="18"/>
        <v>0</v>
      </c>
      <c r="Y148" s="322">
        <f t="shared" si="18"/>
        <v>0</v>
      </c>
      <c r="Z148" s="322">
        <f t="shared" ref="Z148:AI149" si="19">IF(Z67&gt;0,1,0)</f>
        <v>0</v>
      </c>
      <c r="AA148" s="322">
        <f t="shared" si="19"/>
        <v>0</v>
      </c>
      <c r="AB148" s="322">
        <f t="shared" si="19"/>
        <v>0</v>
      </c>
      <c r="AC148" s="322">
        <f t="shared" si="19"/>
        <v>0</v>
      </c>
      <c r="AD148" s="322">
        <f t="shared" si="19"/>
        <v>0</v>
      </c>
      <c r="AE148" s="322">
        <f t="shared" si="19"/>
        <v>0</v>
      </c>
      <c r="AF148" s="322">
        <f t="shared" si="19"/>
        <v>0</v>
      </c>
      <c r="AG148" s="322">
        <f t="shared" si="19"/>
        <v>0</v>
      </c>
      <c r="AH148" s="322">
        <f t="shared" si="19"/>
        <v>0</v>
      </c>
      <c r="AI148" s="322">
        <f t="shared" si="19"/>
        <v>0</v>
      </c>
      <c r="AJ148" s="310"/>
      <c r="AK148" s="310"/>
    </row>
    <row r="149" spans="1:37" ht="21.75" hidden="1">
      <c r="A149" s="310"/>
      <c r="B149" s="309" t="s">
        <v>94</v>
      </c>
      <c r="C149" s="310"/>
      <c r="D149" s="310"/>
      <c r="E149" s="310"/>
      <c r="F149" s="310"/>
      <c r="G149" s="310"/>
      <c r="H149" s="310"/>
      <c r="I149" s="310"/>
      <c r="J149" s="310"/>
      <c r="K149" s="310"/>
      <c r="L149" s="310"/>
      <c r="M149" s="310"/>
      <c r="N149" s="310"/>
      <c r="O149" s="322">
        <f t="shared" ref="O149:AD149" si="20">IF(O68&gt;0,1,0)</f>
        <v>0</v>
      </c>
      <c r="P149" s="322">
        <f t="shared" si="20"/>
        <v>0</v>
      </c>
      <c r="Q149" s="322">
        <f t="shared" si="20"/>
        <v>0</v>
      </c>
      <c r="R149" s="322">
        <f t="shared" si="20"/>
        <v>0</v>
      </c>
      <c r="S149" s="322">
        <f t="shared" si="20"/>
        <v>0</v>
      </c>
      <c r="T149" s="322">
        <f t="shared" si="20"/>
        <v>0</v>
      </c>
      <c r="U149" s="322">
        <f t="shared" si="20"/>
        <v>0</v>
      </c>
      <c r="V149" s="322">
        <f t="shared" si="20"/>
        <v>0</v>
      </c>
      <c r="W149" s="322">
        <f t="shared" si="20"/>
        <v>0</v>
      </c>
      <c r="X149" s="322">
        <f t="shared" si="20"/>
        <v>0</v>
      </c>
      <c r="Y149" s="322">
        <f t="shared" si="20"/>
        <v>0</v>
      </c>
      <c r="Z149" s="322">
        <f t="shared" si="20"/>
        <v>0</v>
      </c>
      <c r="AA149" s="322">
        <f t="shared" si="20"/>
        <v>0</v>
      </c>
      <c r="AB149" s="322">
        <f t="shared" si="20"/>
        <v>0</v>
      </c>
      <c r="AC149" s="322">
        <f t="shared" si="20"/>
        <v>0</v>
      </c>
      <c r="AD149" s="322">
        <f t="shared" si="20"/>
        <v>0</v>
      </c>
      <c r="AE149" s="322">
        <f t="shared" si="19"/>
        <v>0</v>
      </c>
      <c r="AF149" s="322">
        <f t="shared" si="19"/>
        <v>0</v>
      </c>
      <c r="AG149" s="322">
        <f t="shared" si="19"/>
        <v>0</v>
      </c>
      <c r="AH149" s="322">
        <f t="shared" si="19"/>
        <v>0</v>
      </c>
      <c r="AI149" s="322">
        <f t="shared" si="19"/>
        <v>0</v>
      </c>
      <c r="AJ149" s="310"/>
      <c r="AK149" s="310"/>
    </row>
    <row r="150" spans="1:37" ht="21.75" hidden="1">
      <c r="A150" s="310"/>
      <c r="B150" s="309" t="s">
        <v>94</v>
      </c>
      <c r="C150" s="310"/>
      <c r="D150" s="310"/>
      <c r="E150" s="310"/>
      <c r="F150" s="310"/>
      <c r="G150" s="310"/>
      <c r="H150" s="310"/>
      <c r="I150" s="310"/>
      <c r="J150" s="310"/>
      <c r="K150" s="310"/>
      <c r="L150" s="310"/>
      <c r="M150" s="310"/>
      <c r="N150" s="310"/>
      <c r="O150" s="322">
        <f t="shared" ref="O150:O159" si="21">IF(O69&gt;0,1,0)</f>
        <v>0</v>
      </c>
      <c r="P150" s="322">
        <f t="shared" ref="P150:AI159" si="22">IF(P69&gt;0,1,0)</f>
        <v>0</v>
      </c>
      <c r="Q150" s="322">
        <f t="shared" si="22"/>
        <v>0</v>
      </c>
      <c r="R150" s="322">
        <f t="shared" si="22"/>
        <v>0</v>
      </c>
      <c r="S150" s="322">
        <f t="shared" si="22"/>
        <v>0</v>
      </c>
      <c r="T150" s="322">
        <f t="shared" si="22"/>
        <v>0</v>
      </c>
      <c r="U150" s="322">
        <f t="shared" si="22"/>
        <v>0</v>
      </c>
      <c r="V150" s="322">
        <f t="shared" si="22"/>
        <v>0</v>
      </c>
      <c r="W150" s="322">
        <f t="shared" si="22"/>
        <v>0</v>
      </c>
      <c r="X150" s="322">
        <f t="shared" si="22"/>
        <v>0</v>
      </c>
      <c r="Y150" s="322">
        <f t="shared" si="22"/>
        <v>0</v>
      </c>
      <c r="Z150" s="322">
        <f t="shared" si="22"/>
        <v>0</v>
      </c>
      <c r="AA150" s="322">
        <f t="shared" si="22"/>
        <v>0</v>
      </c>
      <c r="AB150" s="322">
        <f t="shared" si="22"/>
        <v>0</v>
      </c>
      <c r="AC150" s="322">
        <f t="shared" si="22"/>
        <v>0</v>
      </c>
      <c r="AD150" s="322">
        <f t="shared" si="22"/>
        <v>0</v>
      </c>
      <c r="AE150" s="322">
        <f t="shared" si="22"/>
        <v>0</v>
      </c>
      <c r="AF150" s="322">
        <f t="shared" si="22"/>
        <v>0</v>
      </c>
      <c r="AG150" s="322">
        <f t="shared" si="22"/>
        <v>0</v>
      </c>
      <c r="AH150" s="322">
        <f t="shared" si="22"/>
        <v>0</v>
      </c>
      <c r="AI150" s="322">
        <f t="shared" si="22"/>
        <v>0</v>
      </c>
      <c r="AJ150" s="310"/>
      <c r="AK150" s="310"/>
    </row>
    <row r="151" spans="1:37" ht="21.75" hidden="1">
      <c r="A151" s="310"/>
      <c r="B151" s="309" t="s">
        <v>94</v>
      </c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22">
        <f t="shared" si="21"/>
        <v>0</v>
      </c>
      <c r="P151" s="322">
        <f t="shared" si="22"/>
        <v>0</v>
      </c>
      <c r="Q151" s="322">
        <f t="shared" si="22"/>
        <v>0</v>
      </c>
      <c r="R151" s="322">
        <f t="shared" si="22"/>
        <v>0</v>
      </c>
      <c r="S151" s="322">
        <f t="shared" si="22"/>
        <v>0</v>
      </c>
      <c r="T151" s="322">
        <f t="shared" si="22"/>
        <v>0</v>
      </c>
      <c r="U151" s="322">
        <f t="shared" si="22"/>
        <v>0</v>
      </c>
      <c r="V151" s="322">
        <f t="shared" si="22"/>
        <v>0</v>
      </c>
      <c r="W151" s="322">
        <f t="shared" si="22"/>
        <v>0</v>
      </c>
      <c r="X151" s="322">
        <f t="shared" si="22"/>
        <v>0</v>
      </c>
      <c r="Y151" s="322">
        <f t="shared" si="22"/>
        <v>0</v>
      </c>
      <c r="Z151" s="322">
        <f t="shared" si="22"/>
        <v>0</v>
      </c>
      <c r="AA151" s="322">
        <f t="shared" si="22"/>
        <v>0</v>
      </c>
      <c r="AB151" s="322">
        <f t="shared" si="22"/>
        <v>0</v>
      </c>
      <c r="AC151" s="322">
        <f t="shared" si="22"/>
        <v>0</v>
      </c>
      <c r="AD151" s="322">
        <f t="shared" si="22"/>
        <v>0</v>
      </c>
      <c r="AE151" s="322">
        <f t="shared" si="22"/>
        <v>0</v>
      </c>
      <c r="AF151" s="322">
        <f t="shared" si="22"/>
        <v>0</v>
      </c>
      <c r="AG151" s="322">
        <f t="shared" si="22"/>
        <v>0</v>
      </c>
      <c r="AH151" s="322">
        <f t="shared" si="22"/>
        <v>0</v>
      </c>
      <c r="AI151" s="322">
        <f t="shared" si="22"/>
        <v>0</v>
      </c>
      <c r="AJ151" s="310"/>
      <c r="AK151" s="310"/>
    </row>
    <row r="152" spans="1:37" ht="21.75" hidden="1">
      <c r="A152" s="310"/>
      <c r="B152" s="309" t="s">
        <v>94</v>
      </c>
      <c r="C152" s="310"/>
      <c r="D152" s="310"/>
      <c r="E152" s="310"/>
      <c r="F152" s="310"/>
      <c r="G152" s="310"/>
      <c r="H152" s="310"/>
      <c r="I152" s="310"/>
      <c r="J152" s="310"/>
      <c r="K152" s="310"/>
      <c r="L152" s="310"/>
      <c r="M152" s="310"/>
      <c r="N152" s="310"/>
      <c r="O152" s="322">
        <f t="shared" si="21"/>
        <v>0</v>
      </c>
      <c r="P152" s="322">
        <f t="shared" si="22"/>
        <v>0</v>
      </c>
      <c r="Q152" s="322">
        <f t="shared" si="22"/>
        <v>0</v>
      </c>
      <c r="R152" s="322">
        <f t="shared" si="22"/>
        <v>0</v>
      </c>
      <c r="S152" s="322">
        <f t="shared" si="22"/>
        <v>0</v>
      </c>
      <c r="T152" s="322">
        <f t="shared" si="22"/>
        <v>0</v>
      </c>
      <c r="U152" s="322">
        <f t="shared" si="22"/>
        <v>0</v>
      </c>
      <c r="V152" s="322">
        <f t="shared" si="22"/>
        <v>0</v>
      </c>
      <c r="W152" s="322">
        <f t="shared" si="22"/>
        <v>0</v>
      </c>
      <c r="X152" s="322">
        <f t="shared" si="22"/>
        <v>0</v>
      </c>
      <c r="Y152" s="322">
        <f t="shared" si="22"/>
        <v>0</v>
      </c>
      <c r="Z152" s="322">
        <f t="shared" si="22"/>
        <v>0</v>
      </c>
      <c r="AA152" s="322">
        <f t="shared" si="22"/>
        <v>0</v>
      </c>
      <c r="AB152" s="322">
        <f t="shared" si="22"/>
        <v>0</v>
      </c>
      <c r="AC152" s="322">
        <f t="shared" si="22"/>
        <v>0</v>
      </c>
      <c r="AD152" s="322">
        <f t="shared" si="22"/>
        <v>0</v>
      </c>
      <c r="AE152" s="322">
        <f t="shared" si="22"/>
        <v>0</v>
      </c>
      <c r="AF152" s="322">
        <f t="shared" si="22"/>
        <v>0</v>
      </c>
      <c r="AG152" s="322">
        <f t="shared" si="22"/>
        <v>0</v>
      </c>
      <c r="AH152" s="322">
        <f t="shared" si="22"/>
        <v>0</v>
      </c>
      <c r="AI152" s="322">
        <f t="shared" si="22"/>
        <v>0</v>
      </c>
      <c r="AJ152" s="310"/>
      <c r="AK152" s="310"/>
    </row>
    <row r="153" spans="1:37" ht="21.75" hidden="1">
      <c r="A153" s="310"/>
      <c r="B153" s="309" t="s">
        <v>94</v>
      </c>
      <c r="C153" s="310"/>
      <c r="D153" s="310"/>
      <c r="E153" s="310"/>
      <c r="F153" s="310"/>
      <c r="G153" s="310"/>
      <c r="H153" s="310"/>
      <c r="I153" s="310"/>
      <c r="J153" s="310"/>
      <c r="K153" s="310"/>
      <c r="L153" s="310"/>
      <c r="M153" s="310"/>
      <c r="N153" s="310"/>
      <c r="O153" s="322">
        <f t="shared" si="21"/>
        <v>0</v>
      </c>
      <c r="P153" s="322">
        <f t="shared" si="22"/>
        <v>0</v>
      </c>
      <c r="Q153" s="322">
        <f t="shared" si="22"/>
        <v>0</v>
      </c>
      <c r="R153" s="322">
        <f t="shared" si="22"/>
        <v>0</v>
      </c>
      <c r="S153" s="322">
        <f t="shared" si="22"/>
        <v>0</v>
      </c>
      <c r="T153" s="322">
        <f t="shared" si="22"/>
        <v>0</v>
      </c>
      <c r="U153" s="322">
        <f t="shared" si="22"/>
        <v>0</v>
      </c>
      <c r="V153" s="322">
        <f t="shared" si="22"/>
        <v>0</v>
      </c>
      <c r="W153" s="322">
        <f t="shared" si="22"/>
        <v>0</v>
      </c>
      <c r="X153" s="322">
        <f t="shared" si="22"/>
        <v>0</v>
      </c>
      <c r="Y153" s="322">
        <f t="shared" si="22"/>
        <v>0</v>
      </c>
      <c r="Z153" s="322">
        <f t="shared" si="22"/>
        <v>0</v>
      </c>
      <c r="AA153" s="322">
        <f t="shared" si="22"/>
        <v>0</v>
      </c>
      <c r="AB153" s="322">
        <f t="shared" si="22"/>
        <v>0</v>
      </c>
      <c r="AC153" s="322">
        <f t="shared" si="22"/>
        <v>0</v>
      </c>
      <c r="AD153" s="322">
        <f t="shared" si="22"/>
        <v>0</v>
      </c>
      <c r="AE153" s="322">
        <f t="shared" si="22"/>
        <v>0</v>
      </c>
      <c r="AF153" s="322">
        <f t="shared" si="22"/>
        <v>0</v>
      </c>
      <c r="AG153" s="322">
        <f t="shared" si="22"/>
        <v>0</v>
      </c>
      <c r="AH153" s="322">
        <f t="shared" si="22"/>
        <v>0</v>
      </c>
      <c r="AI153" s="322">
        <f t="shared" si="22"/>
        <v>0</v>
      </c>
      <c r="AJ153" s="310"/>
      <c r="AK153" s="310"/>
    </row>
    <row r="154" spans="1:37" ht="21.75" hidden="1">
      <c r="A154" s="310"/>
      <c r="B154" s="309" t="s">
        <v>94</v>
      </c>
      <c r="C154" s="310"/>
      <c r="D154" s="310"/>
      <c r="E154" s="310"/>
      <c r="F154" s="310"/>
      <c r="G154" s="310"/>
      <c r="H154" s="310"/>
      <c r="I154" s="310"/>
      <c r="J154" s="310"/>
      <c r="K154" s="310"/>
      <c r="L154" s="310"/>
      <c r="M154" s="310"/>
      <c r="N154" s="310"/>
      <c r="O154" s="322">
        <f t="shared" si="21"/>
        <v>0</v>
      </c>
      <c r="P154" s="322">
        <f t="shared" si="22"/>
        <v>0</v>
      </c>
      <c r="Q154" s="322">
        <f t="shared" si="22"/>
        <v>0</v>
      </c>
      <c r="R154" s="322">
        <f t="shared" si="22"/>
        <v>0</v>
      </c>
      <c r="S154" s="322">
        <f t="shared" si="22"/>
        <v>0</v>
      </c>
      <c r="T154" s="322">
        <f t="shared" si="22"/>
        <v>0</v>
      </c>
      <c r="U154" s="322">
        <f t="shared" si="22"/>
        <v>0</v>
      </c>
      <c r="V154" s="322">
        <f t="shared" si="22"/>
        <v>0</v>
      </c>
      <c r="W154" s="322">
        <f t="shared" si="22"/>
        <v>0</v>
      </c>
      <c r="X154" s="322">
        <f t="shared" si="22"/>
        <v>0</v>
      </c>
      <c r="Y154" s="322">
        <f t="shared" si="22"/>
        <v>0</v>
      </c>
      <c r="Z154" s="322">
        <f t="shared" si="22"/>
        <v>0</v>
      </c>
      <c r="AA154" s="322">
        <f t="shared" si="22"/>
        <v>0</v>
      </c>
      <c r="AB154" s="322">
        <f t="shared" si="22"/>
        <v>0</v>
      </c>
      <c r="AC154" s="322">
        <f t="shared" si="22"/>
        <v>0</v>
      </c>
      <c r="AD154" s="322">
        <f t="shared" si="22"/>
        <v>0</v>
      </c>
      <c r="AE154" s="322">
        <f t="shared" si="22"/>
        <v>0</v>
      </c>
      <c r="AF154" s="322">
        <f t="shared" si="22"/>
        <v>0</v>
      </c>
      <c r="AG154" s="322">
        <f t="shared" si="22"/>
        <v>0</v>
      </c>
      <c r="AH154" s="322">
        <f t="shared" si="22"/>
        <v>0</v>
      </c>
      <c r="AI154" s="322">
        <f t="shared" si="22"/>
        <v>0</v>
      </c>
      <c r="AJ154" s="310"/>
      <c r="AK154" s="310"/>
    </row>
    <row r="155" spans="1:37" ht="21.75" hidden="1">
      <c r="A155" s="310"/>
      <c r="B155" s="309" t="s">
        <v>94</v>
      </c>
      <c r="C155" s="310"/>
      <c r="D155" s="310"/>
      <c r="E155" s="310"/>
      <c r="F155" s="310"/>
      <c r="G155" s="310"/>
      <c r="H155" s="310"/>
      <c r="I155" s="310"/>
      <c r="J155" s="310"/>
      <c r="K155" s="310"/>
      <c r="L155" s="310"/>
      <c r="M155" s="310"/>
      <c r="N155" s="310"/>
      <c r="O155" s="322">
        <f t="shared" si="21"/>
        <v>0</v>
      </c>
      <c r="P155" s="322">
        <f t="shared" si="22"/>
        <v>0</v>
      </c>
      <c r="Q155" s="322">
        <f t="shared" si="22"/>
        <v>0</v>
      </c>
      <c r="R155" s="322">
        <f t="shared" si="22"/>
        <v>0</v>
      </c>
      <c r="S155" s="322">
        <f t="shared" si="22"/>
        <v>0</v>
      </c>
      <c r="T155" s="322">
        <f t="shared" si="22"/>
        <v>0</v>
      </c>
      <c r="U155" s="322">
        <f t="shared" si="22"/>
        <v>0</v>
      </c>
      <c r="V155" s="322">
        <f t="shared" si="22"/>
        <v>0</v>
      </c>
      <c r="W155" s="322">
        <f t="shared" si="22"/>
        <v>0</v>
      </c>
      <c r="X155" s="322">
        <f t="shared" si="22"/>
        <v>0</v>
      </c>
      <c r="Y155" s="322">
        <f t="shared" si="22"/>
        <v>0</v>
      </c>
      <c r="Z155" s="322">
        <f t="shared" si="22"/>
        <v>0</v>
      </c>
      <c r="AA155" s="322">
        <f t="shared" si="22"/>
        <v>0</v>
      </c>
      <c r="AB155" s="322">
        <f t="shared" si="22"/>
        <v>0</v>
      </c>
      <c r="AC155" s="322">
        <f t="shared" si="22"/>
        <v>0</v>
      </c>
      <c r="AD155" s="322">
        <f t="shared" si="22"/>
        <v>0</v>
      </c>
      <c r="AE155" s="322">
        <f t="shared" si="22"/>
        <v>0</v>
      </c>
      <c r="AF155" s="322">
        <f t="shared" si="22"/>
        <v>0</v>
      </c>
      <c r="AG155" s="322">
        <f t="shared" si="22"/>
        <v>0</v>
      </c>
      <c r="AH155" s="322">
        <f t="shared" si="22"/>
        <v>0</v>
      </c>
      <c r="AI155" s="322">
        <f t="shared" si="22"/>
        <v>0</v>
      </c>
      <c r="AJ155" s="310"/>
      <c r="AK155" s="310"/>
    </row>
    <row r="156" spans="1:37" ht="21.75" hidden="1">
      <c r="A156" s="310"/>
      <c r="B156" s="309" t="s">
        <v>94</v>
      </c>
      <c r="C156" s="310"/>
      <c r="D156" s="310"/>
      <c r="E156" s="310"/>
      <c r="F156" s="310"/>
      <c r="G156" s="310"/>
      <c r="H156" s="310"/>
      <c r="I156" s="310"/>
      <c r="J156" s="310"/>
      <c r="K156" s="310"/>
      <c r="L156" s="310"/>
      <c r="M156" s="310"/>
      <c r="N156" s="310"/>
      <c r="O156" s="322">
        <f t="shared" si="21"/>
        <v>0</v>
      </c>
      <c r="P156" s="322">
        <f t="shared" si="22"/>
        <v>0</v>
      </c>
      <c r="Q156" s="322">
        <f t="shared" si="22"/>
        <v>0</v>
      </c>
      <c r="R156" s="322">
        <f t="shared" si="22"/>
        <v>0</v>
      </c>
      <c r="S156" s="322">
        <f t="shared" si="22"/>
        <v>0</v>
      </c>
      <c r="T156" s="322">
        <f t="shared" si="22"/>
        <v>0</v>
      </c>
      <c r="U156" s="322">
        <f t="shared" si="22"/>
        <v>0</v>
      </c>
      <c r="V156" s="322">
        <f t="shared" si="22"/>
        <v>0</v>
      </c>
      <c r="W156" s="322">
        <f t="shared" si="22"/>
        <v>0</v>
      </c>
      <c r="X156" s="322">
        <f t="shared" si="22"/>
        <v>0</v>
      </c>
      <c r="Y156" s="322">
        <f t="shared" si="22"/>
        <v>0</v>
      </c>
      <c r="Z156" s="322">
        <f t="shared" si="22"/>
        <v>0</v>
      </c>
      <c r="AA156" s="322">
        <f t="shared" si="22"/>
        <v>0</v>
      </c>
      <c r="AB156" s="322">
        <f t="shared" si="22"/>
        <v>0</v>
      </c>
      <c r="AC156" s="322">
        <f t="shared" si="22"/>
        <v>0</v>
      </c>
      <c r="AD156" s="322">
        <f t="shared" si="22"/>
        <v>0</v>
      </c>
      <c r="AE156" s="322">
        <f t="shared" si="22"/>
        <v>0</v>
      </c>
      <c r="AF156" s="322">
        <f t="shared" si="22"/>
        <v>0</v>
      </c>
      <c r="AG156" s="322">
        <f t="shared" si="22"/>
        <v>0</v>
      </c>
      <c r="AH156" s="322">
        <f t="shared" si="22"/>
        <v>0</v>
      </c>
      <c r="AI156" s="322">
        <f t="shared" si="22"/>
        <v>0</v>
      </c>
      <c r="AJ156" s="310"/>
      <c r="AK156" s="310"/>
    </row>
    <row r="157" spans="1:37" ht="21.75" hidden="1">
      <c r="A157" s="310"/>
      <c r="B157" s="309" t="s">
        <v>94</v>
      </c>
      <c r="C157" s="310"/>
      <c r="D157" s="310"/>
      <c r="E157" s="310"/>
      <c r="F157" s="310"/>
      <c r="G157" s="310"/>
      <c r="H157" s="310"/>
      <c r="I157" s="310"/>
      <c r="J157" s="310"/>
      <c r="K157" s="310"/>
      <c r="L157" s="310"/>
      <c r="M157" s="310"/>
      <c r="N157" s="310"/>
      <c r="O157" s="322">
        <f t="shared" si="21"/>
        <v>0</v>
      </c>
      <c r="P157" s="322">
        <f t="shared" si="22"/>
        <v>0</v>
      </c>
      <c r="Q157" s="322">
        <f t="shared" si="22"/>
        <v>0</v>
      </c>
      <c r="R157" s="322">
        <f t="shared" si="22"/>
        <v>0</v>
      </c>
      <c r="S157" s="322">
        <f t="shared" si="22"/>
        <v>0</v>
      </c>
      <c r="T157" s="322">
        <f t="shared" si="22"/>
        <v>0</v>
      </c>
      <c r="U157" s="322">
        <f t="shared" si="22"/>
        <v>0</v>
      </c>
      <c r="V157" s="322">
        <f t="shared" si="22"/>
        <v>0</v>
      </c>
      <c r="W157" s="322">
        <f t="shared" si="22"/>
        <v>0</v>
      </c>
      <c r="X157" s="322">
        <f t="shared" si="22"/>
        <v>0</v>
      </c>
      <c r="Y157" s="322">
        <f t="shared" si="22"/>
        <v>0</v>
      </c>
      <c r="Z157" s="322">
        <f t="shared" si="22"/>
        <v>0</v>
      </c>
      <c r="AA157" s="322">
        <f t="shared" si="22"/>
        <v>0</v>
      </c>
      <c r="AB157" s="322">
        <f t="shared" si="22"/>
        <v>0</v>
      </c>
      <c r="AC157" s="322">
        <f t="shared" si="22"/>
        <v>0</v>
      </c>
      <c r="AD157" s="322">
        <f t="shared" si="22"/>
        <v>0</v>
      </c>
      <c r="AE157" s="322">
        <f t="shared" si="22"/>
        <v>0</v>
      </c>
      <c r="AF157" s="322">
        <f t="shared" si="22"/>
        <v>0</v>
      </c>
      <c r="AG157" s="322">
        <f t="shared" si="22"/>
        <v>0</v>
      </c>
      <c r="AH157" s="322">
        <f t="shared" si="22"/>
        <v>0</v>
      </c>
      <c r="AI157" s="322">
        <f t="shared" si="22"/>
        <v>0</v>
      </c>
      <c r="AJ157" s="310"/>
      <c r="AK157" s="310"/>
    </row>
    <row r="158" spans="1:37" ht="21.75" hidden="1">
      <c r="A158" s="310"/>
      <c r="B158" s="309" t="s">
        <v>94</v>
      </c>
      <c r="C158" s="310"/>
      <c r="D158" s="310"/>
      <c r="E158" s="310"/>
      <c r="F158" s="310"/>
      <c r="G158" s="310"/>
      <c r="H158" s="310"/>
      <c r="I158" s="310"/>
      <c r="J158" s="310"/>
      <c r="K158" s="310"/>
      <c r="L158" s="310"/>
      <c r="M158" s="310"/>
      <c r="N158" s="310"/>
      <c r="O158" s="322">
        <f t="shared" si="21"/>
        <v>0</v>
      </c>
      <c r="P158" s="322">
        <f t="shared" si="22"/>
        <v>0</v>
      </c>
      <c r="Q158" s="322">
        <f t="shared" si="22"/>
        <v>0</v>
      </c>
      <c r="R158" s="322">
        <f t="shared" si="22"/>
        <v>0</v>
      </c>
      <c r="S158" s="322">
        <f t="shared" si="22"/>
        <v>0</v>
      </c>
      <c r="T158" s="322">
        <f t="shared" si="22"/>
        <v>0</v>
      </c>
      <c r="U158" s="322">
        <f t="shared" si="22"/>
        <v>0</v>
      </c>
      <c r="V158" s="322">
        <f t="shared" si="22"/>
        <v>0</v>
      </c>
      <c r="W158" s="322">
        <f t="shared" si="22"/>
        <v>0</v>
      </c>
      <c r="X158" s="322">
        <f t="shared" si="22"/>
        <v>0</v>
      </c>
      <c r="Y158" s="322">
        <f t="shared" si="22"/>
        <v>0</v>
      </c>
      <c r="Z158" s="322">
        <f t="shared" si="22"/>
        <v>0</v>
      </c>
      <c r="AA158" s="322">
        <f t="shared" si="22"/>
        <v>0</v>
      </c>
      <c r="AB158" s="322">
        <f t="shared" si="22"/>
        <v>0</v>
      </c>
      <c r="AC158" s="322">
        <f t="shared" si="22"/>
        <v>0</v>
      </c>
      <c r="AD158" s="322">
        <f t="shared" si="22"/>
        <v>0</v>
      </c>
      <c r="AE158" s="322">
        <f t="shared" si="22"/>
        <v>0</v>
      </c>
      <c r="AF158" s="322">
        <f t="shared" si="22"/>
        <v>0</v>
      </c>
      <c r="AG158" s="322">
        <f t="shared" si="22"/>
        <v>0</v>
      </c>
      <c r="AH158" s="322">
        <f t="shared" si="22"/>
        <v>0</v>
      </c>
      <c r="AI158" s="322">
        <f t="shared" si="22"/>
        <v>0</v>
      </c>
      <c r="AJ158" s="310"/>
      <c r="AK158" s="310"/>
    </row>
    <row r="159" spans="1:37" ht="21.75" hidden="1">
      <c r="A159" s="310"/>
      <c r="B159" s="309" t="s">
        <v>94</v>
      </c>
      <c r="C159" s="310"/>
      <c r="D159" s="310"/>
      <c r="E159" s="310"/>
      <c r="F159" s="310"/>
      <c r="G159" s="310"/>
      <c r="H159" s="310"/>
      <c r="I159" s="310"/>
      <c r="J159" s="310"/>
      <c r="K159" s="310"/>
      <c r="L159" s="310"/>
      <c r="M159" s="310"/>
      <c r="N159" s="310"/>
      <c r="O159" s="322">
        <f t="shared" si="21"/>
        <v>0</v>
      </c>
      <c r="P159" s="322">
        <f t="shared" si="22"/>
        <v>0</v>
      </c>
      <c r="Q159" s="322">
        <f t="shared" si="22"/>
        <v>0</v>
      </c>
      <c r="R159" s="322">
        <f t="shared" si="22"/>
        <v>0</v>
      </c>
      <c r="S159" s="322">
        <f t="shared" si="22"/>
        <v>0</v>
      </c>
      <c r="T159" s="322">
        <f t="shared" si="22"/>
        <v>0</v>
      </c>
      <c r="U159" s="322">
        <f t="shared" si="22"/>
        <v>0</v>
      </c>
      <c r="V159" s="322">
        <f t="shared" si="22"/>
        <v>0</v>
      </c>
      <c r="W159" s="322">
        <f t="shared" si="22"/>
        <v>0</v>
      </c>
      <c r="X159" s="322">
        <f t="shared" si="22"/>
        <v>0</v>
      </c>
      <c r="Y159" s="322">
        <f t="shared" si="22"/>
        <v>0</v>
      </c>
      <c r="Z159" s="322">
        <f t="shared" si="22"/>
        <v>0</v>
      </c>
      <c r="AA159" s="322">
        <f t="shared" si="22"/>
        <v>0</v>
      </c>
      <c r="AB159" s="322">
        <f t="shared" si="22"/>
        <v>0</v>
      </c>
      <c r="AC159" s="322">
        <f t="shared" si="22"/>
        <v>0</v>
      </c>
      <c r="AD159" s="322">
        <f t="shared" si="22"/>
        <v>0</v>
      </c>
      <c r="AE159" s="322">
        <f t="shared" si="22"/>
        <v>0</v>
      </c>
      <c r="AF159" s="322">
        <f t="shared" si="22"/>
        <v>0</v>
      </c>
      <c r="AG159" s="322">
        <f t="shared" si="22"/>
        <v>0</v>
      </c>
      <c r="AH159" s="322">
        <f t="shared" si="22"/>
        <v>0</v>
      </c>
      <c r="AI159" s="322">
        <f t="shared" si="22"/>
        <v>0</v>
      </c>
      <c r="AJ159" s="310"/>
      <c r="AK159" s="310"/>
    </row>
    <row r="160" spans="1:37" ht="20.25" customHeight="1">
      <c r="A160" s="312" t="s">
        <v>140</v>
      </c>
      <c r="B160" s="309" t="s">
        <v>94</v>
      </c>
      <c r="C160" s="310"/>
      <c r="D160" s="310"/>
      <c r="E160" s="310"/>
      <c r="F160" s="310"/>
      <c r="G160" s="310"/>
      <c r="H160" s="310"/>
      <c r="I160" s="310"/>
      <c r="J160" s="310"/>
      <c r="K160" s="310"/>
      <c r="L160" s="310"/>
      <c r="M160" s="310"/>
      <c r="N160" s="310"/>
      <c r="O160" s="323">
        <f>Всего!D80</f>
        <v>3143</v>
      </c>
      <c r="P160" s="323">
        <f>Всего!E80</f>
        <v>3072.4859999999999</v>
      </c>
      <c r="Q160" s="323">
        <f>Всего!F80</f>
        <v>3310.9219999999996</v>
      </c>
      <c r="R160" s="323">
        <f>Всего!G80</f>
        <v>3111.3469999999998</v>
      </c>
      <c r="S160" s="323">
        <f>Всего!H80</f>
        <v>2801.962</v>
      </c>
      <c r="T160" s="323">
        <f>Всего!I80</f>
        <v>2388.1750000000002</v>
      </c>
      <c r="U160" s="323">
        <f>Всего!J80</f>
        <v>3101.8220000000001</v>
      </c>
      <c r="V160" s="323">
        <f>Всего!K80</f>
        <v>2408.3050000000003</v>
      </c>
      <c r="W160" s="323">
        <f>Всего!L80</f>
        <v>2843.1670000000004</v>
      </c>
      <c r="X160" s="323">
        <f>Всего!M80</f>
        <v>3326.721</v>
      </c>
      <c r="Y160" s="323">
        <f>Всего!N80</f>
        <v>2649.9639999999999</v>
      </c>
      <c r="Z160" s="323">
        <f>Всего!O80</f>
        <v>3158.4770000000003</v>
      </c>
      <c r="AA160" s="323">
        <f>Всего!P80</f>
        <v>3039.4540000000002</v>
      </c>
      <c r="AB160" s="323">
        <f>Всего!Q80</f>
        <v>2916.2580000000003</v>
      </c>
      <c r="AC160" s="323">
        <f>Всего!R80</f>
        <v>2256.4480000000003</v>
      </c>
      <c r="AD160" s="323">
        <f>Всего!S80</f>
        <v>3456.2900000000004</v>
      </c>
      <c r="AE160" s="323">
        <f>Всего!T80</f>
        <v>3180.2759999999998</v>
      </c>
      <c r="AF160" s="323">
        <f>Всего!U80</f>
        <v>3317.2940000000003</v>
      </c>
      <c r="AG160" s="323">
        <f>Всего!V80</f>
        <v>4804.7180000000008</v>
      </c>
      <c r="AH160" s="323">
        <f>Всего!W80</f>
        <v>3520.5329999999999</v>
      </c>
      <c r="AI160" s="324">
        <f>Всего!X80</f>
        <v>3460.4670000000001</v>
      </c>
      <c r="AJ160" s="325">
        <f>SUM(O160:AI160)</f>
        <v>65268.086000000003</v>
      </c>
      <c r="AK160" s="326" t="s">
        <v>39</v>
      </c>
    </row>
    <row r="161" spans="1:37" ht="24" customHeight="1">
      <c r="A161" s="312" t="s">
        <v>93</v>
      </c>
      <c r="B161" s="309" t="s">
        <v>94</v>
      </c>
      <c r="C161" s="310"/>
      <c r="D161" s="310"/>
      <c r="E161" s="310"/>
      <c r="F161" s="310"/>
      <c r="G161" s="310"/>
      <c r="H161" s="310"/>
      <c r="I161" s="310"/>
      <c r="J161" s="310"/>
      <c r="K161" s="310"/>
      <c r="L161" s="310"/>
      <c r="M161" s="310"/>
      <c r="N161" s="310"/>
      <c r="O161" s="323">
        <f>Всего!D81</f>
        <v>224.5</v>
      </c>
      <c r="P161" s="323">
        <f>Всего!E81</f>
        <v>219.46328571428572</v>
      </c>
      <c r="Q161" s="323">
        <f>Всего!F81</f>
        <v>236.49442857142853</v>
      </c>
      <c r="R161" s="323">
        <f>Всего!G81</f>
        <v>222.23907142857141</v>
      </c>
      <c r="S161" s="323">
        <f>Всего!H81</f>
        <v>200.14014285714285</v>
      </c>
      <c r="T161" s="323">
        <f>Всего!I81</f>
        <v>170.58392857142857</v>
      </c>
      <c r="U161" s="323">
        <f>Всего!J81</f>
        <v>221.5587142857143</v>
      </c>
      <c r="V161" s="323">
        <f>Всего!K81</f>
        <v>172.02178571428573</v>
      </c>
      <c r="W161" s="323">
        <f>Всего!L81</f>
        <v>203.08335714285718</v>
      </c>
      <c r="X161" s="323">
        <f>Всего!M81</f>
        <v>237.62292857142856</v>
      </c>
      <c r="Y161" s="323">
        <f>Всего!N81</f>
        <v>189.28314285714285</v>
      </c>
      <c r="Z161" s="323">
        <f>Всего!O81</f>
        <v>225.60550000000003</v>
      </c>
      <c r="AA161" s="323">
        <f>Всего!P81</f>
        <v>217.10385714285715</v>
      </c>
      <c r="AB161" s="323">
        <f>Всего!Q81</f>
        <v>208.30414285714286</v>
      </c>
      <c r="AC161" s="323">
        <f>Всего!R81</f>
        <v>161.17485714285718</v>
      </c>
      <c r="AD161" s="323">
        <f>Всего!S81</f>
        <v>246.87785714285718</v>
      </c>
      <c r="AE161" s="323">
        <f>Всего!T81</f>
        <v>227.16257142857143</v>
      </c>
      <c r="AF161" s="323">
        <f>Всего!U81</f>
        <v>236.94957142857146</v>
      </c>
      <c r="AG161" s="323">
        <f>Всего!V81</f>
        <v>343.19414285714294</v>
      </c>
      <c r="AH161" s="323">
        <f>Всего!W81</f>
        <v>251.46664285714286</v>
      </c>
      <c r="AI161" s="324">
        <f>Всего!X81</f>
        <v>247.17621428571428</v>
      </c>
      <c r="AJ161" s="327">
        <f>AJ160+M163</f>
        <v>65268.086000000003</v>
      </c>
      <c r="AK161" s="326" t="s">
        <v>40</v>
      </c>
    </row>
    <row r="162" spans="1:37" ht="27.75">
      <c r="A162" s="312" t="s">
        <v>96</v>
      </c>
      <c r="B162" s="309" t="s">
        <v>94</v>
      </c>
      <c r="C162" s="310"/>
      <c r="D162" s="310"/>
      <c r="E162" s="310"/>
      <c r="F162" s="310"/>
      <c r="G162" s="310"/>
      <c r="H162" s="310"/>
      <c r="I162" s="310"/>
      <c r="J162" s="310"/>
      <c r="K162" s="310"/>
      <c r="L162" s="313" t="s">
        <v>45</v>
      </c>
      <c r="M162" s="314" t="s">
        <v>42</v>
      </c>
      <c r="N162" s="310"/>
      <c r="O162" s="328">
        <f>Всего!D82</f>
        <v>224.5</v>
      </c>
      <c r="P162" s="328">
        <f>Всего!E82</f>
        <v>221.98164285714284</v>
      </c>
      <c r="Q162" s="328">
        <f>Всего!F82</f>
        <v>226.81923809523809</v>
      </c>
      <c r="R162" s="328">
        <f>Всего!G82</f>
        <v>225.67419642857141</v>
      </c>
      <c r="S162" s="328">
        <f>Всего!H82</f>
        <v>220.56738571428568</v>
      </c>
      <c r="T162" s="328">
        <f>Всего!I82</f>
        <v>212.23680952380951</v>
      </c>
      <c r="U162" s="328">
        <f>Всего!J82</f>
        <v>213.56851020408163</v>
      </c>
      <c r="V162" s="328">
        <f>Всего!K82</f>
        <v>208.37516964285714</v>
      </c>
      <c r="W162" s="328">
        <f>Всего!L82</f>
        <v>207.78719047619049</v>
      </c>
      <c r="X162" s="328">
        <f>Всего!M82</f>
        <v>210.77076428571431</v>
      </c>
      <c r="Y162" s="328">
        <f>Всего!N82</f>
        <v>208.81734415584415</v>
      </c>
      <c r="Z162" s="328">
        <f>Всего!O82</f>
        <v>210.21635714285719</v>
      </c>
      <c r="AA162" s="328">
        <f>Всего!P82</f>
        <v>210.74616483516485</v>
      </c>
      <c r="AB162" s="328">
        <f>Всего!Q82</f>
        <v>210.57173469387757</v>
      </c>
      <c r="AC162" s="328">
        <f>Всего!R82</f>
        <v>207.27860952380951</v>
      </c>
      <c r="AD162" s="328">
        <f>Всего!S82</f>
        <v>209.75356250000002</v>
      </c>
      <c r="AE162" s="328">
        <f>Всего!T82</f>
        <v>210.7776218487395</v>
      </c>
      <c r="AF162" s="328">
        <f>Всего!U82</f>
        <v>212.23161904761906</v>
      </c>
      <c r="AG162" s="328">
        <f>Всего!V82</f>
        <v>219.12438345864661</v>
      </c>
      <c r="AH162" s="328">
        <f>Всего!W82</f>
        <v>220.74149642857145</v>
      </c>
      <c r="AI162" s="329">
        <f>Всего!X82</f>
        <v>222.00029251700684</v>
      </c>
      <c r="AJ162" s="330">
        <f>Всего!D86</f>
        <v>65268.085999999996</v>
      </c>
      <c r="AK162" s="331" t="s">
        <v>41</v>
      </c>
    </row>
    <row r="163" spans="1:37" ht="21.75">
      <c r="A163" s="312" t="s">
        <v>139</v>
      </c>
      <c r="B163" s="309" t="s">
        <v>94</v>
      </c>
      <c r="C163" s="310"/>
      <c r="D163" s="310"/>
      <c r="E163" s="310"/>
      <c r="F163" s="310"/>
      <c r="G163" s="310"/>
      <c r="H163" s="310"/>
      <c r="I163" s="310"/>
      <c r="J163" s="310"/>
      <c r="K163" s="310"/>
      <c r="L163" s="315" t="s">
        <v>5</v>
      </c>
      <c r="M163" s="316">
        <f>SUM(M3:M78)</f>
        <v>0</v>
      </c>
      <c r="N163" s="310"/>
      <c r="O163" s="332">
        <f>осн.данные!A9</f>
        <v>222</v>
      </c>
      <c r="P163" s="310"/>
      <c r="Q163" s="310"/>
      <c r="R163" s="310"/>
      <c r="S163" s="310"/>
      <c r="T163" s="310"/>
      <c r="U163" s="310"/>
      <c r="V163" s="310"/>
      <c r="W163" s="310"/>
      <c r="X163" s="310"/>
      <c r="Y163" s="310"/>
      <c r="Z163" s="310"/>
      <c r="AA163" s="310"/>
      <c r="AB163" s="310"/>
      <c r="AC163" s="310"/>
      <c r="AD163" s="310"/>
      <c r="AE163" s="310"/>
      <c r="AF163" s="310"/>
      <c r="AG163" s="310"/>
      <c r="AH163" s="310"/>
      <c r="AI163" s="310"/>
      <c r="AJ163" s="333">
        <f>Всего!D87</f>
        <v>-8.5999999995692633E-2</v>
      </c>
      <c r="AK163" s="334" t="s">
        <v>5</v>
      </c>
    </row>
    <row r="166" spans="1:37">
      <c r="Q166" s="137"/>
    </row>
    <row r="167" spans="1:37">
      <c r="M167" s="138"/>
    </row>
    <row r="177" spans="18:38">
      <c r="AL177" s="139"/>
    </row>
    <row r="179" spans="18:38">
      <c r="R179" s="140"/>
    </row>
  </sheetData>
  <sheetProtection password="CC3D" sheet="1" objects="1" scenarios="1" formatCells="0"/>
  <phoneticPr fontId="7" type="noConversion"/>
  <conditionalFormatting sqref="K3:K76">
    <cfRule type="cellIs" dxfId="33" priority="38" operator="equal">
      <formula>L3</formula>
    </cfRule>
  </conditionalFormatting>
  <conditionalFormatting sqref="K3:K76">
    <cfRule type="cellIs" dxfId="32" priority="37" operator="lessThan">
      <formula>L3</formula>
    </cfRule>
  </conditionalFormatting>
  <conditionalFormatting sqref="K3:K76">
    <cfRule type="cellIs" dxfId="31" priority="36" operator="greaterThan">
      <formula>L3</formula>
    </cfRule>
  </conditionalFormatting>
  <conditionalFormatting sqref="M3:M79 B3:B79">
    <cfRule type="cellIs" dxfId="30" priority="28" operator="lessThan">
      <formula>0</formula>
    </cfRule>
    <cfRule type="cellIs" dxfId="29" priority="33" operator="equal">
      <formula>0</formula>
    </cfRule>
  </conditionalFormatting>
  <conditionalFormatting sqref="C77:K79 A3:A79">
    <cfRule type="uniqueValues" dxfId="28" priority="32"/>
  </conditionalFormatting>
  <conditionalFormatting sqref="M3:M79 B3:B79">
    <cfRule type="cellIs" dxfId="27" priority="31" operator="greaterThan">
      <formula>0</formula>
    </cfRule>
  </conditionalFormatting>
  <conditionalFormatting sqref="O80:AI80">
    <cfRule type="cellIs" dxfId="26" priority="23" operator="equal">
      <formula>O81</formula>
    </cfRule>
  </conditionalFormatting>
  <conditionalFormatting sqref="O80:AI80">
    <cfRule type="cellIs" dxfId="25" priority="20" operator="greaterThan">
      <formula>O81</formula>
    </cfRule>
  </conditionalFormatting>
  <conditionalFormatting sqref="AJ161">
    <cfRule type="cellIs" dxfId="24" priority="19" operator="equal">
      <formula>$AJ$162</formula>
    </cfRule>
  </conditionalFormatting>
  <conditionalFormatting sqref="O81:AI81">
    <cfRule type="cellIs" dxfId="23" priority="18" operator="equal">
      <formula>O80</formula>
    </cfRule>
  </conditionalFormatting>
  <conditionalFormatting sqref="O1:AI1">
    <cfRule type="cellIs" dxfId="22" priority="13" operator="equal">
      <formula>$A$1</formula>
    </cfRule>
  </conditionalFormatting>
  <conditionalFormatting sqref="O3:AI79">
    <cfRule type="expression" dxfId="21" priority="12">
      <formula>(O$1=TODAY())</formula>
    </cfRule>
  </conditionalFormatting>
  <conditionalFormatting sqref="O3:AI3">
    <cfRule type="cellIs" dxfId="20" priority="3" operator="equal">
      <formula>(O$1&lt;TODAY())</formula>
    </cfRule>
  </conditionalFormatting>
  <conditionalFormatting sqref="AJ3:AJ79">
    <cfRule type="cellIs" dxfId="19" priority="2" operator="greaterThan">
      <formula>0</formula>
    </cfRule>
  </conditionalFormatting>
  <pageMargins left="0" right="0" top="0.19685039370078741" bottom="0.19685039370078741" header="0" footer="0"/>
  <pageSetup paperSize="9" scale="83" fitToWidth="0" orientation="portrait" horizontalDpi="4294967293" r:id="rId1"/>
  <headerFooter alignWithMargins="0"/>
  <rowBreaks count="1" manualBreakCount="1">
    <brk id="50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DEA900"/>
  </sheetPr>
  <dimension ref="A1:Y176"/>
  <sheetViews>
    <sheetView zoomScale="70" zoomScaleNormal="70" workbookViewId="0">
      <pane xSplit="3" ySplit="1" topLeftCell="G14" activePane="bottomRight" state="frozen"/>
      <selection activeCell="A8" sqref="A8"/>
      <selection pane="topRight" activeCell="A8" sqref="A8"/>
      <selection pane="bottomLeft" activeCell="A8" sqref="A8"/>
      <selection pane="bottomRight" activeCell="A80" sqref="A80"/>
    </sheetView>
  </sheetViews>
  <sheetFormatPr defaultRowHeight="12.75"/>
  <cols>
    <col min="1" max="1" width="16.5703125" bestFit="1" customWidth="1"/>
    <col min="2" max="2" width="15.28515625" bestFit="1" customWidth="1"/>
    <col min="3" max="3" width="33.140625" bestFit="1" customWidth="1"/>
    <col min="4" max="4" width="20.7109375" bestFit="1" customWidth="1"/>
    <col min="5" max="7" width="16.42578125" bestFit="1" customWidth="1"/>
    <col min="8" max="8" width="16.85546875" customWidth="1"/>
    <col min="9" max="15" width="16.42578125" bestFit="1" customWidth="1"/>
    <col min="16" max="17" width="18.42578125" customWidth="1"/>
    <col min="18" max="18" width="18.5703125" customWidth="1"/>
    <col min="19" max="19" width="19.7109375" customWidth="1"/>
    <col min="20" max="20" width="20" customWidth="1"/>
    <col min="21" max="21" width="19.85546875" customWidth="1"/>
    <col min="22" max="22" width="19.140625" customWidth="1"/>
    <col min="23" max="23" width="20.5703125" customWidth="1"/>
    <col min="24" max="24" width="20.140625" customWidth="1"/>
    <col min="25" max="25" width="20.5703125" bestFit="1" customWidth="1"/>
  </cols>
  <sheetData>
    <row r="1" spans="1:25" ht="18">
      <c r="A1" s="28" t="s">
        <v>9</v>
      </c>
      <c r="B1" s="28" t="s">
        <v>10</v>
      </c>
      <c r="C1" s="106"/>
      <c r="D1" s="81">
        <f>выдача!O1</f>
        <v>45805</v>
      </c>
      <c r="E1" s="81">
        <f>выдача!P1</f>
        <v>45806</v>
      </c>
      <c r="F1" s="81">
        <f>выдача!Q1</f>
        <v>45807</v>
      </c>
      <c r="G1" s="81">
        <f>выдача!R1</f>
        <v>45810</v>
      </c>
      <c r="H1" s="81">
        <f>выдача!S1</f>
        <v>45811</v>
      </c>
      <c r="I1" s="81">
        <f>выдача!T1</f>
        <v>45812</v>
      </c>
      <c r="J1" s="81">
        <f>выдача!U1</f>
        <v>45813</v>
      </c>
      <c r="K1" s="81">
        <f>выдача!V1</f>
        <v>45814</v>
      </c>
      <c r="L1" s="81">
        <f>выдача!W1</f>
        <v>45817</v>
      </c>
      <c r="M1" s="81">
        <f>выдача!X1</f>
        <v>45818</v>
      </c>
      <c r="N1" s="81">
        <f>выдача!Y1</f>
        <v>45819</v>
      </c>
      <c r="O1" s="81">
        <f>выдача!Z1</f>
        <v>45824</v>
      </c>
      <c r="P1" s="81">
        <f>выдача!AA1</f>
        <v>45825</v>
      </c>
      <c r="Q1" s="81">
        <f>выдача!AB1</f>
        <v>45826</v>
      </c>
      <c r="R1" s="81">
        <f>выдача!AC1</f>
        <v>45827</v>
      </c>
      <c r="S1" s="81">
        <f>выдача!AD1</f>
        <v>45828</v>
      </c>
      <c r="T1" s="81">
        <f>выдача!AE1</f>
        <v>45831</v>
      </c>
      <c r="U1" s="81">
        <f>выдача!AF1</f>
        <v>45832</v>
      </c>
      <c r="V1" s="81">
        <f>выдача!AG1</f>
        <v>45833</v>
      </c>
      <c r="W1" s="81">
        <f>выдача!AH1</f>
        <v>45834</v>
      </c>
      <c r="X1" s="81">
        <f>выдача!AI1</f>
        <v>45835</v>
      </c>
    </row>
    <row r="2" spans="1:25" ht="13.5" hidden="1" thickBot="1">
      <c r="C2" s="92"/>
      <c r="Q2" s="3"/>
      <c r="Y2" s="80"/>
    </row>
    <row r="3" spans="1:25" ht="19.5" thickBot="1">
      <c r="A3" s="25">
        <f>цены!AE3</f>
        <v>0</v>
      </c>
      <c r="B3" s="29">
        <f>выдача!B3</f>
        <v>0</v>
      </c>
      <c r="C3" s="91" t="str">
        <f>цены!A3</f>
        <v>мясо птицы</v>
      </c>
      <c r="D3" s="129">
        <f>цены!AI3*выдача!O3</f>
        <v>287</v>
      </c>
      <c r="E3" s="129">
        <f>цены!AJ3*выдача!P3</f>
        <v>274.94599999999997</v>
      </c>
      <c r="F3" s="129">
        <f>цены!AK3*выдача!Q3</f>
        <v>229.60000000000002</v>
      </c>
      <c r="G3" s="129">
        <f>цены!AL3*выдача!R3</f>
        <v>236.77499999999998</v>
      </c>
      <c r="H3" s="129">
        <f>цены!AM3*выдача!S3</f>
        <v>287</v>
      </c>
      <c r="I3" s="129">
        <f>цены!AN3*выдача!T3</f>
        <v>278.10300000000001</v>
      </c>
      <c r="J3" s="129">
        <f>цены!AO3*выдача!U3</f>
        <v>287</v>
      </c>
      <c r="K3" s="129">
        <f>цены!AP3*выдача!V3</f>
        <v>289.58299999999997</v>
      </c>
      <c r="L3" s="129">
        <f>цены!AQ3*выдача!W3</f>
        <v>255.43</v>
      </c>
      <c r="M3" s="129">
        <f>цены!AR3*выдача!X3</f>
        <v>238.78399999999999</v>
      </c>
      <c r="N3" s="129">
        <f>цены!AS3*выдача!Y3</f>
        <v>238.20999999999998</v>
      </c>
      <c r="O3" s="129">
        <f>цены!AT3*выдача!Z3</f>
        <v>235.91399999999999</v>
      </c>
      <c r="P3" s="129">
        <f>цены!AU3*выдача!AA3</f>
        <v>289.29599999999999</v>
      </c>
      <c r="Q3" s="129">
        <f>цены!AV3*выдача!AB3</f>
        <v>287</v>
      </c>
      <c r="R3" s="129">
        <f>цены!AW3*выдача!AC3</f>
        <v>229.60000000000002</v>
      </c>
      <c r="S3" s="129">
        <f>цены!AX3*выдача!AD3</f>
        <v>239.93199999999996</v>
      </c>
      <c r="T3" s="129">
        <f>цены!AY3*выдача!AE3</f>
        <v>448.86799999999999</v>
      </c>
      <c r="U3" s="129">
        <f>цены!AZ3*выдача!AF3</f>
        <v>237.06199999999998</v>
      </c>
      <c r="V3" s="129">
        <f>цены!BA3*выдача!AG3</f>
        <v>237.06199999999998</v>
      </c>
      <c r="W3" s="129">
        <f>цены!BB3*выдача!AH3</f>
        <v>287</v>
      </c>
      <c r="X3" s="129">
        <f>цены!BC3*выдача!AI3</f>
        <v>346.40900000000005</v>
      </c>
      <c r="Y3" s="79"/>
    </row>
    <row r="4" spans="1:25" ht="20.25" thickTop="1" thickBot="1">
      <c r="A4" s="25">
        <f>цены!AE4</f>
        <v>0</v>
      </c>
      <c r="B4" s="29">
        <f>выдача!B4</f>
        <v>0</v>
      </c>
      <c r="C4" s="91" t="str">
        <f>цены!A4</f>
        <v>сосиски</v>
      </c>
      <c r="D4" s="129">
        <f>цены!AI4*выдача!O4</f>
        <v>743.9</v>
      </c>
      <c r="E4" s="129">
        <f>цены!AJ4*выдача!P4</f>
        <v>724.178</v>
      </c>
      <c r="F4" s="129">
        <f>цены!AK4*выдача!Q4</f>
        <v>0</v>
      </c>
      <c r="G4" s="129">
        <f>цены!AL4*выдача!R4</f>
        <v>0</v>
      </c>
      <c r="H4" s="129">
        <f>цены!AM4*выдача!S4</f>
        <v>0</v>
      </c>
      <c r="I4" s="129">
        <f>цены!AN4*выдача!T4</f>
        <v>0</v>
      </c>
      <c r="J4" s="129">
        <f>цены!AO4*выдача!U4</f>
        <v>380.6</v>
      </c>
      <c r="K4" s="129">
        <f>цены!AP4*выдача!V4</f>
        <v>363.3</v>
      </c>
      <c r="L4" s="129">
        <f>цены!AQ4*выдача!W4</f>
        <v>0</v>
      </c>
      <c r="M4" s="129">
        <f>цены!AR4*выдача!X4</f>
        <v>359.84000000000003</v>
      </c>
      <c r="N4" s="129">
        <f>цены!AS4*выдача!Y4</f>
        <v>360.53200000000004</v>
      </c>
      <c r="O4" s="129">
        <f>цены!AT4*выдача!Z4</f>
        <v>0</v>
      </c>
      <c r="P4" s="129">
        <f>цены!AU4*выдача!AA4</f>
        <v>0</v>
      </c>
      <c r="Q4" s="129">
        <f>цены!AV4*выдача!AB4</f>
        <v>0</v>
      </c>
      <c r="R4" s="129">
        <f>цены!AW4*выдача!AC4</f>
        <v>0</v>
      </c>
      <c r="S4" s="129">
        <f>цены!AX4*выдача!AD4</f>
        <v>0</v>
      </c>
      <c r="T4" s="129">
        <f>цены!AY4*выдача!AE4</f>
        <v>0</v>
      </c>
      <c r="U4" s="129">
        <f>цены!AZ4*выдача!AF4</f>
        <v>368.14400000000001</v>
      </c>
      <c r="V4" s="129">
        <f>цены!BA4*выдача!AG4</f>
        <v>367.798</v>
      </c>
      <c r="W4" s="129">
        <f>цены!BB4*выдача!AH4</f>
        <v>0</v>
      </c>
      <c r="X4" s="129">
        <f>цены!BC4*выдача!AI4</f>
        <v>0</v>
      </c>
      <c r="Y4" s="79"/>
    </row>
    <row r="5" spans="1:25" ht="20.25" thickTop="1" thickBot="1">
      <c r="A5" s="25">
        <f>цены!AE5</f>
        <v>0</v>
      </c>
      <c r="B5" s="29">
        <f>выдача!B5</f>
        <v>0</v>
      </c>
      <c r="C5" s="91" t="str">
        <f>цены!A5</f>
        <v>котлеты</v>
      </c>
      <c r="D5" s="129">
        <f>цены!AI5*выдача!O5</f>
        <v>0</v>
      </c>
      <c r="E5" s="129">
        <f>цены!AJ5*выдача!P5</f>
        <v>0</v>
      </c>
      <c r="F5" s="129">
        <f>цены!AK5*выдача!Q5</f>
        <v>756</v>
      </c>
      <c r="G5" s="129">
        <f>цены!AL5*выдача!R5</f>
        <v>0</v>
      </c>
      <c r="H5" s="129">
        <f>цены!AM5*выдача!S5</f>
        <v>756</v>
      </c>
      <c r="I5" s="129">
        <f>цены!AN5*выдача!T5</f>
        <v>0</v>
      </c>
      <c r="J5" s="129">
        <f>цены!AO5*выдача!U5</f>
        <v>0</v>
      </c>
      <c r="K5" s="129">
        <f>цены!AP5*выдача!V5</f>
        <v>0</v>
      </c>
      <c r="L5" s="129">
        <f>цены!AQ5*выдача!W5</f>
        <v>0</v>
      </c>
      <c r="M5" s="129">
        <f>цены!AR5*выдача!X5</f>
        <v>0</v>
      </c>
      <c r="N5" s="129">
        <f>цены!AS5*выдача!Y5</f>
        <v>0</v>
      </c>
      <c r="O5" s="129">
        <f>цены!AT5*выдача!Z5</f>
        <v>756</v>
      </c>
      <c r="P5" s="129">
        <f>цены!AU5*выдача!AA5</f>
        <v>0</v>
      </c>
      <c r="Q5" s="129">
        <f>цены!AV5*выдача!AB5</f>
        <v>756</v>
      </c>
      <c r="R5" s="129">
        <f>цены!AW5*выдача!AC5</f>
        <v>0</v>
      </c>
      <c r="S5" s="129">
        <f>цены!AX5*выдача!AD5</f>
        <v>756</v>
      </c>
      <c r="T5" s="129">
        <f>цены!AY5*выдача!AE5</f>
        <v>756</v>
      </c>
      <c r="U5" s="129">
        <f>цены!AZ5*выдача!AF5</f>
        <v>0</v>
      </c>
      <c r="V5" s="129">
        <f>цены!BA5*выдача!AG5</f>
        <v>0</v>
      </c>
      <c r="W5" s="129">
        <f>цены!BB5*выдача!AH5</f>
        <v>756</v>
      </c>
      <c r="X5" s="129">
        <f>цены!BC5*выдача!AI5</f>
        <v>0</v>
      </c>
      <c r="Y5" s="79"/>
    </row>
    <row r="6" spans="1:25" ht="20.25" thickTop="1" thickBot="1">
      <c r="A6" s="25">
        <f>цены!AE6</f>
        <v>0</v>
      </c>
      <c r="B6" s="29">
        <f>выдача!B6</f>
        <v>0</v>
      </c>
      <c r="C6" s="91" t="str">
        <f>цены!A6</f>
        <v>рыба (минтай)</v>
      </c>
      <c r="D6" s="129">
        <f>цены!AI6*выдача!O6</f>
        <v>0</v>
      </c>
      <c r="E6" s="129">
        <f>цены!AJ6*выдача!P6</f>
        <v>0</v>
      </c>
      <c r="F6" s="129">
        <f>цены!AK6*выдача!Q6</f>
        <v>0</v>
      </c>
      <c r="G6" s="129">
        <f>цены!AL6*выдача!R6</f>
        <v>358.5</v>
      </c>
      <c r="H6" s="129">
        <f>цены!AM6*выдача!S6</f>
        <v>0</v>
      </c>
      <c r="I6" s="129">
        <f>цены!AN6*выдача!T6</f>
        <v>358.5</v>
      </c>
      <c r="J6" s="129">
        <f>цены!AO6*выдача!U6</f>
        <v>0</v>
      </c>
      <c r="K6" s="129">
        <f>цены!AP6*выдача!V6</f>
        <v>0</v>
      </c>
      <c r="L6" s="129">
        <f>цены!AQ6*выдача!W6</f>
        <v>358.5</v>
      </c>
      <c r="M6" s="129">
        <f>цены!AR6*выдача!X6</f>
        <v>0</v>
      </c>
      <c r="N6" s="129">
        <f>цены!AS6*выдача!Y6</f>
        <v>0</v>
      </c>
      <c r="O6" s="129">
        <f>цены!AT6*выдача!Z6</f>
        <v>0</v>
      </c>
      <c r="P6" s="129">
        <f>цены!AU6*выдача!AA6</f>
        <v>358.5</v>
      </c>
      <c r="Q6" s="129">
        <f>цены!AV6*выдача!AB6</f>
        <v>0</v>
      </c>
      <c r="R6" s="129">
        <f>цены!AW6*выдача!AC6</f>
        <v>0</v>
      </c>
      <c r="S6" s="129">
        <f>цены!AX6*выдача!AD6</f>
        <v>0</v>
      </c>
      <c r="T6" s="129">
        <f>цены!AY6*выдача!AE6</f>
        <v>0</v>
      </c>
      <c r="U6" s="129">
        <f>цены!AZ6*выдача!AF6</f>
        <v>0</v>
      </c>
      <c r="V6" s="129">
        <f>цены!BA6*выдача!AG6</f>
        <v>0</v>
      </c>
      <c r="W6" s="129">
        <f>цены!BB6*выдача!AH6</f>
        <v>0</v>
      </c>
      <c r="X6" s="129">
        <f>цены!BC6*выдача!AI6</f>
        <v>370.45</v>
      </c>
      <c r="Y6" s="79"/>
    </row>
    <row r="7" spans="1:25" ht="20.25" thickTop="1" thickBot="1">
      <c r="A7" s="25">
        <f>цены!AE7</f>
        <v>0</v>
      </c>
      <c r="B7" s="29">
        <f>выдача!B7</f>
        <v>0</v>
      </c>
      <c r="C7" s="91">
        <f>цены!A7</f>
        <v>0</v>
      </c>
      <c r="D7" s="129">
        <f>цены!AI7*выдача!O7</f>
        <v>0</v>
      </c>
      <c r="E7" s="129">
        <f>цены!AJ7*выдача!P7</f>
        <v>0</v>
      </c>
      <c r="F7" s="129">
        <f>цены!AK7*выдача!Q7</f>
        <v>0</v>
      </c>
      <c r="G7" s="129">
        <f>цены!AL7*выдача!R7</f>
        <v>0</v>
      </c>
      <c r="H7" s="129">
        <f>цены!AM7*выдача!S7</f>
        <v>0</v>
      </c>
      <c r="I7" s="129">
        <f>цены!AN7*выдача!T7</f>
        <v>0</v>
      </c>
      <c r="J7" s="129">
        <f>цены!AO7*выдача!U7</f>
        <v>0</v>
      </c>
      <c r="K7" s="129">
        <f>цены!AP7*выдача!V7</f>
        <v>0</v>
      </c>
      <c r="L7" s="129">
        <f>цены!AQ7*выдача!W7</f>
        <v>0</v>
      </c>
      <c r="M7" s="129">
        <f>цены!AR7*выдача!X7</f>
        <v>0</v>
      </c>
      <c r="N7" s="129">
        <f>цены!AS7*выдача!Y7</f>
        <v>0</v>
      </c>
      <c r="O7" s="129">
        <f>цены!AT7*выдача!Z7</f>
        <v>0</v>
      </c>
      <c r="P7" s="129">
        <f>цены!AU7*выдача!AA7</f>
        <v>0</v>
      </c>
      <c r="Q7" s="129">
        <f>цены!AV7*выдача!AB7</f>
        <v>0</v>
      </c>
      <c r="R7" s="129">
        <f>цены!AW7*выдача!AC7</f>
        <v>0</v>
      </c>
      <c r="S7" s="129">
        <f>цены!AX7*выдача!AD7</f>
        <v>0</v>
      </c>
      <c r="T7" s="129">
        <f>цены!AY7*выдача!AE7</f>
        <v>0</v>
      </c>
      <c r="U7" s="129">
        <f>цены!AZ7*выдача!AF7</f>
        <v>0</v>
      </c>
      <c r="V7" s="129">
        <f>цены!BA7*выдача!AG7</f>
        <v>0</v>
      </c>
      <c r="W7" s="129">
        <f>цены!BB7*выдача!AH7</f>
        <v>0</v>
      </c>
      <c r="X7" s="129">
        <f>цены!BC7*выдача!AI7</f>
        <v>0</v>
      </c>
      <c r="Y7" s="79"/>
    </row>
    <row r="8" spans="1:25" ht="20.25" thickTop="1" thickBot="1">
      <c r="A8" s="25">
        <f>цены!AE8</f>
        <v>0</v>
      </c>
      <c r="B8" s="29">
        <f>выдача!B8</f>
        <v>0</v>
      </c>
      <c r="C8" s="91">
        <f>цены!A8</f>
        <v>0</v>
      </c>
      <c r="D8" s="129">
        <f>цены!AI8*выдача!O8</f>
        <v>0</v>
      </c>
      <c r="E8" s="129">
        <f>цены!AJ8*выдача!P8</f>
        <v>0</v>
      </c>
      <c r="F8" s="129">
        <f>цены!AK8*выдача!Q8</f>
        <v>0</v>
      </c>
      <c r="G8" s="129">
        <f>цены!AL8*выдача!R8</f>
        <v>0</v>
      </c>
      <c r="H8" s="129">
        <f>цены!AM8*выдача!S8</f>
        <v>0</v>
      </c>
      <c r="I8" s="129">
        <f>цены!AN8*выдача!T8</f>
        <v>0</v>
      </c>
      <c r="J8" s="129">
        <f>цены!AO8*выдача!U8</f>
        <v>0</v>
      </c>
      <c r="K8" s="129">
        <f>цены!AP8*выдача!V8</f>
        <v>0</v>
      </c>
      <c r="L8" s="129">
        <f>цены!AQ8*выдача!W8</f>
        <v>0</v>
      </c>
      <c r="M8" s="129">
        <f>цены!AR8*выдача!X8</f>
        <v>0</v>
      </c>
      <c r="N8" s="129">
        <f>цены!AS8*выдача!Y8</f>
        <v>0</v>
      </c>
      <c r="O8" s="129">
        <f>цены!AT8*выдача!Z8</f>
        <v>0</v>
      </c>
      <c r="P8" s="129">
        <f>цены!AU8*выдача!AA8</f>
        <v>0</v>
      </c>
      <c r="Q8" s="129">
        <f>цены!AV8*выдача!AB8</f>
        <v>0</v>
      </c>
      <c r="R8" s="129">
        <f>цены!AW8*выдача!AC8</f>
        <v>0</v>
      </c>
      <c r="S8" s="129">
        <f>цены!AX8*выдача!AD8</f>
        <v>0</v>
      </c>
      <c r="T8" s="129">
        <f>цены!AY8*выдача!AE8</f>
        <v>0</v>
      </c>
      <c r="U8" s="129">
        <f>цены!AZ8*выдача!AF8</f>
        <v>0</v>
      </c>
      <c r="V8" s="129">
        <f>цены!BA8*выдача!AG8</f>
        <v>0</v>
      </c>
      <c r="W8" s="129">
        <f>цены!BB8*выдача!AH8</f>
        <v>0</v>
      </c>
      <c r="X8" s="129">
        <f>цены!BC8*выдача!AI8</f>
        <v>0</v>
      </c>
      <c r="Y8" s="79"/>
    </row>
    <row r="9" spans="1:25" ht="20.25" thickTop="1" thickBot="1">
      <c r="A9" s="25">
        <f>цены!AE9</f>
        <v>0</v>
      </c>
      <c r="B9" s="29">
        <f>выдача!B9</f>
        <v>0</v>
      </c>
      <c r="C9" s="91" t="str">
        <f>цены!A9</f>
        <v>масло сливочное</v>
      </c>
      <c r="D9" s="129">
        <f>цены!AI9*выдача!O9</f>
        <v>375</v>
      </c>
      <c r="E9" s="129">
        <f>цены!AJ9*выдача!P9</f>
        <v>375</v>
      </c>
      <c r="F9" s="129">
        <f>цены!AK9*выдача!Q9</f>
        <v>375</v>
      </c>
      <c r="G9" s="129">
        <f>цены!AL9*выдача!R9</f>
        <v>375</v>
      </c>
      <c r="H9" s="129">
        <f>цены!AM9*выдача!S9</f>
        <v>375</v>
      </c>
      <c r="I9" s="129">
        <f>цены!AN9*выдача!T9</f>
        <v>375</v>
      </c>
      <c r="J9" s="129">
        <f>цены!AO9*выдача!U9</f>
        <v>375</v>
      </c>
      <c r="K9" s="129">
        <f>цены!AP9*выдача!V9</f>
        <v>375</v>
      </c>
      <c r="L9" s="129">
        <f>цены!AQ9*выдача!W9</f>
        <v>375</v>
      </c>
      <c r="M9" s="129">
        <f>цены!AR9*выдача!X9</f>
        <v>375</v>
      </c>
      <c r="N9" s="129">
        <f>цены!AS9*выдача!Y9</f>
        <v>375</v>
      </c>
      <c r="O9" s="129">
        <f>цены!AT9*выдача!Z9</f>
        <v>375</v>
      </c>
      <c r="P9" s="129">
        <f>цены!AU9*выдача!AA9</f>
        <v>375</v>
      </c>
      <c r="Q9" s="129">
        <f>цены!AV9*выдача!AB9</f>
        <v>375</v>
      </c>
      <c r="R9" s="129">
        <f>цены!AW9*выдача!AC9</f>
        <v>375</v>
      </c>
      <c r="S9" s="129">
        <f>цены!AX9*выдача!AD9</f>
        <v>375</v>
      </c>
      <c r="T9" s="129">
        <f>цены!AY9*выдача!AE9</f>
        <v>375</v>
      </c>
      <c r="U9" s="129">
        <f>цены!AZ9*выдача!AF9</f>
        <v>375</v>
      </c>
      <c r="V9" s="129">
        <f>цены!BA9*выдача!AG9</f>
        <v>375</v>
      </c>
      <c r="W9" s="129">
        <f>цены!BB9*выдача!AH9</f>
        <v>375</v>
      </c>
      <c r="X9" s="129">
        <f>цены!BC9*выдача!AI9</f>
        <v>500</v>
      </c>
      <c r="Y9" s="79"/>
    </row>
    <row r="10" spans="1:25" ht="20.25" thickTop="1" thickBot="1">
      <c r="A10" s="25">
        <f>цены!AE10</f>
        <v>0</v>
      </c>
      <c r="B10" s="29">
        <f>выдача!B10</f>
        <v>0</v>
      </c>
      <c r="C10" s="91" t="str">
        <f>цены!A10</f>
        <v>масло растительное</v>
      </c>
      <c r="D10" s="129">
        <f>цены!AI10*выдача!O10</f>
        <v>24</v>
      </c>
      <c r="E10" s="129">
        <f>цены!AJ10*выдача!P10</f>
        <v>24</v>
      </c>
      <c r="F10" s="129">
        <f>цены!AK10*выдача!Q10</f>
        <v>48</v>
      </c>
      <c r="G10" s="129">
        <f>цены!AL10*выдача!R10</f>
        <v>48</v>
      </c>
      <c r="H10" s="129">
        <f>цены!AM10*выдача!S10</f>
        <v>48</v>
      </c>
      <c r="I10" s="129">
        <f>цены!AN10*выдача!T10</f>
        <v>48</v>
      </c>
      <c r="J10" s="129">
        <f>цены!AO10*выдача!U10</f>
        <v>24</v>
      </c>
      <c r="K10" s="129">
        <f>цены!AP10*выдача!V10</f>
        <v>24</v>
      </c>
      <c r="L10" s="129">
        <f>цены!AQ10*выдача!W10</f>
        <v>48</v>
      </c>
      <c r="M10" s="129">
        <f>цены!AR10*выдача!X10</f>
        <v>24</v>
      </c>
      <c r="N10" s="129">
        <f>цены!AS10*выдача!Y10</f>
        <v>32</v>
      </c>
      <c r="O10" s="129">
        <f>цены!AT10*выдача!Z10</f>
        <v>56</v>
      </c>
      <c r="P10" s="129">
        <f>цены!AU10*выдача!AA10</f>
        <v>56</v>
      </c>
      <c r="Q10" s="129">
        <f>цены!AV10*выдача!AB10</f>
        <v>56</v>
      </c>
      <c r="R10" s="129">
        <f>цены!AW10*выдача!AC10</f>
        <v>16</v>
      </c>
      <c r="S10" s="129">
        <f>цены!AX10*выдача!AD10</f>
        <v>48</v>
      </c>
      <c r="T10" s="129">
        <f>цены!AY10*выдача!AE10</f>
        <v>44.800000000000004</v>
      </c>
      <c r="U10" s="129">
        <f>цены!AZ10*выдача!AF10</f>
        <v>45.599999999999994</v>
      </c>
      <c r="V10" s="129">
        <f>цены!BA10*выдача!AG10</f>
        <v>32</v>
      </c>
      <c r="W10" s="129">
        <f>цены!BB10*выдача!AH10</f>
        <v>56</v>
      </c>
      <c r="X10" s="129">
        <f>цены!BC10*выдача!AI10</f>
        <v>61.6</v>
      </c>
      <c r="Y10" s="79"/>
    </row>
    <row r="11" spans="1:25" ht="20.25" thickTop="1" thickBot="1">
      <c r="A11" s="25">
        <f>цены!AE11</f>
        <v>0</v>
      </c>
      <c r="B11" s="29">
        <f>выдача!B11</f>
        <v>0</v>
      </c>
      <c r="C11" s="91" t="str">
        <f>цены!A11</f>
        <v>молоко</v>
      </c>
      <c r="D11" s="129">
        <f>цены!AI11*выдача!O11</f>
        <v>270</v>
      </c>
      <c r="E11" s="129">
        <f>цены!AJ11*выдача!P11</f>
        <v>270</v>
      </c>
      <c r="F11" s="129">
        <f>цены!AK11*выдача!Q11</f>
        <v>540</v>
      </c>
      <c r="G11" s="129">
        <f>цены!AL11*выдача!R11</f>
        <v>270</v>
      </c>
      <c r="H11" s="129">
        <f>цены!AM11*выдача!S11</f>
        <v>270</v>
      </c>
      <c r="I11" s="129">
        <f>цены!AN11*выдача!T11</f>
        <v>270</v>
      </c>
      <c r="J11" s="129">
        <f>цены!AO11*выдача!U11</f>
        <v>540</v>
      </c>
      <c r="K11" s="129">
        <f>цены!AP11*выдача!V11</f>
        <v>270</v>
      </c>
      <c r="L11" s="129">
        <f>цены!AQ11*выдача!W11</f>
        <v>270</v>
      </c>
      <c r="M11" s="129">
        <f>цены!AR11*выдача!X11</f>
        <v>540</v>
      </c>
      <c r="N11" s="129">
        <f>цены!AS11*выдача!Y11</f>
        <v>270</v>
      </c>
      <c r="O11" s="129">
        <f>цены!AT11*выдача!Z11</f>
        <v>270</v>
      </c>
      <c r="P11" s="129">
        <f>цены!AU11*выдача!AA11</f>
        <v>540</v>
      </c>
      <c r="Q11" s="129">
        <f>цены!AV11*выдача!AB11</f>
        <v>270</v>
      </c>
      <c r="R11" s="129">
        <f>цены!AW11*выдача!AC11</f>
        <v>270</v>
      </c>
      <c r="S11" s="129">
        <f>цены!AX11*выдача!AD11</f>
        <v>270</v>
      </c>
      <c r="T11" s="129">
        <f>цены!AY11*выдача!AE11</f>
        <v>540</v>
      </c>
      <c r="U11" s="129">
        <f>цены!AZ11*выдача!AF11</f>
        <v>270</v>
      </c>
      <c r="V11" s="129">
        <f>цены!BA11*выдача!AG11</f>
        <v>540</v>
      </c>
      <c r="W11" s="129">
        <f>цены!BB11*выдача!AH11</f>
        <v>270</v>
      </c>
      <c r="X11" s="129">
        <f>цены!BC11*выдача!AI11</f>
        <v>270</v>
      </c>
      <c r="Y11" s="79"/>
    </row>
    <row r="12" spans="1:25" ht="20.25" thickTop="1" thickBot="1">
      <c r="A12" s="25">
        <f>цены!AE12</f>
        <v>0</v>
      </c>
      <c r="B12" s="29">
        <f>выдача!B12</f>
        <v>0</v>
      </c>
      <c r="C12" s="91" t="str">
        <f>цены!A12</f>
        <v>мука пшеничная</v>
      </c>
      <c r="D12" s="129">
        <f>цены!AI12*выдача!O12</f>
        <v>0</v>
      </c>
      <c r="E12" s="129">
        <f>цены!AJ12*выдача!P12</f>
        <v>0</v>
      </c>
      <c r="F12" s="129">
        <f>цены!AK12*выдача!Q12</f>
        <v>0</v>
      </c>
      <c r="G12" s="129">
        <f>цены!AL12*выдача!R12</f>
        <v>10.600000000000001</v>
      </c>
      <c r="H12" s="129">
        <f>цены!AM12*выдача!S12</f>
        <v>0</v>
      </c>
      <c r="I12" s="129">
        <f>цены!AN12*выдача!T12</f>
        <v>10.600000000000001</v>
      </c>
      <c r="J12" s="129">
        <f>цены!AO12*выдача!U12</f>
        <v>0</v>
      </c>
      <c r="K12" s="129">
        <f>цены!AP12*выдача!V12</f>
        <v>0</v>
      </c>
      <c r="L12" s="129">
        <f>цены!AQ12*выдача!W12</f>
        <v>10.600000000000001</v>
      </c>
      <c r="M12" s="129">
        <f>цены!AR12*выдача!X12</f>
        <v>0</v>
      </c>
      <c r="N12" s="129">
        <f>цены!AS12*выдача!Y12</f>
        <v>0</v>
      </c>
      <c r="O12" s="129">
        <f>цены!AT12*выдача!Z12</f>
        <v>0</v>
      </c>
      <c r="P12" s="129">
        <f>цены!AU12*выдача!AA12</f>
        <v>5.3000000000000007</v>
      </c>
      <c r="Q12" s="129">
        <f>цены!AV12*выдача!AB12</f>
        <v>0</v>
      </c>
      <c r="R12" s="129">
        <f>цены!AW12*выдача!AC12</f>
        <v>0</v>
      </c>
      <c r="S12" s="129">
        <f>цены!AX12*выдача!AD12</f>
        <v>0</v>
      </c>
      <c r="T12" s="129">
        <f>цены!AY12*выдача!AE12</f>
        <v>0</v>
      </c>
      <c r="U12" s="129">
        <f>цены!AZ12*выдача!AF12</f>
        <v>0</v>
      </c>
      <c r="V12" s="129">
        <f>цены!BA12*выдача!AG12</f>
        <v>0</v>
      </c>
      <c r="W12" s="129">
        <f>цены!BB12*выдача!AH12</f>
        <v>0</v>
      </c>
      <c r="X12" s="129">
        <f>цены!BC12*выдача!AI12</f>
        <v>15.899999999999999</v>
      </c>
      <c r="Y12" s="79"/>
    </row>
    <row r="13" spans="1:25" ht="20.25" thickTop="1" thickBot="1">
      <c r="A13" s="25">
        <f>цены!AE13</f>
        <v>0</v>
      </c>
      <c r="B13" s="29">
        <f>выдача!B13</f>
        <v>0</v>
      </c>
      <c r="C13" s="91">
        <f>цены!A13</f>
        <v>0</v>
      </c>
      <c r="D13" s="129">
        <f>цены!AI13*выдача!O13</f>
        <v>0</v>
      </c>
      <c r="E13" s="129">
        <f>цены!AJ13*выдача!P13</f>
        <v>0</v>
      </c>
      <c r="F13" s="129">
        <f>цены!AK13*выдача!Q13</f>
        <v>0</v>
      </c>
      <c r="G13" s="129">
        <f>цены!AL13*выдача!R13</f>
        <v>0</v>
      </c>
      <c r="H13" s="129">
        <f>цены!AM13*выдача!S13</f>
        <v>0</v>
      </c>
      <c r="I13" s="129">
        <f>цены!AN13*выдача!T13</f>
        <v>0</v>
      </c>
      <c r="J13" s="129">
        <f>цены!AO13*выдача!U13</f>
        <v>0</v>
      </c>
      <c r="K13" s="129">
        <f>цены!AP13*выдача!V13</f>
        <v>0</v>
      </c>
      <c r="L13" s="129">
        <f>цены!AQ13*выдача!W13</f>
        <v>0</v>
      </c>
      <c r="M13" s="129">
        <f>цены!AR13*выдача!X13</f>
        <v>0</v>
      </c>
      <c r="N13" s="129">
        <f>цены!AS13*выдача!Y13</f>
        <v>0</v>
      </c>
      <c r="O13" s="129">
        <f>цены!AT13*выдача!Z13</f>
        <v>0</v>
      </c>
      <c r="P13" s="129">
        <f>цены!AU13*выдача!AA13</f>
        <v>0</v>
      </c>
      <c r="Q13" s="129">
        <f>цены!AV13*выдача!AB13</f>
        <v>0</v>
      </c>
      <c r="R13" s="129">
        <f>цены!AW13*выдача!AC13</f>
        <v>0</v>
      </c>
      <c r="S13" s="129">
        <f>цены!AX13*выдача!AD13</f>
        <v>0</v>
      </c>
      <c r="T13" s="129">
        <f>цены!AY13*выдача!AE13</f>
        <v>0</v>
      </c>
      <c r="U13" s="129">
        <f>цены!AZ13*выдача!AF13</f>
        <v>0</v>
      </c>
      <c r="V13" s="129">
        <f>цены!BA13*выдача!AG13</f>
        <v>0</v>
      </c>
      <c r="W13" s="129">
        <f>цены!BB13*выдача!AH13</f>
        <v>0</v>
      </c>
      <c r="X13" s="129">
        <f>цены!BC13*выдача!AI13</f>
        <v>0</v>
      </c>
      <c r="Y13" s="79"/>
    </row>
    <row r="14" spans="1:25" ht="20.25" thickTop="1" thickBot="1">
      <c r="A14" s="25">
        <f>цены!AE14</f>
        <v>0</v>
      </c>
      <c r="B14" s="29">
        <f>выдача!B14</f>
        <v>0</v>
      </c>
      <c r="C14" s="91" t="str">
        <f>цены!A14</f>
        <v>гречка</v>
      </c>
      <c r="D14" s="129">
        <f>цены!AI14*выдача!O14</f>
        <v>0</v>
      </c>
      <c r="E14" s="129">
        <f>цены!AJ14*выдача!P14</f>
        <v>0</v>
      </c>
      <c r="F14" s="129">
        <f>цены!AK14*выдача!Q14</f>
        <v>70</v>
      </c>
      <c r="G14" s="129">
        <f>цены!AL14*выдача!R14</f>
        <v>0</v>
      </c>
      <c r="H14" s="129">
        <f>цены!AM14*выдача!S14</f>
        <v>0</v>
      </c>
      <c r="I14" s="129">
        <f>цены!AN14*выдача!T14</f>
        <v>0</v>
      </c>
      <c r="J14" s="129">
        <f>цены!AO14*выдача!U14</f>
        <v>35</v>
      </c>
      <c r="K14" s="129">
        <f>цены!AP14*выдача!V14</f>
        <v>0</v>
      </c>
      <c r="L14" s="129">
        <f>цены!AQ14*выдача!W14</f>
        <v>70</v>
      </c>
      <c r="M14" s="129">
        <f>цены!AR14*выдача!X14</f>
        <v>0</v>
      </c>
      <c r="N14" s="129">
        <f>цены!AS14*выдача!Y14</f>
        <v>70</v>
      </c>
      <c r="O14" s="129">
        <f>цены!AT14*выдача!Z14</f>
        <v>0</v>
      </c>
      <c r="P14" s="129">
        <f>цены!AU14*выдача!AA14</f>
        <v>0</v>
      </c>
      <c r="Q14" s="129">
        <f>цены!AV14*выдача!AB14</f>
        <v>0</v>
      </c>
      <c r="R14" s="129">
        <f>цены!AW14*выдача!AC14</f>
        <v>0</v>
      </c>
      <c r="S14" s="129">
        <f>цены!AX14*выдача!AD14</f>
        <v>0</v>
      </c>
      <c r="T14" s="129">
        <f>цены!AY14*выдача!AE14</f>
        <v>70</v>
      </c>
      <c r="U14" s="129">
        <f>цены!AZ14*выдача!AF14</f>
        <v>0</v>
      </c>
      <c r="V14" s="129">
        <f>цены!BA14*выдача!AG14</f>
        <v>0</v>
      </c>
      <c r="W14" s="129">
        <f>цены!BB14*выдача!AH14</f>
        <v>35</v>
      </c>
      <c r="X14" s="129">
        <f>цены!BC14*выдача!AI14</f>
        <v>0</v>
      </c>
      <c r="Y14" s="79"/>
    </row>
    <row r="15" spans="1:25" ht="20.25" thickTop="1" thickBot="1">
      <c r="A15" s="25">
        <f>цены!AE15</f>
        <v>0</v>
      </c>
      <c r="B15" s="29">
        <f>выдача!B15</f>
        <v>0</v>
      </c>
      <c r="C15" s="91" t="str">
        <f>цены!A15</f>
        <v>манка</v>
      </c>
      <c r="D15" s="129">
        <f>цены!AI15*выдача!O15</f>
        <v>32.5</v>
      </c>
      <c r="E15" s="129">
        <f>цены!AJ15*выдача!P15</f>
        <v>0</v>
      </c>
      <c r="F15" s="129">
        <f>цены!AK15*выдача!Q15</f>
        <v>0</v>
      </c>
      <c r="G15" s="129">
        <f>цены!AL15*выдача!R15</f>
        <v>32.5</v>
      </c>
      <c r="H15" s="129">
        <f>цены!AM15*выдача!S15</f>
        <v>0</v>
      </c>
      <c r="I15" s="129">
        <f>цены!AN15*выдача!T15</f>
        <v>32.5</v>
      </c>
      <c r="J15" s="129">
        <f>цены!AO15*выдача!U15</f>
        <v>0</v>
      </c>
      <c r="K15" s="129">
        <f>цены!AP15*выдача!V15</f>
        <v>32.5</v>
      </c>
      <c r="L15" s="129">
        <f>цены!AQ15*выдача!W15</f>
        <v>0</v>
      </c>
      <c r="M15" s="129">
        <f>цены!AR15*выдача!X15</f>
        <v>32.5</v>
      </c>
      <c r="N15" s="129">
        <f>цены!AS15*выдача!Y15</f>
        <v>0</v>
      </c>
      <c r="O15" s="129">
        <f>цены!AT15*выдача!Z15</f>
        <v>0</v>
      </c>
      <c r="P15" s="129">
        <f>цены!AU15*выдача!AA15</f>
        <v>0</v>
      </c>
      <c r="Q15" s="129">
        <f>цены!AV15*выдача!AB15</f>
        <v>0</v>
      </c>
      <c r="R15" s="129">
        <f>цены!AW15*выдача!AC15</f>
        <v>32.5</v>
      </c>
      <c r="S15" s="129">
        <f>цены!AX15*выдача!AD15</f>
        <v>0</v>
      </c>
      <c r="T15" s="129">
        <f>цены!AY15*выдача!AE15</f>
        <v>0</v>
      </c>
      <c r="U15" s="129">
        <f>цены!AZ15*выдача!AF15</f>
        <v>0</v>
      </c>
      <c r="V15" s="129">
        <f>цены!BA15*выдача!AG15</f>
        <v>32.5</v>
      </c>
      <c r="W15" s="129">
        <f>цены!BB15*выдача!AH15</f>
        <v>0</v>
      </c>
      <c r="X15" s="129">
        <f>цены!BC15*выдача!AI15</f>
        <v>32.5</v>
      </c>
      <c r="Y15" s="79"/>
    </row>
    <row r="16" spans="1:25" ht="20.25" thickTop="1" thickBot="1">
      <c r="A16" s="25">
        <f>цены!AE16</f>
        <v>0</v>
      </c>
      <c r="B16" s="29">
        <f>выдача!B16</f>
        <v>0</v>
      </c>
      <c r="C16" s="91" t="str">
        <f>цены!A16</f>
        <v>рис</v>
      </c>
      <c r="D16" s="129">
        <f>цены!AI16*выдача!O16</f>
        <v>0</v>
      </c>
      <c r="E16" s="129">
        <f>цены!AJ16*выдача!P16</f>
        <v>46</v>
      </c>
      <c r="F16" s="129">
        <f>цены!AK16*выдача!Q16</f>
        <v>46</v>
      </c>
      <c r="G16" s="129">
        <f>цены!AL16*выдача!R16</f>
        <v>0</v>
      </c>
      <c r="H16" s="129">
        <f>цены!AM16*выдача!S16</f>
        <v>46</v>
      </c>
      <c r="I16" s="129">
        <f>цены!AN16*выдача!T16</f>
        <v>92</v>
      </c>
      <c r="J16" s="129">
        <f>цены!AO16*выдача!U16</f>
        <v>0</v>
      </c>
      <c r="K16" s="129">
        <f>цены!AP16*выдача!V16</f>
        <v>0</v>
      </c>
      <c r="L16" s="129">
        <f>цены!AQ16*выдача!W16</f>
        <v>46</v>
      </c>
      <c r="M16" s="129">
        <f>цены!AR16*выдача!X16</f>
        <v>0</v>
      </c>
      <c r="N16" s="129">
        <f>цены!AS16*выдача!Y16</f>
        <v>46</v>
      </c>
      <c r="O16" s="129">
        <f>цены!AT16*выдача!Z16</f>
        <v>46</v>
      </c>
      <c r="P16" s="129">
        <f>цены!AU16*выдача!AA16</f>
        <v>0</v>
      </c>
      <c r="Q16" s="129">
        <f>цены!AV16*выдача!AB16</f>
        <v>46</v>
      </c>
      <c r="R16" s="129">
        <f>цены!AW16*выдача!AC16</f>
        <v>92</v>
      </c>
      <c r="S16" s="129">
        <f>цены!AX16*выдача!AD16</f>
        <v>46</v>
      </c>
      <c r="T16" s="129">
        <f>цены!AY16*выдача!AE16</f>
        <v>0</v>
      </c>
      <c r="U16" s="129">
        <f>цены!AZ16*выдача!AF16</f>
        <v>46</v>
      </c>
      <c r="V16" s="129">
        <f>цены!BA16*выдача!AG16</f>
        <v>0</v>
      </c>
      <c r="W16" s="129">
        <f>цены!BB16*выдача!AH16</f>
        <v>46</v>
      </c>
      <c r="X16" s="129">
        <f>цены!BC16*выдача!AI16</f>
        <v>92</v>
      </c>
      <c r="Y16" s="79"/>
    </row>
    <row r="17" spans="1:25" ht="20.25" thickTop="1" thickBot="1">
      <c r="A17" s="25">
        <f>цены!AE17</f>
        <v>0</v>
      </c>
      <c r="B17" s="29">
        <f>выдача!B17</f>
        <v>0</v>
      </c>
      <c r="C17" s="91" t="str">
        <f>цены!A17</f>
        <v>пшено</v>
      </c>
      <c r="D17" s="129">
        <f>цены!AI17*выдача!O17</f>
        <v>45</v>
      </c>
      <c r="E17" s="129">
        <f>цены!AJ17*выдача!P17</f>
        <v>22.5</v>
      </c>
      <c r="F17" s="129">
        <f>цены!AK17*выдача!Q17</f>
        <v>0</v>
      </c>
      <c r="G17" s="129">
        <f>цены!AL17*выдача!R17</f>
        <v>0</v>
      </c>
      <c r="H17" s="129">
        <f>цены!AM17*выдача!S17</f>
        <v>22.5</v>
      </c>
      <c r="I17" s="129">
        <f>цены!AN17*выдача!T17</f>
        <v>0</v>
      </c>
      <c r="J17" s="129">
        <f>цены!AO17*выдача!U17</f>
        <v>0</v>
      </c>
      <c r="K17" s="129">
        <f>цены!AP17*выдача!V17</f>
        <v>45</v>
      </c>
      <c r="L17" s="129">
        <f>цены!AQ17*выдача!W17</f>
        <v>0</v>
      </c>
      <c r="M17" s="129">
        <f>цены!AR17*выдача!X17</f>
        <v>0</v>
      </c>
      <c r="N17" s="129">
        <f>цены!AS17*выдача!Y17</f>
        <v>22.5</v>
      </c>
      <c r="O17" s="129">
        <f>цены!AT17*выдача!Z17</f>
        <v>0</v>
      </c>
      <c r="P17" s="129">
        <f>цены!AU17*выдача!AA17</f>
        <v>0</v>
      </c>
      <c r="Q17" s="129">
        <f>цены!AV17*выдача!AB17</f>
        <v>22.5</v>
      </c>
      <c r="R17" s="129">
        <f>цены!AW17*выдача!AC17</f>
        <v>0</v>
      </c>
      <c r="S17" s="129">
        <f>цены!AX17*выдача!AD17</f>
        <v>0</v>
      </c>
      <c r="T17" s="129">
        <f>цены!AY17*выдача!AE17</f>
        <v>22.5</v>
      </c>
      <c r="U17" s="129">
        <f>цены!AZ17*выдача!AF17</f>
        <v>22.5</v>
      </c>
      <c r="V17" s="129">
        <f>цены!BA17*выдача!AG17</f>
        <v>0</v>
      </c>
      <c r="W17" s="129">
        <f>цены!BB17*выдача!AH17</f>
        <v>0</v>
      </c>
      <c r="X17" s="129">
        <f>цены!BC17*выдача!AI17</f>
        <v>0</v>
      </c>
      <c r="Y17" s="79"/>
    </row>
    <row r="18" spans="1:25" ht="20.25" thickTop="1" thickBot="1">
      <c r="A18" s="25">
        <f>цены!AE18</f>
        <v>0</v>
      </c>
      <c r="B18" s="29">
        <f>выдача!B18</f>
        <v>0</v>
      </c>
      <c r="C18" s="91" t="str">
        <f>цены!A18</f>
        <v>вермишель</v>
      </c>
      <c r="D18" s="129">
        <f>цены!AI18*выдача!O18</f>
        <v>0</v>
      </c>
      <c r="E18" s="129">
        <f>цены!AJ18*выдача!P18</f>
        <v>0</v>
      </c>
      <c r="F18" s="129">
        <f>цены!AK18*выдача!Q18</f>
        <v>51.5</v>
      </c>
      <c r="G18" s="129">
        <f>цены!AL18*выдача!R18</f>
        <v>0</v>
      </c>
      <c r="H18" s="129">
        <f>цены!AM18*выдача!S18</f>
        <v>0</v>
      </c>
      <c r="I18" s="129">
        <f>цены!AN18*выдача!T18</f>
        <v>0</v>
      </c>
      <c r="J18" s="129">
        <f>цены!AO18*выдача!U18</f>
        <v>0</v>
      </c>
      <c r="K18" s="129">
        <f>цены!AP18*выдача!V18</f>
        <v>51.5</v>
      </c>
      <c r="L18" s="129">
        <f>цены!AQ18*выдача!W18</f>
        <v>0</v>
      </c>
      <c r="M18" s="129">
        <f>цены!AR18*выдача!X18</f>
        <v>0</v>
      </c>
      <c r="N18" s="129">
        <f>цены!AS18*выдача!Y18</f>
        <v>0</v>
      </c>
      <c r="O18" s="129">
        <f>цены!AT18*выдача!Z18</f>
        <v>0</v>
      </c>
      <c r="P18" s="129">
        <f>цены!AU18*выдача!AA18</f>
        <v>51.5</v>
      </c>
      <c r="Q18" s="129">
        <f>цены!AV18*выдача!AB18</f>
        <v>0</v>
      </c>
      <c r="R18" s="129">
        <f>цены!AW18*выдача!AC18</f>
        <v>0</v>
      </c>
      <c r="S18" s="129">
        <f>цены!AX18*выдача!AD18</f>
        <v>0</v>
      </c>
      <c r="T18" s="129">
        <f>цены!AY18*выдача!AE18</f>
        <v>51.5</v>
      </c>
      <c r="U18" s="129">
        <f>цены!AZ18*выдача!AF18</f>
        <v>0</v>
      </c>
      <c r="V18" s="129">
        <f>цены!BA18*выдача!AG18</f>
        <v>0</v>
      </c>
      <c r="W18" s="129">
        <f>цены!BB18*выдача!AH18</f>
        <v>0</v>
      </c>
      <c r="X18" s="129">
        <f>цены!BC18*выдача!AI18</f>
        <v>0</v>
      </c>
      <c r="Y18" s="79"/>
    </row>
    <row r="19" spans="1:25" ht="20.25" thickTop="1" thickBot="1">
      <c r="A19" s="25">
        <f>цены!AE19</f>
        <v>0</v>
      </c>
      <c r="B19" s="29">
        <f>выдача!B19</f>
        <v>0</v>
      </c>
      <c r="C19" s="91" t="str">
        <f>цены!A19</f>
        <v>рожки</v>
      </c>
      <c r="D19" s="129">
        <f>цены!AI19*выдача!O19</f>
        <v>0</v>
      </c>
      <c r="E19" s="129">
        <f>цены!AJ19*выдача!P19</f>
        <v>61</v>
      </c>
      <c r="F19" s="129">
        <f>цены!AK19*выдача!Q19</f>
        <v>0</v>
      </c>
      <c r="G19" s="129">
        <f>цены!AL19*выдача!R19</f>
        <v>0</v>
      </c>
      <c r="H19" s="129">
        <f>цены!AM19*выдача!S19</f>
        <v>61</v>
      </c>
      <c r="I19" s="129">
        <f>цены!AN19*выдача!T19</f>
        <v>0</v>
      </c>
      <c r="J19" s="129">
        <f>цены!AO19*выдача!U19</f>
        <v>0</v>
      </c>
      <c r="K19" s="129">
        <f>цены!AP19*выдача!V19</f>
        <v>0</v>
      </c>
      <c r="L19" s="129">
        <f>цены!AQ19*выдача!W19</f>
        <v>0</v>
      </c>
      <c r="M19" s="129">
        <f>цены!AR19*выдача!X19</f>
        <v>0</v>
      </c>
      <c r="N19" s="129">
        <f>цены!AS19*выдача!Y19</f>
        <v>0</v>
      </c>
      <c r="O19" s="129">
        <f>цены!AT19*выдача!Z19</f>
        <v>61</v>
      </c>
      <c r="P19" s="129">
        <f>цены!AU19*выдача!AA19</f>
        <v>0</v>
      </c>
      <c r="Q19" s="129">
        <f>цены!AV19*выдача!AB19</f>
        <v>61</v>
      </c>
      <c r="R19" s="129">
        <f>цены!AW19*выдача!AC19</f>
        <v>0</v>
      </c>
      <c r="S19" s="129">
        <f>цены!AX19*выдача!AD19</f>
        <v>0</v>
      </c>
      <c r="T19" s="129">
        <f>цены!AY19*выдача!AE19</f>
        <v>0</v>
      </c>
      <c r="U19" s="129">
        <f>цены!AZ19*выдача!AF19</f>
        <v>61</v>
      </c>
      <c r="V19" s="129">
        <f>цены!BA19*выдача!AG19</f>
        <v>0</v>
      </c>
      <c r="W19" s="129">
        <f>цены!BB19*выдача!AH19</f>
        <v>61</v>
      </c>
      <c r="X19" s="129">
        <f>цены!BC19*выдача!AI19</f>
        <v>0</v>
      </c>
      <c r="Y19" s="79"/>
    </row>
    <row r="20" spans="1:25" ht="20.25" thickTop="1" thickBot="1">
      <c r="A20" s="25">
        <f>цены!AE20</f>
        <v>0</v>
      </c>
      <c r="B20" s="29">
        <f>выдача!B20</f>
        <v>0</v>
      </c>
      <c r="C20" s="91" t="str">
        <f>цены!A20</f>
        <v>горох</v>
      </c>
      <c r="D20" s="129">
        <f>цены!AI20*выдача!O20</f>
        <v>25</v>
      </c>
      <c r="E20" s="129">
        <f>цены!AJ20*выдача!P20</f>
        <v>0</v>
      </c>
      <c r="F20" s="129">
        <f>цены!AK20*выдача!Q20</f>
        <v>0</v>
      </c>
      <c r="G20" s="129">
        <f>цены!AL20*выдача!R20</f>
        <v>0</v>
      </c>
      <c r="H20" s="129">
        <f>цены!AM20*выдача!S20</f>
        <v>0</v>
      </c>
      <c r="I20" s="129">
        <f>цены!AN20*выдача!T20</f>
        <v>25</v>
      </c>
      <c r="J20" s="129">
        <f>цены!AO20*выдача!U20</f>
        <v>0</v>
      </c>
      <c r="K20" s="129">
        <f>цены!AP20*выдача!V20</f>
        <v>0</v>
      </c>
      <c r="L20" s="129">
        <f>цены!AQ20*выдача!W20</f>
        <v>25</v>
      </c>
      <c r="M20" s="129">
        <f>цены!AR20*выдача!X20</f>
        <v>0</v>
      </c>
      <c r="N20" s="129">
        <f>цены!AS20*выдача!Y20</f>
        <v>0</v>
      </c>
      <c r="O20" s="129">
        <f>цены!AT20*выдача!Z20</f>
        <v>25</v>
      </c>
      <c r="P20" s="129">
        <f>цены!AU20*выдача!AA20</f>
        <v>0</v>
      </c>
      <c r="Q20" s="129">
        <f>цены!AV20*выдача!AB20</f>
        <v>0</v>
      </c>
      <c r="R20" s="129">
        <f>цены!AW20*выдача!AC20</f>
        <v>25</v>
      </c>
      <c r="S20" s="129">
        <f>цены!AX20*выдача!AD20</f>
        <v>0</v>
      </c>
      <c r="T20" s="129">
        <f>цены!AY20*выдача!AE20</f>
        <v>0</v>
      </c>
      <c r="U20" s="129">
        <f>цены!AZ20*выдача!AF20</f>
        <v>0</v>
      </c>
      <c r="V20" s="129">
        <f>цены!BA20*выдача!AG20</f>
        <v>0</v>
      </c>
      <c r="W20" s="129">
        <f>цены!BB20*выдача!AH20</f>
        <v>0</v>
      </c>
      <c r="X20" s="129">
        <f>цены!BC20*выдача!AI20</f>
        <v>25</v>
      </c>
      <c r="Y20" s="79"/>
    </row>
    <row r="21" spans="1:25" ht="20.25" thickTop="1" thickBot="1">
      <c r="A21" s="25">
        <f>цены!AE21</f>
        <v>0</v>
      </c>
      <c r="B21" s="29">
        <f>выдача!B21</f>
        <v>0</v>
      </c>
      <c r="C21" s="91">
        <f>цены!A21</f>
        <v>0</v>
      </c>
      <c r="D21" s="129">
        <f>цены!AI21*выдача!O21</f>
        <v>0</v>
      </c>
      <c r="E21" s="129">
        <f>цены!AJ21*выдача!P21</f>
        <v>0</v>
      </c>
      <c r="F21" s="129">
        <f>цены!AK21*выдача!Q21</f>
        <v>0</v>
      </c>
      <c r="G21" s="129">
        <f>цены!AL21*выдача!R21</f>
        <v>0</v>
      </c>
      <c r="H21" s="129">
        <f>цены!AM21*выдача!S21</f>
        <v>0</v>
      </c>
      <c r="I21" s="129">
        <f>цены!AN21*выдача!T21</f>
        <v>0</v>
      </c>
      <c r="J21" s="129">
        <f>цены!AO21*выдача!U21</f>
        <v>0</v>
      </c>
      <c r="K21" s="129">
        <f>цены!AP21*выдача!V21</f>
        <v>0</v>
      </c>
      <c r="L21" s="129">
        <f>цены!AQ21*выдача!W21</f>
        <v>0</v>
      </c>
      <c r="M21" s="129">
        <f>цены!AR21*выдача!X21</f>
        <v>0</v>
      </c>
      <c r="N21" s="129">
        <f>цены!AS21*выдача!Y21</f>
        <v>0</v>
      </c>
      <c r="O21" s="129">
        <f>цены!AT21*выдача!Z21</f>
        <v>0</v>
      </c>
      <c r="P21" s="129">
        <f>цены!AU21*выдача!AA21</f>
        <v>0</v>
      </c>
      <c r="Q21" s="129">
        <f>цены!AV21*выдача!AB21</f>
        <v>0</v>
      </c>
      <c r="R21" s="129">
        <f>цены!AW21*выдача!AC21</f>
        <v>0</v>
      </c>
      <c r="S21" s="129">
        <f>цены!AX21*выдача!AD21</f>
        <v>0</v>
      </c>
      <c r="T21" s="129">
        <f>цены!AY21*выдача!AE21</f>
        <v>0</v>
      </c>
      <c r="U21" s="129">
        <f>цены!AZ21*выдача!AF21</f>
        <v>0</v>
      </c>
      <c r="V21" s="129">
        <f>цены!BA21*выдача!AG21</f>
        <v>0</v>
      </c>
      <c r="W21" s="129">
        <f>цены!BB21*выдача!AH21</f>
        <v>0</v>
      </c>
      <c r="X21" s="129">
        <f>цены!BC21*выдача!AI21</f>
        <v>0</v>
      </c>
      <c r="Y21" s="79"/>
    </row>
    <row r="22" spans="1:25" ht="20.25" thickTop="1" thickBot="1">
      <c r="A22" s="25">
        <f>цены!AE22</f>
        <v>0</v>
      </c>
      <c r="B22" s="29">
        <f>выдача!B22</f>
        <v>0</v>
      </c>
      <c r="C22" s="91" t="str">
        <f>цены!A22</f>
        <v>сахар</v>
      </c>
      <c r="D22" s="129">
        <f>цены!AI22*выдача!O22</f>
        <v>51</v>
      </c>
      <c r="E22" s="129">
        <f>цены!AJ22*выдача!P22</f>
        <v>51</v>
      </c>
      <c r="F22" s="129">
        <f>цены!AK22*выдача!Q22</f>
        <v>51</v>
      </c>
      <c r="G22" s="129">
        <f>цены!AL22*выдача!R22</f>
        <v>51</v>
      </c>
      <c r="H22" s="129">
        <f>цены!AM22*выдача!S22</f>
        <v>51</v>
      </c>
      <c r="I22" s="129">
        <f>цены!AN22*выдача!T22</f>
        <v>51</v>
      </c>
      <c r="J22" s="129">
        <f>цены!AO22*выдача!U22</f>
        <v>51</v>
      </c>
      <c r="K22" s="129">
        <f>цены!AP22*выдача!V22</f>
        <v>51</v>
      </c>
      <c r="L22" s="129">
        <f>цены!AQ22*выдача!W22</f>
        <v>51</v>
      </c>
      <c r="M22" s="129">
        <f>цены!AR22*выдача!X22</f>
        <v>51</v>
      </c>
      <c r="N22" s="129">
        <f>цены!AS22*выдача!Y22</f>
        <v>51</v>
      </c>
      <c r="O22" s="129">
        <f>цены!AT22*выдача!Z22</f>
        <v>51</v>
      </c>
      <c r="P22" s="129">
        <f>цены!AU22*выдача!AA22</f>
        <v>51</v>
      </c>
      <c r="Q22" s="129">
        <f>цены!AV22*выдача!AB22</f>
        <v>55.25</v>
      </c>
      <c r="R22" s="129">
        <f>цены!AW22*выдача!AC22</f>
        <v>55.25</v>
      </c>
      <c r="S22" s="129">
        <f>цены!AX22*выдача!AD22</f>
        <v>55.25</v>
      </c>
      <c r="T22" s="129">
        <f>цены!AY22*выдача!AE22</f>
        <v>55.25</v>
      </c>
      <c r="U22" s="129">
        <f>цены!AZ22*выдача!AF22</f>
        <v>55.25</v>
      </c>
      <c r="V22" s="129">
        <f>цены!BA22*выдача!AG22</f>
        <v>55.25</v>
      </c>
      <c r="W22" s="129">
        <f>цены!BB22*выдача!AH22</f>
        <v>55.25</v>
      </c>
      <c r="X22" s="129">
        <f>цены!BC22*выдача!AI22</f>
        <v>55.25</v>
      </c>
      <c r="Y22" s="79"/>
    </row>
    <row r="23" spans="1:25" ht="20.25" thickTop="1" thickBot="1">
      <c r="A23" s="25">
        <f>цены!AE23</f>
        <v>0</v>
      </c>
      <c r="B23" s="29">
        <f>выдача!B23</f>
        <v>0</v>
      </c>
      <c r="C23" s="91" t="str">
        <f>цены!A23</f>
        <v>соль</v>
      </c>
      <c r="D23" s="129">
        <f>цены!AI23*выдача!O23</f>
        <v>2</v>
      </c>
      <c r="E23" s="129">
        <f>цены!AJ23*выдача!P23</f>
        <v>1.9</v>
      </c>
      <c r="F23" s="129">
        <f>цены!AK23*выдача!Q23</f>
        <v>1.9</v>
      </c>
      <c r="G23" s="129">
        <f>цены!AL23*выдача!R23</f>
        <v>1.9</v>
      </c>
      <c r="H23" s="129">
        <f>цены!AM23*выдача!S23</f>
        <v>1.9</v>
      </c>
      <c r="I23" s="129">
        <f>цены!AN23*выдача!T23</f>
        <v>1.9</v>
      </c>
      <c r="J23" s="129">
        <f>цены!AO23*выдача!U23</f>
        <v>1.9</v>
      </c>
      <c r="K23" s="129">
        <f>цены!AP23*выдача!V23</f>
        <v>1.9</v>
      </c>
      <c r="L23" s="129">
        <f>цены!AQ23*выдача!W23</f>
        <v>1.9</v>
      </c>
      <c r="M23" s="129">
        <f>цены!AR23*выдача!X23</f>
        <v>1.9</v>
      </c>
      <c r="N23" s="129">
        <f>цены!AS23*выдача!Y23</f>
        <v>1.9</v>
      </c>
      <c r="O23" s="129">
        <f>цены!AT23*выдача!Z23</f>
        <v>1.9</v>
      </c>
      <c r="P23" s="129">
        <f>цены!AU23*выдача!AA23</f>
        <v>1.9</v>
      </c>
      <c r="Q23" s="129">
        <f>цены!AV23*выдача!AB23</f>
        <v>1.9</v>
      </c>
      <c r="R23" s="129">
        <f>цены!AW23*выдача!AC23</f>
        <v>1.9</v>
      </c>
      <c r="S23" s="129">
        <f>цены!AX23*выдача!AD23</f>
        <v>1.9</v>
      </c>
      <c r="T23" s="129">
        <f>цены!AY23*выдача!AE23</f>
        <v>1.9</v>
      </c>
      <c r="U23" s="129">
        <f>цены!AZ23*выдача!AF23</f>
        <v>1.9</v>
      </c>
      <c r="V23" s="129">
        <f>цены!BA23*выдача!AG23</f>
        <v>1.9</v>
      </c>
      <c r="W23" s="129">
        <f>цены!BB23*выдача!AH23</f>
        <v>1.9</v>
      </c>
      <c r="X23" s="129">
        <f>цены!BC23*выдача!AI23</f>
        <v>1.9</v>
      </c>
      <c r="Y23" s="79"/>
    </row>
    <row r="24" spans="1:25" ht="20.25" thickTop="1" thickBot="1">
      <c r="A24" s="25">
        <f>цены!AE24</f>
        <v>0</v>
      </c>
      <c r="B24" s="29">
        <f>выдача!B24</f>
        <v>0</v>
      </c>
      <c r="C24" s="91" t="str">
        <f>цены!A24</f>
        <v>соль йодир</v>
      </c>
      <c r="D24" s="129">
        <f>цены!AI24*выдача!O24</f>
        <v>1.9500000000000002</v>
      </c>
      <c r="E24" s="129">
        <f>цены!AJ24*выдача!P24</f>
        <v>1.8720000000000001</v>
      </c>
      <c r="F24" s="129">
        <f>цены!AK24*выдача!Q24</f>
        <v>1.8720000000000001</v>
      </c>
      <c r="G24" s="129">
        <f>цены!AL24*выдача!R24</f>
        <v>1.8720000000000001</v>
      </c>
      <c r="H24" s="129">
        <f>цены!AM24*выдача!S24</f>
        <v>1.8720000000000001</v>
      </c>
      <c r="I24" s="129">
        <f>цены!AN24*выдача!T24</f>
        <v>1.8720000000000001</v>
      </c>
      <c r="J24" s="129">
        <f>цены!AO24*выдача!U24</f>
        <v>1.8720000000000001</v>
      </c>
      <c r="K24" s="129">
        <f>цены!AP24*выдача!V24</f>
        <v>1.8720000000000001</v>
      </c>
      <c r="L24" s="129">
        <f>цены!AQ24*выдача!W24</f>
        <v>1.8720000000000001</v>
      </c>
      <c r="M24" s="129">
        <f>цены!AR24*выдача!X24</f>
        <v>1.8720000000000001</v>
      </c>
      <c r="N24" s="129">
        <f>цены!AS24*выдача!Y24</f>
        <v>1.8720000000000001</v>
      </c>
      <c r="O24" s="129">
        <f>цены!AT24*выдача!Z24</f>
        <v>1.833</v>
      </c>
      <c r="P24" s="129">
        <f>цены!AU24*выдача!AA24</f>
        <v>1.833</v>
      </c>
      <c r="Q24" s="129">
        <f>цены!AV24*выдача!AB24</f>
        <v>1.833</v>
      </c>
      <c r="R24" s="129">
        <f>цены!AW24*выдача!AC24</f>
        <v>1.833</v>
      </c>
      <c r="S24" s="129">
        <f>цены!AX24*выдача!AD24</f>
        <v>1.833</v>
      </c>
      <c r="T24" s="129">
        <f>цены!AY24*выдача!AE24</f>
        <v>1.833</v>
      </c>
      <c r="U24" s="129">
        <f>цены!AZ24*выдача!AF24</f>
        <v>1.833</v>
      </c>
      <c r="V24" s="129">
        <f>цены!BA24*выдача!AG24</f>
        <v>1.833</v>
      </c>
      <c r="W24" s="129">
        <f>цены!BB24*выдача!AH24</f>
        <v>1.833</v>
      </c>
      <c r="X24" s="129">
        <f>цены!BC24*выдача!AI24</f>
        <v>1.833</v>
      </c>
      <c r="Y24" s="79"/>
    </row>
    <row r="25" spans="1:25" ht="20.25" thickTop="1" thickBot="1">
      <c r="A25" s="25">
        <f>цены!AE25</f>
        <v>0</v>
      </c>
      <c r="B25" s="29">
        <f>выдача!B25</f>
        <v>0</v>
      </c>
      <c r="C25" s="91" t="str">
        <f>цены!A25</f>
        <v>батончик бэбифокс</v>
      </c>
      <c r="D25" s="129">
        <f>цены!AI25*выдача!O25</f>
        <v>0</v>
      </c>
      <c r="E25" s="129">
        <f>цены!AJ25*выдача!P25</f>
        <v>266</v>
      </c>
      <c r="F25" s="129">
        <f>цены!AK25*выдача!Q25</f>
        <v>0</v>
      </c>
      <c r="G25" s="129">
        <f>цены!AL25*выдача!R25</f>
        <v>0</v>
      </c>
      <c r="H25" s="129">
        <f>цены!AM25*выдача!S25</f>
        <v>0</v>
      </c>
      <c r="I25" s="129">
        <f>цены!AN25*выдача!T25</f>
        <v>0</v>
      </c>
      <c r="J25" s="129">
        <f>цены!AO25*выдача!U25</f>
        <v>0</v>
      </c>
      <c r="K25" s="129">
        <f>цены!AP25*выдача!V25</f>
        <v>0</v>
      </c>
      <c r="L25" s="129">
        <f>цены!AQ25*выдача!W25</f>
        <v>0</v>
      </c>
      <c r="M25" s="129">
        <f>цены!AR25*выдача!X25</f>
        <v>0</v>
      </c>
      <c r="N25" s="129">
        <f>цены!AS25*выдача!Y25</f>
        <v>0</v>
      </c>
      <c r="O25" s="129">
        <f>цены!AT25*выдача!Z25</f>
        <v>0</v>
      </c>
      <c r="P25" s="129">
        <f>цены!AU25*выдача!AA25</f>
        <v>0</v>
      </c>
      <c r="Q25" s="129">
        <f>цены!AV25*выдача!AB25</f>
        <v>0</v>
      </c>
      <c r="R25" s="129">
        <f>цены!AW25*выдача!AC25</f>
        <v>0</v>
      </c>
      <c r="S25" s="129">
        <f>цены!AX25*выдача!AD25</f>
        <v>0</v>
      </c>
      <c r="T25" s="129">
        <f>цены!AY25*выдача!AE25</f>
        <v>0</v>
      </c>
      <c r="U25" s="129">
        <f>цены!AZ25*выдача!AF25</f>
        <v>0</v>
      </c>
      <c r="V25" s="129">
        <f>цены!BA25*выдача!AG25</f>
        <v>0</v>
      </c>
      <c r="W25" s="129">
        <f>цены!BB25*выдача!AH25</f>
        <v>0</v>
      </c>
      <c r="X25" s="129">
        <f>цены!BC25*выдача!AI25</f>
        <v>0</v>
      </c>
      <c r="Y25" s="79"/>
    </row>
    <row r="26" spans="1:25" ht="20.25" thickTop="1" thickBot="1">
      <c r="A26" s="25">
        <f>цены!AE26</f>
        <v>0</v>
      </c>
      <c r="B26" s="29">
        <f>выдача!B26</f>
        <v>0</v>
      </c>
      <c r="C26" s="89" t="str">
        <f>цены!A26</f>
        <v>конф Чудо</v>
      </c>
      <c r="D26" s="129">
        <f>цены!AI26*выдача!O26</f>
        <v>0</v>
      </c>
      <c r="E26" s="129">
        <f>цены!AJ26*выдача!P26</f>
        <v>0</v>
      </c>
      <c r="F26" s="129">
        <f>цены!AK26*выдача!Q26</f>
        <v>0</v>
      </c>
      <c r="G26" s="129">
        <f>цены!AL26*выдача!R26</f>
        <v>350</v>
      </c>
      <c r="H26" s="129">
        <f>цены!AM26*выдача!S26</f>
        <v>0</v>
      </c>
      <c r="I26" s="129">
        <f>цены!AN26*выдача!T26</f>
        <v>0</v>
      </c>
      <c r="J26" s="129">
        <f>цены!AO26*выдача!U26</f>
        <v>0</v>
      </c>
      <c r="K26" s="129">
        <f>цены!AP26*выдача!V26</f>
        <v>0</v>
      </c>
      <c r="L26" s="129">
        <f>цены!AQ26*выдача!W26</f>
        <v>0</v>
      </c>
      <c r="M26" s="129">
        <f>цены!AR26*выдача!X26</f>
        <v>0</v>
      </c>
      <c r="N26" s="129">
        <f>цены!AS26*выдача!Y26</f>
        <v>0</v>
      </c>
      <c r="O26" s="129">
        <f>цены!AT26*выдача!Z26</f>
        <v>0</v>
      </c>
      <c r="P26" s="129">
        <f>цены!AU26*выдача!AA26</f>
        <v>0</v>
      </c>
      <c r="Q26" s="129">
        <f>цены!AV26*выдача!AB26</f>
        <v>0</v>
      </c>
      <c r="R26" s="129">
        <f>цены!AW26*выдача!AC26</f>
        <v>0</v>
      </c>
      <c r="S26" s="129">
        <f>цены!AX26*выдача!AD26</f>
        <v>0</v>
      </c>
      <c r="T26" s="129">
        <f>цены!AY26*выдача!AE26</f>
        <v>0</v>
      </c>
      <c r="U26" s="129">
        <f>цены!AZ26*выдача!AF26</f>
        <v>0</v>
      </c>
      <c r="V26" s="129">
        <f>цены!BA26*выдача!AG26</f>
        <v>0</v>
      </c>
      <c r="W26" s="129">
        <f>цены!BB26*выдача!AH26</f>
        <v>0</v>
      </c>
      <c r="X26" s="129">
        <f>цены!BC26*выдача!AI26</f>
        <v>0</v>
      </c>
      <c r="Y26" s="79"/>
    </row>
    <row r="27" spans="1:25" ht="20.25" thickTop="1" thickBot="1">
      <c r="A27" s="25">
        <f>цены!AE27</f>
        <v>0</v>
      </c>
      <c r="B27" s="29">
        <f>выдача!B27</f>
        <v>0</v>
      </c>
      <c r="C27" s="93" t="str">
        <f>цены!A27</f>
        <v>чоко-пай</v>
      </c>
      <c r="D27" s="129">
        <f>цены!AI27*выдача!O27</f>
        <v>252</v>
      </c>
      <c r="E27" s="129">
        <f>цены!AJ27*выдача!P27</f>
        <v>0</v>
      </c>
      <c r="F27" s="129">
        <f>цены!AK27*выдача!Q27</f>
        <v>0</v>
      </c>
      <c r="G27" s="129">
        <f>цены!AL27*выдача!R27</f>
        <v>0</v>
      </c>
      <c r="H27" s="129">
        <f>цены!AM27*выдача!S27</f>
        <v>0</v>
      </c>
      <c r="I27" s="129">
        <f>цены!AN27*выдача!T27</f>
        <v>0</v>
      </c>
      <c r="J27" s="129">
        <f>цены!AO27*выдача!U27</f>
        <v>0</v>
      </c>
      <c r="K27" s="129">
        <f>цены!AP27*выдача!V27</f>
        <v>0</v>
      </c>
      <c r="L27" s="129">
        <f>цены!AQ27*выдача!W27</f>
        <v>0</v>
      </c>
      <c r="M27" s="129">
        <f>цены!AR27*выдача!X27</f>
        <v>0</v>
      </c>
      <c r="N27" s="129">
        <f>цены!AS27*выдача!Y27</f>
        <v>0</v>
      </c>
      <c r="O27" s="129">
        <f>цены!AT27*выдача!Z27</f>
        <v>0</v>
      </c>
      <c r="P27" s="129">
        <f>цены!AU27*выдача!AA27</f>
        <v>0</v>
      </c>
      <c r="Q27" s="129">
        <f>цены!AV27*выдача!AB27</f>
        <v>0</v>
      </c>
      <c r="R27" s="129">
        <f>цены!AW27*выдача!AC27</f>
        <v>0</v>
      </c>
      <c r="S27" s="129">
        <f>цены!AX27*выдача!AD27</f>
        <v>0</v>
      </c>
      <c r="T27" s="129">
        <f>цены!AY27*выдача!AE27</f>
        <v>0</v>
      </c>
      <c r="U27" s="129">
        <f>цены!AZ27*выдача!AF27</f>
        <v>270</v>
      </c>
      <c r="V27" s="129">
        <f>цены!BA27*выдача!AG27</f>
        <v>0</v>
      </c>
      <c r="W27" s="129">
        <f>цены!BB27*выдача!AH27</f>
        <v>270</v>
      </c>
      <c r="X27" s="129">
        <f>цены!BC27*выдача!AI27</f>
        <v>0</v>
      </c>
      <c r="Y27" s="79"/>
    </row>
    <row r="28" spans="1:25" ht="20.25" thickTop="1" thickBot="1">
      <c r="A28" s="25">
        <f>цены!AE28</f>
        <v>0</v>
      </c>
      <c r="B28" s="29">
        <f>выдача!B28</f>
        <v>0</v>
      </c>
      <c r="C28" s="91" t="str">
        <f>цены!A28</f>
        <v>шоколад 0,06</v>
      </c>
      <c r="D28" s="129">
        <f>цены!AI28*выдача!O28</f>
        <v>0</v>
      </c>
      <c r="E28" s="129">
        <f>цены!AJ28*выдача!P28</f>
        <v>0</v>
      </c>
      <c r="F28" s="129">
        <f>цены!AK28*выдача!Q28</f>
        <v>0</v>
      </c>
      <c r="G28" s="129">
        <f>цены!AL28*выдача!R28</f>
        <v>0</v>
      </c>
      <c r="H28" s="129">
        <f>цены!AM28*выдача!S28</f>
        <v>0</v>
      </c>
      <c r="I28" s="129">
        <f>цены!AN28*выдача!T28</f>
        <v>0</v>
      </c>
      <c r="J28" s="129">
        <f>цены!AO28*выдача!U28</f>
        <v>0</v>
      </c>
      <c r="K28" s="129">
        <f>цены!AP28*выдача!V28</f>
        <v>0</v>
      </c>
      <c r="L28" s="129">
        <f>цены!AQ28*выдача!W28</f>
        <v>0</v>
      </c>
      <c r="M28" s="129">
        <f>цены!AR28*выдача!X28</f>
        <v>0</v>
      </c>
      <c r="N28" s="129">
        <f>цены!AS28*выдача!Y28</f>
        <v>0</v>
      </c>
      <c r="O28" s="129">
        <f>цены!AT28*выдача!Z28</f>
        <v>0</v>
      </c>
      <c r="P28" s="129">
        <f>цены!AU28*выдача!AA28</f>
        <v>0</v>
      </c>
      <c r="Q28" s="129">
        <f>цены!AV28*выдача!AB28</f>
        <v>0</v>
      </c>
      <c r="R28" s="129">
        <f>цены!AW28*выдача!AC28</f>
        <v>0</v>
      </c>
      <c r="S28" s="129">
        <f>цены!AX28*выдача!AD28</f>
        <v>0</v>
      </c>
      <c r="T28" s="129">
        <f>цены!AY28*выдача!AE28</f>
        <v>0</v>
      </c>
      <c r="U28" s="129">
        <f>цены!AZ28*выдача!AF28</f>
        <v>0</v>
      </c>
      <c r="V28" s="129">
        <f>цены!BA28*выдача!AG28</f>
        <v>1204</v>
      </c>
      <c r="W28" s="129">
        <f>цены!BB28*выдача!AH28</f>
        <v>0</v>
      </c>
      <c r="X28" s="129">
        <f>цены!BC28*выдача!AI28</f>
        <v>0</v>
      </c>
      <c r="Y28" s="79"/>
    </row>
    <row r="29" spans="1:25" ht="20.25" thickTop="1" thickBot="1">
      <c r="A29" s="25">
        <f>цены!AE29</f>
        <v>0</v>
      </c>
      <c r="B29" s="29">
        <f>выдача!B29</f>
        <v>0</v>
      </c>
      <c r="C29" s="91" t="str">
        <f>цены!A29</f>
        <v>шоколад 15 гр</v>
      </c>
      <c r="D29" s="129">
        <f>цены!AI29*выдача!O29</f>
        <v>0</v>
      </c>
      <c r="E29" s="129">
        <f>цены!AJ29*выдача!P29</f>
        <v>0</v>
      </c>
      <c r="F29" s="129">
        <f>цены!AK29*выдача!Q29</f>
        <v>0</v>
      </c>
      <c r="G29" s="129">
        <f>цены!AL29*выдача!R29</f>
        <v>0</v>
      </c>
      <c r="H29" s="129">
        <f>цены!AM29*выдача!S29</f>
        <v>0</v>
      </c>
      <c r="I29" s="129">
        <f>цены!AN29*выдача!T29</f>
        <v>0</v>
      </c>
      <c r="J29" s="129">
        <f>цены!AO29*выдача!U29</f>
        <v>0</v>
      </c>
      <c r="K29" s="129">
        <f>цены!AP29*выдача!V29</f>
        <v>0</v>
      </c>
      <c r="L29" s="129">
        <f>цены!AQ29*выдача!W29</f>
        <v>0</v>
      </c>
      <c r="M29" s="129">
        <f>цены!AR29*выдача!X29</f>
        <v>0</v>
      </c>
      <c r="N29" s="129">
        <f>цены!AS29*выдача!Y29</f>
        <v>280</v>
      </c>
      <c r="O29" s="129">
        <f>цены!AT29*выдача!Z29</f>
        <v>0</v>
      </c>
      <c r="P29" s="129">
        <f>цены!AU29*выдача!AA29</f>
        <v>0</v>
      </c>
      <c r="Q29" s="129">
        <f>цены!AV29*выдача!AB29</f>
        <v>0</v>
      </c>
      <c r="R29" s="129">
        <f>цены!AW29*выдача!AC29</f>
        <v>280</v>
      </c>
      <c r="S29" s="129">
        <f>цены!AX29*выдача!AD29</f>
        <v>0</v>
      </c>
      <c r="T29" s="129">
        <f>цены!AY29*выдача!AE29</f>
        <v>0</v>
      </c>
      <c r="U29" s="129">
        <f>цены!AZ29*выдача!AF29</f>
        <v>0</v>
      </c>
      <c r="V29" s="129">
        <f>цены!BA29*выдача!AG29</f>
        <v>0</v>
      </c>
      <c r="W29" s="129">
        <f>цены!BB29*выдача!AH29</f>
        <v>0</v>
      </c>
      <c r="X29" s="129">
        <f>цены!BC29*выдача!AI29</f>
        <v>0</v>
      </c>
      <c r="Y29" s="79"/>
    </row>
    <row r="30" spans="1:25" ht="20.25" thickTop="1" thickBot="1">
      <c r="A30" s="25">
        <f>цены!AE30</f>
        <v>0</v>
      </c>
      <c r="B30" s="29">
        <f>выдача!B30</f>
        <v>0</v>
      </c>
      <c r="C30" s="91" t="str">
        <f>цены!A30</f>
        <v>шоколад</v>
      </c>
      <c r="D30" s="129">
        <f>цены!AI30*выдача!O30</f>
        <v>0</v>
      </c>
      <c r="E30" s="129">
        <f>цены!AJ30*выдача!P30</f>
        <v>0</v>
      </c>
      <c r="F30" s="129">
        <f>цены!AK30*выдача!Q30</f>
        <v>0</v>
      </c>
      <c r="G30" s="129">
        <f>цены!AL30*выдача!R30</f>
        <v>0</v>
      </c>
      <c r="H30" s="129">
        <f>цены!AM30*выдача!S30</f>
        <v>0</v>
      </c>
      <c r="I30" s="129">
        <f>цены!AN30*выдача!T30</f>
        <v>0</v>
      </c>
      <c r="J30" s="129">
        <f>цены!AO30*выдача!U30</f>
        <v>0</v>
      </c>
      <c r="K30" s="129">
        <f>цены!AP30*выдача!V30</f>
        <v>0</v>
      </c>
      <c r="L30" s="129">
        <f>цены!AQ30*выдача!W30</f>
        <v>0</v>
      </c>
      <c r="M30" s="129">
        <f>цены!AR30*выдача!X30</f>
        <v>0</v>
      </c>
      <c r="N30" s="129">
        <f>цены!AS30*выдача!Y30</f>
        <v>0</v>
      </c>
      <c r="O30" s="129">
        <f>цены!AT30*выдача!Z30</f>
        <v>0</v>
      </c>
      <c r="P30" s="129">
        <f>цены!AU30*выдача!AA30</f>
        <v>0</v>
      </c>
      <c r="Q30" s="129">
        <f>цены!AV30*выдача!AB30</f>
        <v>0</v>
      </c>
      <c r="R30" s="129">
        <f>цены!AW30*выдача!AC30</f>
        <v>0</v>
      </c>
      <c r="S30" s="129">
        <f>цены!AX30*выдача!AD30</f>
        <v>0</v>
      </c>
      <c r="T30" s="129">
        <f>цены!AY30*выдача!AE30</f>
        <v>0</v>
      </c>
      <c r="U30" s="129">
        <f>цены!AZ30*выдача!AF30</f>
        <v>0</v>
      </c>
      <c r="V30" s="129">
        <f>цены!BA30*выдача!AG30</f>
        <v>0</v>
      </c>
      <c r="W30" s="129">
        <f>цены!BB30*выдача!AH30</f>
        <v>300</v>
      </c>
      <c r="X30" s="129">
        <f>цены!BC30*выдача!AI30</f>
        <v>0</v>
      </c>
      <c r="Y30" s="79"/>
    </row>
    <row r="31" spans="1:25" ht="20.25" thickTop="1" thickBot="1">
      <c r="A31" s="25">
        <f>цены!AE31</f>
        <v>0</v>
      </c>
      <c r="B31" s="29">
        <f>выдача!B31</f>
        <v>0</v>
      </c>
      <c r="C31" s="91" t="str">
        <f>цены!A31</f>
        <v>тортик Боярушка</v>
      </c>
      <c r="D31" s="129">
        <f>цены!AI31*выдача!O31</f>
        <v>0</v>
      </c>
      <c r="E31" s="129">
        <f>цены!AJ31*выдача!P31</f>
        <v>0</v>
      </c>
      <c r="F31" s="129">
        <f>цены!AK31*выдача!Q31</f>
        <v>0</v>
      </c>
      <c r="G31" s="129">
        <f>цены!AL31*выдача!R31</f>
        <v>0</v>
      </c>
      <c r="H31" s="129">
        <f>цены!AM31*выдача!S31</f>
        <v>0</v>
      </c>
      <c r="I31" s="129">
        <f>цены!AN31*выдача!T31</f>
        <v>0</v>
      </c>
      <c r="J31" s="129">
        <f>цены!AO31*выдача!U31</f>
        <v>0</v>
      </c>
      <c r="K31" s="129">
        <f>цены!AP31*выдача!V31</f>
        <v>0</v>
      </c>
      <c r="L31" s="129">
        <f>цены!AQ31*выдача!W31</f>
        <v>0</v>
      </c>
      <c r="M31" s="129">
        <f>цены!AR31*выдача!X31</f>
        <v>0</v>
      </c>
      <c r="N31" s="129">
        <f>цены!AS31*выдача!Y31</f>
        <v>0</v>
      </c>
      <c r="O31" s="129">
        <f>цены!AT31*выдача!Z31</f>
        <v>0</v>
      </c>
      <c r="P31" s="129">
        <f>цены!AU31*выдача!AA31</f>
        <v>0</v>
      </c>
      <c r="Q31" s="129">
        <f>цены!AV31*выдача!AB31</f>
        <v>0</v>
      </c>
      <c r="R31" s="129">
        <f>цены!AW31*выдача!AC31</f>
        <v>0</v>
      </c>
      <c r="S31" s="129">
        <f>цены!AX31*выдача!AD31</f>
        <v>0</v>
      </c>
      <c r="T31" s="129">
        <f>цены!AY31*выдача!AE31</f>
        <v>0</v>
      </c>
      <c r="U31" s="129">
        <f>цены!AZ31*выдача!AF31</f>
        <v>0</v>
      </c>
      <c r="V31" s="129">
        <f>цены!BA31*выдача!AG31</f>
        <v>0</v>
      </c>
      <c r="W31" s="129">
        <f>цены!BB31*выдача!AH31</f>
        <v>0</v>
      </c>
      <c r="X31" s="129">
        <f>цены!BC31*выдача!AI31</f>
        <v>330</v>
      </c>
      <c r="Y31" s="79"/>
    </row>
    <row r="32" spans="1:25" ht="20.25" thickTop="1" thickBot="1">
      <c r="A32" s="25">
        <f>цены!AE32</f>
        <v>0</v>
      </c>
      <c r="B32" s="29">
        <f>выдача!B32</f>
        <v>0</v>
      </c>
      <c r="C32" s="91">
        <f>цены!A32</f>
        <v>0</v>
      </c>
      <c r="D32" s="129">
        <f>цены!AI32*выдача!O32</f>
        <v>0</v>
      </c>
      <c r="E32" s="129">
        <f>цены!AJ32*выдача!P32</f>
        <v>0</v>
      </c>
      <c r="F32" s="129">
        <f>цены!AK32*выдача!Q32</f>
        <v>0</v>
      </c>
      <c r="G32" s="129">
        <f>цены!AL32*выдача!R32</f>
        <v>0</v>
      </c>
      <c r="H32" s="129">
        <f>цены!AM32*выдача!S32</f>
        <v>0</v>
      </c>
      <c r="I32" s="129">
        <f>цены!AN32*выдача!T32</f>
        <v>0</v>
      </c>
      <c r="J32" s="129">
        <f>цены!AO32*выдача!U32</f>
        <v>0</v>
      </c>
      <c r="K32" s="129">
        <f>цены!AP32*выдача!V32</f>
        <v>0</v>
      </c>
      <c r="L32" s="129">
        <f>цены!AQ32*выдача!W32</f>
        <v>0</v>
      </c>
      <c r="M32" s="129">
        <f>цены!AR32*выдача!X32</f>
        <v>0</v>
      </c>
      <c r="N32" s="129">
        <f>цены!AS32*выдача!Y32</f>
        <v>0</v>
      </c>
      <c r="O32" s="129">
        <f>цены!AT32*выдача!Z32</f>
        <v>0</v>
      </c>
      <c r="P32" s="129">
        <f>цены!AU32*выдача!AA32</f>
        <v>0</v>
      </c>
      <c r="Q32" s="129">
        <f>цены!AV32*выдача!AB32</f>
        <v>0</v>
      </c>
      <c r="R32" s="129">
        <f>цены!AW32*выдача!AC32</f>
        <v>0</v>
      </c>
      <c r="S32" s="129">
        <f>цены!AX32*выдача!AD32</f>
        <v>0</v>
      </c>
      <c r="T32" s="129">
        <f>цены!AY32*выдача!AE32</f>
        <v>0</v>
      </c>
      <c r="U32" s="129">
        <f>цены!AZ32*выдача!AF32</f>
        <v>0</v>
      </c>
      <c r="V32" s="129">
        <f>цены!BA32*выдача!AG32</f>
        <v>0</v>
      </c>
      <c r="W32" s="129">
        <f>цены!BB32*выдача!AH32</f>
        <v>0</v>
      </c>
      <c r="X32" s="129">
        <f>цены!BC32*выдача!AI32</f>
        <v>0</v>
      </c>
      <c r="Y32" s="79"/>
    </row>
    <row r="33" spans="1:25" ht="20.25" thickTop="1" thickBot="1">
      <c r="A33" s="25">
        <f>цены!AE33</f>
        <v>0</v>
      </c>
      <c r="B33" s="29">
        <f>выдача!B33</f>
        <v>0</v>
      </c>
      <c r="C33" s="91">
        <f>цены!A33</f>
        <v>0</v>
      </c>
      <c r="D33" s="129">
        <f>цены!AI33*выдача!O33</f>
        <v>0</v>
      </c>
      <c r="E33" s="129">
        <f>цены!AJ33*выдача!P33</f>
        <v>0</v>
      </c>
      <c r="F33" s="129">
        <f>цены!AK33*выдача!Q33</f>
        <v>0</v>
      </c>
      <c r="G33" s="129">
        <f>цены!AL33*выдача!R33</f>
        <v>0</v>
      </c>
      <c r="H33" s="129">
        <f>цены!AM33*выдача!S33</f>
        <v>0</v>
      </c>
      <c r="I33" s="129">
        <f>цены!AN33*выдача!T33</f>
        <v>0</v>
      </c>
      <c r="J33" s="129">
        <f>цены!AO33*выдача!U33</f>
        <v>0</v>
      </c>
      <c r="K33" s="129">
        <f>цены!AP33*выдача!V33</f>
        <v>0</v>
      </c>
      <c r="L33" s="129">
        <f>цены!AQ33*выдача!W33</f>
        <v>0</v>
      </c>
      <c r="M33" s="129">
        <f>цены!AR33*выдача!X33</f>
        <v>0</v>
      </c>
      <c r="N33" s="129">
        <f>цены!AS33*выдача!Y33</f>
        <v>0</v>
      </c>
      <c r="O33" s="129">
        <f>цены!AT33*выдача!Z33</f>
        <v>0</v>
      </c>
      <c r="P33" s="129">
        <f>цены!AU33*выдача!AA33</f>
        <v>0</v>
      </c>
      <c r="Q33" s="129">
        <f>цены!AV33*выдача!AB33</f>
        <v>0</v>
      </c>
      <c r="R33" s="129">
        <f>цены!AW33*выдача!AC33</f>
        <v>0</v>
      </c>
      <c r="S33" s="129">
        <f>цены!AX33*выдача!AD33</f>
        <v>0</v>
      </c>
      <c r="T33" s="129">
        <f>цены!AY33*выдача!AE33</f>
        <v>0</v>
      </c>
      <c r="U33" s="129">
        <f>цены!AZ33*выдача!AF33</f>
        <v>0</v>
      </c>
      <c r="V33" s="129">
        <f>цены!BA33*выдача!AG33</f>
        <v>0</v>
      </c>
      <c r="W33" s="129">
        <f>цены!BB33*выдача!AH33</f>
        <v>0</v>
      </c>
      <c r="X33" s="129">
        <f>цены!BC33*выдача!AI33</f>
        <v>0</v>
      </c>
      <c r="Y33" s="79"/>
    </row>
    <row r="34" spans="1:25" ht="20.25" thickTop="1" thickBot="1">
      <c r="A34" s="25">
        <f>цены!AE34</f>
        <v>0</v>
      </c>
      <c r="B34" s="29">
        <f>выдача!B34</f>
        <v>0</v>
      </c>
      <c r="C34" s="91">
        <f>цены!A34</f>
        <v>0</v>
      </c>
      <c r="D34" s="129">
        <f>цены!AI34*выдача!O34</f>
        <v>0</v>
      </c>
      <c r="E34" s="129">
        <f>цены!AJ34*выдача!P34</f>
        <v>0</v>
      </c>
      <c r="F34" s="129">
        <f>цены!AK34*выдача!Q34</f>
        <v>0</v>
      </c>
      <c r="G34" s="129">
        <f>цены!AL34*выдача!R34</f>
        <v>0</v>
      </c>
      <c r="H34" s="129">
        <f>цены!AM34*выдача!S34</f>
        <v>0</v>
      </c>
      <c r="I34" s="129">
        <f>цены!AN34*выдача!T34</f>
        <v>0</v>
      </c>
      <c r="J34" s="129">
        <f>цены!AO34*выдача!U34</f>
        <v>0</v>
      </c>
      <c r="K34" s="129">
        <f>цены!AP34*выдача!V34</f>
        <v>0</v>
      </c>
      <c r="L34" s="129">
        <f>цены!AQ34*выдача!W34</f>
        <v>0</v>
      </c>
      <c r="M34" s="129">
        <f>цены!AR34*выдача!X34</f>
        <v>0</v>
      </c>
      <c r="N34" s="129">
        <f>цены!AS34*выдача!Y34</f>
        <v>0</v>
      </c>
      <c r="O34" s="129">
        <f>цены!AT34*выдача!Z34</f>
        <v>0</v>
      </c>
      <c r="P34" s="129">
        <f>цены!AU34*выдача!AA34</f>
        <v>0</v>
      </c>
      <c r="Q34" s="129">
        <f>цены!AV34*выдача!AB34</f>
        <v>0</v>
      </c>
      <c r="R34" s="129">
        <f>цены!AW34*выдача!AC34</f>
        <v>0</v>
      </c>
      <c r="S34" s="129">
        <f>цены!AX34*выдача!AD34</f>
        <v>0</v>
      </c>
      <c r="T34" s="129">
        <f>цены!AY34*выдача!AE34</f>
        <v>0</v>
      </c>
      <c r="U34" s="129">
        <f>цены!AZ34*выдача!AF34</f>
        <v>0</v>
      </c>
      <c r="V34" s="129">
        <f>цены!BA34*выдача!AG34</f>
        <v>0</v>
      </c>
      <c r="W34" s="129">
        <f>цены!BB34*выдача!AH34</f>
        <v>0</v>
      </c>
      <c r="X34" s="129">
        <f>цены!BC34*выдача!AI34</f>
        <v>0</v>
      </c>
      <c r="Y34" s="79"/>
    </row>
    <row r="35" spans="1:25" ht="20.25" thickTop="1" thickBot="1">
      <c r="A35" s="25">
        <f>цены!AE35</f>
        <v>0</v>
      </c>
      <c r="B35" s="29">
        <f>выдача!B35</f>
        <v>0</v>
      </c>
      <c r="C35" s="91">
        <f>цены!A35</f>
        <v>0</v>
      </c>
      <c r="D35" s="129">
        <f>цены!AI35*выдача!O35</f>
        <v>0</v>
      </c>
      <c r="E35" s="129">
        <f>цены!AJ35*выдача!P35</f>
        <v>0</v>
      </c>
      <c r="F35" s="129">
        <f>цены!AK35*выдача!Q35</f>
        <v>0</v>
      </c>
      <c r="G35" s="129">
        <f>цены!AL35*выдача!R35</f>
        <v>0</v>
      </c>
      <c r="H35" s="129">
        <f>цены!AM35*выдача!S35</f>
        <v>0</v>
      </c>
      <c r="I35" s="129">
        <f>цены!AN35*выдача!T35</f>
        <v>0</v>
      </c>
      <c r="J35" s="129">
        <f>цены!AO35*выдача!U35</f>
        <v>0</v>
      </c>
      <c r="K35" s="129">
        <f>цены!AP35*выдача!V35</f>
        <v>0</v>
      </c>
      <c r="L35" s="129">
        <f>цены!AQ35*выдача!W35</f>
        <v>0</v>
      </c>
      <c r="M35" s="129">
        <f>цены!AR35*выдача!X35</f>
        <v>0</v>
      </c>
      <c r="N35" s="129">
        <f>цены!AS35*выдача!Y35</f>
        <v>0</v>
      </c>
      <c r="O35" s="129">
        <f>цены!AT35*выдача!Z35</f>
        <v>0</v>
      </c>
      <c r="P35" s="129">
        <f>цены!AU35*выдача!AA35</f>
        <v>0</v>
      </c>
      <c r="Q35" s="129">
        <f>цены!AV35*выдача!AB35</f>
        <v>0</v>
      </c>
      <c r="R35" s="129">
        <f>цены!AW35*выдача!AC35</f>
        <v>0</v>
      </c>
      <c r="S35" s="129">
        <f>цены!AX35*выдача!AD35</f>
        <v>0</v>
      </c>
      <c r="T35" s="129">
        <f>цены!AY35*выдача!AE35</f>
        <v>0</v>
      </c>
      <c r="U35" s="129">
        <f>цены!AZ35*выдача!AF35</f>
        <v>0</v>
      </c>
      <c r="V35" s="129">
        <f>цены!BA35*выдача!AG35</f>
        <v>0</v>
      </c>
      <c r="W35" s="129">
        <f>цены!BB35*выдача!AH35</f>
        <v>0</v>
      </c>
      <c r="X35" s="129">
        <f>цены!BC35*выдача!AI35</f>
        <v>0</v>
      </c>
      <c r="Y35" s="79"/>
    </row>
    <row r="36" spans="1:25" ht="20.25" thickTop="1" thickBot="1">
      <c r="A36" s="25">
        <f>цены!AE36</f>
        <v>0</v>
      </c>
      <c r="B36" s="29">
        <f>выдача!B36</f>
        <v>0</v>
      </c>
      <c r="C36" s="91" t="str">
        <f>цены!A36</f>
        <v>компот (сухофрукты)</v>
      </c>
      <c r="D36" s="129">
        <f>цены!AI36*выдача!O36</f>
        <v>75.25</v>
      </c>
      <c r="E36" s="129">
        <f>цены!AJ36*выдача!P36</f>
        <v>0</v>
      </c>
      <c r="F36" s="129">
        <f>цены!AK36*выдача!Q36</f>
        <v>0</v>
      </c>
      <c r="G36" s="129">
        <f>цены!AL36*выдача!R36</f>
        <v>75.25</v>
      </c>
      <c r="H36" s="129">
        <f>цены!AM36*выдача!S36</f>
        <v>0</v>
      </c>
      <c r="I36" s="129">
        <f>цены!AN36*выдача!T36</f>
        <v>0</v>
      </c>
      <c r="J36" s="129">
        <f>цены!AO36*выдача!U36</f>
        <v>75.25</v>
      </c>
      <c r="K36" s="129">
        <f>цены!AP36*выдача!V36</f>
        <v>0</v>
      </c>
      <c r="L36" s="129">
        <f>цены!AQ36*выдача!W36</f>
        <v>0</v>
      </c>
      <c r="M36" s="129">
        <f>цены!AR36*выдача!X36</f>
        <v>0</v>
      </c>
      <c r="N36" s="129">
        <f>цены!AS36*выдача!Y36</f>
        <v>75.25</v>
      </c>
      <c r="O36" s="129">
        <f>цены!AT36*выдача!Z36</f>
        <v>0</v>
      </c>
      <c r="P36" s="129">
        <f>цены!AU36*выдача!AA36</f>
        <v>0</v>
      </c>
      <c r="Q36" s="129">
        <f>цены!AV36*выдача!AB36</f>
        <v>75.25</v>
      </c>
      <c r="R36" s="129">
        <f>цены!AW36*выдача!AC36</f>
        <v>0</v>
      </c>
      <c r="S36" s="129">
        <f>цены!AX36*выдача!AD36</f>
        <v>75.25</v>
      </c>
      <c r="T36" s="129">
        <f>цены!AY36*выдача!AE36</f>
        <v>0</v>
      </c>
      <c r="U36" s="129">
        <f>цены!AZ36*выдача!AF36</f>
        <v>0</v>
      </c>
      <c r="V36" s="129">
        <f>цены!BA36*выдача!AG36</f>
        <v>0</v>
      </c>
      <c r="W36" s="129">
        <f>цены!BB36*выдача!AH36</f>
        <v>0</v>
      </c>
      <c r="X36" s="129">
        <f>цены!BC36*выдача!AI36</f>
        <v>0</v>
      </c>
      <c r="Y36" s="79"/>
    </row>
    <row r="37" spans="1:25" ht="20.25" thickTop="1" thickBot="1">
      <c r="A37" s="25">
        <f>цены!AE37</f>
        <v>0</v>
      </c>
      <c r="B37" s="29">
        <f>выдача!B37</f>
        <v>0</v>
      </c>
      <c r="C37" s="91" t="str">
        <f>цены!A37</f>
        <v>кисель</v>
      </c>
      <c r="D37" s="129">
        <f>цены!AI37*выдача!O37</f>
        <v>0</v>
      </c>
      <c r="E37" s="129">
        <f>цены!AJ37*выдача!P37</f>
        <v>122.74</v>
      </c>
      <c r="F37" s="129">
        <f>цены!AK37*выдача!Q37</f>
        <v>0</v>
      </c>
      <c r="G37" s="129">
        <f>цены!AL37*выдача!R37</f>
        <v>0</v>
      </c>
      <c r="H37" s="129">
        <f>цены!AM37*выдача!S37</f>
        <v>122.74</v>
      </c>
      <c r="I37" s="129">
        <f>цены!AN37*выдача!T37</f>
        <v>0</v>
      </c>
      <c r="J37" s="129">
        <f>цены!AO37*выдача!U37</f>
        <v>0</v>
      </c>
      <c r="K37" s="129">
        <f>цены!AP37*выдача!V37</f>
        <v>0</v>
      </c>
      <c r="L37" s="129">
        <f>цены!AQ37*выдача!W37</f>
        <v>122.74</v>
      </c>
      <c r="M37" s="129">
        <f>цены!AR37*выдача!X37</f>
        <v>0</v>
      </c>
      <c r="N37" s="129">
        <f>цены!AS37*выдача!Y37</f>
        <v>0</v>
      </c>
      <c r="O37" s="129">
        <f>цены!AT37*выдача!Z37</f>
        <v>0</v>
      </c>
      <c r="P37" s="129">
        <f>цены!AU37*выдача!AA37</f>
        <v>0</v>
      </c>
      <c r="Q37" s="129">
        <f>цены!AV37*выдача!AB37</f>
        <v>0</v>
      </c>
      <c r="R37" s="129">
        <f>цены!AW37*выдача!AC37</f>
        <v>122.74</v>
      </c>
      <c r="S37" s="129">
        <f>цены!AX37*выдача!AD37</f>
        <v>0</v>
      </c>
      <c r="T37" s="129">
        <f>цены!AY37*выдача!AE37</f>
        <v>0</v>
      </c>
      <c r="U37" s="129">
        <f>цены!AZ37*выдача!AF37</f>
        <v>122.74</v>
      </c>
      <c r="V37" s="129">
        <f>цены!BA37*выдача!AG37</f>
        <v>0</v>
      </c>
      <c r="W37" s="129">
        <f>цены!BB37*выдача!AH37</f>
        <v>0</v>
      </c>
      <c r="X37" s="129">
        <f>цены!BC37*выдача!AI37</f>
        <v>0</v>
      </c>
      <c r="Y37" s="79"/>
    </row>
    <row r="38" spans="1:25" ht="20.25" thickTop="1" thickBot="1">
      <c r="A38" s="25">
        <f>цены!AE38</f>
        <v>0</v>
      </c>
      <c r="B38" s="29">
        <f>выдача!B38</f>
        <v>0</v>
      </c>
      <c r="C38" s="91" t="str">
        <f>цены!A38</f>
        <v>чай</v>
      </c>
      <c r="D38" s="129">
        <f>цены!AI38*выдача!O38</f>
        <v>12.25</v>
      </c>
      <c r="E38" s="129">
        <f>цены!AJ38*выдача!P38</f>
        <v>12.25</v>
      </c>
      <c r="F38" s="129">
        <f>цены!AK38*выдача!Q38</f>
        <v>12.25</v>
      </c>
      <c r="G38" s="129">
        <f>цены!AL38*выдача!R38</f>
        <v>12.25</v>
      </c>
      <c r="H38" s="129">
        <f>цены!AM38*выдача!S38</f>
        <v>12.25</v>
      </c>
      <c r="I38" s="129">
        <f>цены!AN38*выдача!T38</f>
        <v>12.25</v>
      </c>
      <c r="J38" s="129">
        <f>цены!AO38*выдача!U38</f>
        <v>0</v>
      </c>
      <c r="K38" s="129">
        <f>цены!AP38*выдача!V38</f>
        <v>17.150000000000002</v>
      </c>
      <c r="L38" s="129">
        <f>цены!AQ38*выдача!W38</f>
        <v>11.024999999999999</v>
      </c>
      <c r="M38" s="129">
        <f>цены!AR38*выдача!X38</f>
        <v>11.024999999999999</v>
      </c>
      <c r="N38" s="129">
        <f>цены!AS38*выдача!Y38</f>
        <v>9.8000000000000007</v>
      </c>
      <c r="O38" s="129">
        <f>цены!AT38*выдача!Z38</f>
        <v>17.150000000000002</v>
      </c>
      <c r="P38" s="129">
        <f>цены!AU38*выдача!AA38</f>
        <v>11.024999999999999</v>
      </c>
      <c r="Q38" s="129">
        <f>цены!AV38*выдача!AB38</f>
        <v>11.024999999999999</v>
      </c>
      <c r="R38" s="129">
        <f>цены!AW38*выдача!AC38</f>
        <v>11.024999999999999</v>
      </c>
      <c r="S38" s="129">
        <f>цены!AX38*выдача!AD38</f>
        <v>11.024999999999999</v>
      </c>
      <c r="T38" s="129">
        <f>цены!AY38*выдача!AE38</f>
        <v>11.024999999999999</v>
      </c>
      <c r="U38" s="129">
        <f>цены!AZ38*выдача!AF38</f>
        <v>11.024999999999999</v>
      </c>
      <c r="V38" s="129">
        <f>цены!BA38*выдача!AG38</f>
        <v>11.024999999999999</v>
      </c>
      <c r="W38" s="129">
        <f>цены!BB38*выдача!AH38</f>
        <v>17.150000000000002</v>
      </c>
      <c r="X38" s="129">
        <f>цены!BC38*выдача!AI38</f>
        <v>11.024999999999999</v>
      </c>
      <c r="Y38" s="79"/>
    </row>
    <row r="39" spans="1:25" ht="20.25" thickTop="1" thickBot="1">
      <c r="A39" s="25">
        <f>цены!AE39</f>
        <v>0</v>
      </c>
      <c r="B39" s="29">
        <f>выдача!B39</f>
        <v>0</v>
      </c>
      <c r="C39" s="91" t="str">
        <f>цены!A39</f>
        <v>какао</v>
      </c>
      <c r="D39" s="129">
        <f>цены!AI39*выдача!O39</f>
        <v>0</v>
      </c>
      <c r="E39" s="129">
        <f>цены!AJ39*выдача!P39</f>
        <v>0</v>
      </c>
      <c r="F39" s="129">
        <f>цены!AK39*выдача!Q39</f>
        <v>42.5</v>
      </c>
      <c r="G39" s="129">
        <f>цены!AL39*выдача!R39</f>
        <v>0</v>
      </c>
      <c r="H39" s="129">
        <f>цены!AM39*выдача!S39</f>
        <v>0</v>
      </c>
      <c r="I39" s="129">
        <f>цены!AN39*выдача!T39</f>
        <v>0</v>
      </c>
      <c r="J39" s="129">
        <f>цены!AO39*выдача!U39</f>
        <v>42.5</v>
      </c>
      <c r="K39" s="129">
        <f>цены!AP39*выдача!V39</f>
        <v>0</v>
      </c>
      <c r="L39" s="129">
        <f>цены!AQ39*выдача!W39</f>
        <v>0</v>
      </c>
      <c r="M39" s="129">
        <f>цены!AR39*выдача!X39</f>
        <v>42.5</v>
      </c>
      <c r="N39" s="129">
        <f>цены!AS39*выдача!Y39</f>
        <v>0</v>
      </c>
      <c r="O39" s="129">
        <f>цены!AT39*выдача!Z39</f>
        <v>0</v>
      </c>
      <c r="P39" s="129">
        <f>цены!AU39*выдача!AA39</f>
        <v>42.5</v>
      </c>
      <c r="Q39" s="129">
        <f>цены!AV39*выдача!AB39</f>
        <v>0</v>
      </c>
      <c r="R39" s="129">
        <f>цены!AW39*выдача!AC39</f>
        <v>0</v>
      </c>
      <c r="S39" s="129">
        <f>цены!AX39*выдача!AD39</f>
        <v>0</v>
      </c>
      <c r="T39" s="129">
        <f>цены!AY39*выдача!AE39</f>
        <v>40</v>
      </c>
      <c r="U39" s="129">
        <f>цены!AZ39*выдача!AF39</f>
        <v>0</v>
      </c>
      <c r="V39" s="129">
        <f>цены!BA39*выдача!AG39</f>
        <v>40</v>
      </c>
      <c r="W39" s="129">
        <f>цены!BB39*выдача!AH39</f>
        <v>0</v>
      </c>
      <c r="X39" s="129">
        <f>цены!BC39*выдача!AI39</f>
        <v>0</v>
      </c>
      <c r="Y39" s="79"/>
    </row>
    <row r="40" spans="1:25" ht="20.25" thickTop="1" thickBot="1">
      <c r="A40" s="25">
        <f>цены!AE40</f>
        <v>0</v>
      </c>
      <c r="B40" s="29">
        <f>выдача!B40</f>
        <v>0</v>
      </c>
      <c r="C40" s="91">
        <f>цены!A40</f>
        <v>0</v>
      </c>
      <c r="D40" s="129">
        <f>цены!AI40*выдача!O40</f>
        <v>0</v>
      </c>
      <c r="E40" s="129">
        <f>цены!AJ40*выдача!P40</f>
        <v>0</v>
      </c>
      <c r="F40" s="129">
        <f>цены!AK40*выдача!Q40</f>
        <v>0</v>
      </c>
      <c r="G40" s="129">
        <f>цены!AL40*выдача!R40</f>
        <v>0</v>
      </c>
      <c r="H40" s="129">
        <f>цены!AM40*выдача!S40</f>
        <v>0</v>
      </c>
      <c r="I40" s="129">
        <f>цены!AN40*выдача!T40</f>
        <v>0</v>
      </c>
      <c r="J40" s="129">
        <f>цены!AO40*выдача!U40</f>
        <v>0</v>
      </c>
      <c r="K40" s="129">
        <f>цены!AP40*выдача!V40</f>
        <v>0</v>
      </c>
      <c r="L40" s="129">
        <f>цены!AQ40*выдача!W40</f>
        <v>0</v>
      </c>
      <c r="M40" s="129">
        <f>цены!AR40*выдача!X40</f>
        <v>0</v>
      </c>
      <c r="N40" s="129">
        <f>цены!AS40*выдача!Y40</f>
        <v>0</v>
      </c>
      <c r="O40" s="129">
        <f>цены!AT40*выдача!Z40</f>
        <v>0</v>
      </c>
      <c r="P40" s="129">
        <f>цены!AU40*выдача!AA40</f>
        <v>0</v>
      </c>
      <c r="Q40" s="129">
        <f>цены!AV40*выдача!AB40</f>
        <v>0</v>
      </c>
      <c r="R40" s="129">
        <f>цены!AW40*выдача!AC40</f>
        <v>0</v>
      </c>
      <c r="S40" s="129">
        <f>цены!AX40*выдача!AD40</f>
        <v>0</v>
      </c>
      <c r="T40" s="129">
        <f>цены!AY40*выдача!AE40</f>
        <v>0</v>
      </c>
      <c r="U40" s="129">
        <f>цены!AZ40*выдача!AF40</f>
        <v>0</v>
      </c>
      <c r="V40" s="129">
        <f>цены!BA40*выдача!AG40</f>
        <v>0</v>
      </c>
      <c r="W40" s="129">
        <f>цены!BB40*выдача!AH40</f>
        <v>0</v>
      </c>
      <c r="X40" s="129">
        <f>цены!BC40*выдача!AI40</f>
        <v>0</v>
      </c>
      <c r="Y40" s="79"/>
    </row>
    <row r="41" spans="1:25" ht="20.25" thickTop="1" thickBot="1">
      <c r="A41" s="25">
        <f>цены!AE41</f>
        <v>0</v>
      </c>
      <c r="B41" s="29">
        <f>выдача!B41</f>
        <v>0</v>
      </c>
      <c r="C41" s="91" t="str">
        <f>цены!A41</f>
        <v>сок 0,2</v>
      </c>
      <c r="D41" s="129">
        <f>цены!AI41*выдача!O41</f>
        <v>0</v>
      </c>
      <c r="E41" s="129">
        <f>цены!AJ41*выдача!P41</f>
        <v>0</v>
      </c>
      <c r="F41" s="129">
        <f>цены!AK41*выдача!Q41</f>
        <v>0</v>
      </c>
      <c r="G41" s="129">
        <f>цены!AL41*выдача!R41</f>
        <v>350</v>
      </c>
      <c r="H41" s="129">
        <f>цены!AM41*выдача!S41</f>
        <v>350</v>
      </c>
      <c r="I41" s="129">
        <f>цены!AN41*выдача!T41</f>
        <v>0</v>
      </c>
      <c r="J41" s="129">
        <f>цены!AO41*выдача!U41</f>
        <v>350</v>
      </c>
      <c r="K41" s="129">
        <f>цены!AP41*выдача!V41</f>
        <v>0</v>
      </c>
      <c r="L41" s="129">
        <f>цены!AQ41*выдача!W41</f>
        <v>0</v>
      </c>
      <c r="M41" s="129">
        <f>цены!AR41*выдача!X41</f>
        <v>0</v>
      </c>
      <c r="N41" s="129">
        <f>цены!AS41*выдача!Y41</f>
        <v>0</v>
      </c>
      <c r="O41" s="129">
        <f>цены!AT41*выдача!Z41</f>
        <v>0</v>
      </c>
      <c r="P41" s="129">
        <f>цены!AU41*выдача!AA41</f>
        <v>350</v>
      </c>
      <c r="Q41" s="129">
        <f>цены!AV41*выдача!AB41</f>
        <v>0</v>
      </c>
      <c r="R41" s="129">
        <f>цены!AW41*выдача!AC41</f>
        <v>350</v>
      </c>
      <c r="S41" s="129">
        <f>цены!AX41*выдача!AD41</f>
        <v>0</v>
      </c>
      <c r="T41" s="129">
        <f>цены!AY41*выдача!AE41</f>
        <v>350</v>
      </c>
      <c r="U41" s="129">
        <f>цены!AZ41*выдача!AF41</f>
        <v>0</v>
      </c>
      <c r="V41" s="129">
        <f>цены!BA41*выдача!AG41</f>
        <v>375</v>
      </c>
      <c r="W41" s="129">
        <f>цены!BB41*выдача!AH41</f>
        <v>0</v>
      </c>
      <c r="X41" s="129">
        <f>цены!BC41*выдача!AI41</f>
        <v>375</v>
      </c>
      <c r="Y41" s="79"/>
    </row>
    <row r="42" spans="1:25" ht="20.25" thickTop="1" thickBot="1">
      <c r="A42" s="25">
        <f>цены!AE42</f>
        <v>0</v>
      </c>
      <c r="B42" s="29">
        <f>выдача!B42</f>
        <v>0</v>
      </c>
      <c r="C42" s="91" t="str">
        <f>цены!A42</f>
        <v>яблоки</v>
      </c>
      <c r="D42" s="129">
        <f>цены!AI42*выдача!O42</f>
        <v>0</v>
      </c>
      <c r="E42" s="129">
        <f>цены!AJ42*выдача!P42</f>
        <v>422.40000000000003</v>
      </c>
      <c r="F42" s="129">
        <f>цены!AK42*выдача!Q42</f>
        <v>0</v>
      </c>
      <c r="G42" s="129">
        <f>цены!AL42*выдача!R42</f>
        <v>0</v>
      </c>
      <c r="H42" s="129">
        <f>цены!AM42*выдача!S42</f>
        <v>0</v>
      </c>
      <c r="I42" s="129">
        <f>цены!AN42*выдача!T42</f>
        <v>0</v>
      </c>
      <c r="J42" s="129">
        <f>цены!AO42*выдача!U42</f>
        <v>0</v>
      </c>
      <c r="K42" s="129">
        <f>цены!AP42*выдача!V42</f>
        <v>376</v>
      </c>
      <c r="L42" s="129">
        <f>цены!AQ42*выдача!W42</f>
        <v>0</v>
      </c>
      <c r="M42" s="129">
        <f>цены!AR42*выдача!X42</f>
        <v>0</v>
      </c>
      <c r="N42" s="129">
        <f>цены!AS42*выдача!Y42</f>
        <v>371.2</v>
      </c>
      <c r="O42" s="129">
        <f>цены!AT42*выдача!Z42</f>
        <v>0</v>
      </c>
      <c r="P42" s="129">
        <f>цены!AU42*выдача!AA42</f>
        <v>0</v>
      </c>
      <c r="Q42" s="129">
        <f>цены!AV42*выдача!AB42</f>
        <v>0</v>
      </c>
      <c r="R42" s="129">
        <f>цены!AW42*выдача!AC42</f>
        <v>0</v>
      </c>
      <c r="S42" s="129">
        <f>цены!AX42*выдача!AD42</f>
        <v>656</v>
      </c>
      <c r="T42" s="129">
        <f>цены!AY42*выдача!AE42</f>
        <v>0</v>
      </c>
      <c r="U42" s="129">
        <f>цены!AZ42*выдача!AF42</f>
        <v>0</v>
      </c>
      <c r="V42" s="129">
        <f>цены!BA42*выдача!AG42</f>
        <v>0</v>
      </c>
      <c r="W42" s="129">
        <f>цены!BB42*выдача!AH42</f>
        <v>540.79999999999995</v>
      </c>
      <c r="X42" s="129">
        <f>цены!BC42*выдача!AI42</f>
        <v>540.79999999999995</v>
      </c>
      <c r="Y42" s="79"/>
    </row>
    <row r="43" spans="1:25" ht="20.25" thickTop="1" thickBot="1">
      <c r="A43" s="25">
        <f>цены!AE43</f>
        <v>0</v>
      </c>
      <c r="B43" s="29">
        <f>выдача!B43</f>
        <v>0</v>
      </c>
      <c r="C43" s="91" t="str">
        <f>цены!A43</f>
        <v>бананы</v>
      </c>
      <c r="D43" s="129">
        <f>цены!AI43*выдача!O43</f>
        <v>549.45000000000005</v>
      </c>
      <c r="E43" s="129">
        <f>цены!AJ43*выдача!P43</f>
        <v>0</v>
      </c>
      <c r="F43" s="129">
        <f>цены!AK43*выдача!Q43</f>
        <v>0</v>
      </c>
      <c r="G43" s="129">
        <f>цены!AL43*выдача!R43</f>
        <v>0</v>
      </c>
      <c r="H43" s="129">
        <f>цены!AM43*выдача!S43</f>
        <v>0</v>
      </c>
      <c r="I43" s="129">
        <f>цены!AN43*выдача!T43</f>
        <v>434.75</v>
      </c>
      <c r="J43" s="129">
        <f>цены!AO43*выдача!U43</f>
        <v>0</v>
      </c>
      <c r="K43" s="129">
        <f>цены!AP43*выдача!V43</f>
        <v>0</v>
      </c>
      <c r="L43" s="129">
        <f>цены!AQ43*выдача!W43</f>
        <v>0</v>
      </c>
      <c r="M43" s="129">
        <f>цены!AR43*выдача!X43</f>
        <v>675.25</v>
      </c>
      <c r="N43" s="129">
        <f>цены!AS43*выдача!Y43</f>
        <v>0</v>
      </c>
      <c r="O43" s="129">
        <f>цены!AT43*выдача!Z43</f>
        <v>0</v>
      </c>
      <c r="P43" s="129">
        <f>цены!AU43*выдача!AA43</f>
        <v>0</v>
      </c>
      <c r="Q43" s="129">
        <f>цены!AV43*выдача!AB43</f>
        <v>506.90000000000003</v>
      </c>
      <c r="R43" s="129">
        <f>цены!AW43*выдача!AC43</f>
        <v>0</v>
      </c>
      <c r="S43" s="129">
        <f>цены!AX43*выдача!AD43</f>
        <v>0</v>
      </c>
      <c r="T43" s="129">
        <f>цены!AY43*выдача!AE43</f>
        <v>0</v>
      </c>
      <c r="U43" s="129">
        <f>цены!AZ43*выдача!AF43</f>
        <v>0</v>
      </c>
      <c r="V43" s="129">
        <f>цены!BA43*выдача!AG43</f>
        <v>577.20000000000005</v>
      </c>
      <c r="W43" s="129">
        <f>цены!BB43*выдача!AH43</f>
        <v>0</v>
      </c>
      <c r="X43" s="129">
        <f>цены!BC43*выдача!AI43</f>
        <v>0</v>
      </c>
      <c r="Y43" s="79"/>
    </row>
    <row r="44" spans="1:25" ht="20.25" thickTop="1" thickBot="1">
      <c r="A44" s="25">
        <f>цены!AE44</f>
        <v>0</v>
      </c>
      <c r="B44" s="29">
        <f>выдача!B44</f>
        <v>0</v>
      </c>
      <c r="C44" s="91" t="str">
        <f>цены!A44</f>
        <v>апельсины</v>
      </c>
      <c r="D44" s="129">
        <f>цены!AI44*выдача!O44</f>
        <v>0</v>
      </c>
      <c r="E44" s="129">
        <f>цены!AJ44*выдача!P44</f>
        <v>0</v>
      </c>
      <c r="F44" s="129">
        <f>цены!AK44*выдача!Q44</f>
        <v>688.6</v>
      </c>
      <c r="G44" s="129">
        <f>цены!AL44*выдача!R44</f>
        <v>0</v>
      </c>
      <c r="H44" s="129">
        <f>цены!AM44*выдача!S44</f>
        <v>0</v>
      </c>
      <c r="I44" s="129">
        <f>цены!AN44*выдача!T44</f>
        <v>0</v>
      </c>
      <c r="J44" s="129">
        <f>цены!AO44*выдача!U44</f>
        <v>0</v>
      </c>
      <c r="K44" s="129">
        <f>цены!AP44*выдача!V44</f>
        <v>0</v>
      </c>
      <c r="L44" s="129">
        <f>цены!AQ44*выдача!W44</f>
        <v>763.40000000000009</v>
      </c>
      <c r="M44" s="129">
        <f>цены!AR44*выдача!X44</f>
        <v>0</v>
      </c>
      <c r="N44" s="129">
        <f>цены!AS44*выдача!Y44</f>
        <v>0</v>
      </c>
      <c r="O44" s="129">
        <f>цены!AT44*выдача!Z44</f>
        <v>873.40000000000009</v>
      </c>
      <c r="P44" s="129">
        <f>цены!AU44*выдача!AA44</f>
        <v>0</v>
      </c>
      <c r="Q44" s="129">
        <f>цены!AV44*выдача!AB44</f>
        <v>0</v>
      </c>
      <c r="R44" s="129">
        <f>цены!AW44*выдача!AC44</f>
        <v>0</v>
      </c>
      <c r="S44" s="129">
        <f>цены!AX44*выдача!AD44</f>
        <v>0</v>
      </c>
      <c r="T44" s="129">
        <f>цены!AY44*выдача!AE44</f>
        <v>0</v>
      </c>
      <c r="U44" s="129">
        <f>цены!AZ44*выдача!AF44</f>
        <v>981.64</v>
      </c>
      <c r="V44" s="129">
        <f>цены!BA44*выдача!AG44</f>
        <v>0</v>
      </c>
      <c r="W44" s="129">
        <f>цены!BB44*выдача!AH44</f>
        <v>0</v>
      </c>
      <c r="X44" s="129">
        <f>цены!BC44*выдача!AI44</f>
        <v>0</v>
      </c>
      <c r="Y44" s="79"/>
    </row>
    <row r="45" spans="1:25" ht="20.25" thickTop="1" thickBot="1">
      <c r="A45" s="25">
        <f>цены!AE45</f>
        <v>0</v>
      </c>
      <c r="B45" s="29">
        <f>выдача!B45</f>
        <v>0</v>
      </c>
      <c r="C45" s="91">
        <f>цены!A45</f>
        <v>0</v>
      </c>
      <c r="D45" s="129">
        <f>цены!AI45*выдача!O45</f>
        <v>0</v>
      </c>
      <c r="E45" s="129">
        <f>цены!AJ45*выдача!P45</f>
        <v>0</v>
      </c>
      <c r="F45" s="129">
        <f>цены!AK45*выдача!Q45</f>
        <v>0</v>
      </c>
      <c r="G45" s="129">
        <f>цены!AL45*выдача!R45</f>
        <v>0</v>
      </c>
      <c r="H45" s="129">
        <f>цены!AM45*выдача!S45</f>
        <v>0</v>
      </c>
      <c r="I45" s="129">
        <f>цены!AN45*выдача!T45</f>
        <v>0</v>
      </c>
      <c r="J45" s="129">
        <f>цены!AO45*выдача!U45</f>
        <v>0</v>
      </c>
      <c r="K45" s="129">
        <f>цены!AP45*выдача!V45</f>
        <v>0</v>
      </c>
      <c r="L45" s="129">
        <f>цены!AQ45*выдача!W45</f>
        <v>0</v>
      </c>
      <c r="M45" s="129">
        <f>цены!AR45*выдача!X45</f>
        <v>0</v>
      </c>
      <c r="N45" s="129">
        <f>цены!AS45*выдача!Y45</f>
        <v>0</v>
      </c>
      <c r="O45" s="129">
        <f>цены!AT45*выдача!Z45</f>
        <v>0</v>
      </c>
      <c r="P45" s="129">
        <f>цены!AU45*выдача!AA45</f>
        <v>0</v>
      </c>
      <c r="Q45" s="129">
        <f>цены!AV45*выдача!AB45</f>
        <v>0</v>
      </c>
      <c r="R45" s="129">
        <f>цены!AW45*выдача!AC45</f>
        <v>0</v>
      </c>
      <c r="S45" s="129">
        <f>цены!AX45*выдача!AD45</f>
        <v>0</v>
      </c>
      <c r="T45" s="129">
        <f>цены!AY45*выдача!AE45</f>
        <v>0</v>
      </c>
      <c r="U45" s="129">
        <f>цены!AZ45*выдача!AF45</f>
        <v>0</v>
      </c>
      <c r="V45" s="129">
        <f>цены!BA45*выдача!AG45</f>
        <v>0</v>
      </c>
      <c r="W45" s="129">
        <f>цены!BB45*выдача!AH45</f>
        <v>0</v>
      </c>
      <c r="X45" s="129">
        <f>цены!BC45*выдача!AI45</f>
        <v>0</v>
      </c>
      <c r="Y45" s="79"/>
    </row>
    <row r="46" spans="1:25" ht="20.25" thickTop="1" thickBot="1">
      <c r="A46" s="25">
        <f>цены!AE46</f>
        <v>0</v>
      </c>
      <c r="B46" s="29">
        <f>выдача!B46</f>
        <v>0</v>
      </c>
      <c r="C46" s="91">
        <f>цены!A46</f>
        <v>0</v>
      </c>
      <c r="D46" s="129">
        <f>цены!AI46*выдача!O46</f>
        <v>0</v>
      </c>
      <c r="E46" s="129">
        <f>цены!AJ46*выдача!P46</f>
        <v>0</v>
      </c>
      <c r="F46" s="129">
        <f>цены!AK46*выдача!Q46</f>
        <v>0</v>
      </c>
      <c r="G46" s="129">
        <f>цены!AL46*выдача!R46</f>
        <v>0</v>
      </c>
      <c r="H46" s="129">
        <f>цены!AM46*выдача!S46</f>
        <v>0</v>
      </c>
      <c r="I46" s="129">
        <f>цены!AN46*выдача!T46</f>
        <v>0</v>
      </c>
      <c r="J46" s="129">
        <f>цены!AO46*выдача!U46</f>
        <v>0</v>
      </c>
      <c r="K46" s="129">
        <f>цены!AP46*выдача!V46</f>
        <v>0</v>
      </c>
      <c r="L46" s="129">
        <f>цены!AQ46*выдача!W46</f>
        <v>0</v>
      </c>
      <c r="M46" s="129">
        <f>цены!AR46*выдача!X46</f>
        <v>0</v>
      </c>
      <c r="N46" s="129">
        <f>цены!AS46*выдача!Y46</f>
        <v>0</v>
      </c>
      <c r="O46" s="129">
        <f>цены!AT46*выдача!Z46</f>
        <v>0</v>
      </c>
      <c r="P46" s="129">
        <f>цены!AU46*выдача!AA46</f>
        <v>0</v>
      </c>
      <c r="Q46" s="129">
        <f>цены!AV46*выдача!AB46</f>
        <v>0</v>
      </c>
      <c r="R46" s="129">
        <f>цены!AW46*выдача!AC46</f>
        <v>0</v>
      </c>
      <c r="S46" s="129">
        <f>цены!AX46*выдача!AD46</f>
        <v>0</v>
      </c>
      <c r="T46" s="129">
        <f>цены!AY46*выдача!AE46</f>
        <v>0</v>
      </c>
      <c r="U46" s="129">
        <f>цены!AZ46*выдача!AF46</f>
        <v>0</v>
      </c>
      <c r="V46" s="129">
        <f>цены!BA46*выдача!AG46</f>
        <v>0</v>
      </c>
      <c r="W46" s="129">
        <f>цены!BB46*выдача!AH46</f>
        <v>0</v>
      </c>
      <c r="X46" s="129">
        <f>цены!BC46*выдача!AI46</f>
        <v>0</v>
      </c>
      <c r="Y46" s="79"/>
    </row>
    <row r="47" spans="1:25" ht="20.25" thickTop="1" thickBot="1">
      <c r="A47" s="25">
        <f>цены!AE47</f>
        <v>0</v>
      </c>
      <c r="B47" s="29">
        <f>выдача!B47</f>
        <v>0</v>
      </c>
      <c r="C47" s="91">
        <f>цены!A47</f>
        <v>0</v>
      </c>
      <c r="D47" s="129">
        <f>цены!AI47*выдача!O47</f>
        <v>0</v>
      </c>
      <c r="E47" s="129">
        <f>цены!AJ47*выдача!P47</f>
        <v>0</v>
      </c>
      <c r="F47" s="129">
        <f>цены!AK47*выдача!Q47</f>
        <v>0</v>
      </c>
      <c r="G47" s="129">
        <f>цены!AL47*выдача!R47</f>
        <v>0</v>
      </c>
      <c r="H47" s="129">
        <f>цены!AM47*выдача!S47</f>
        <v>0</v>
      </c>
      <c r="I47" s="129">
        <f>цены!AN47*выдача!T47</f>
        <v>0</v>
      </c>
      <c r="J47" s="129">
        <f>цены!AO47*выдача!U47</f>
        <v>0</v>
      </c>
      <c r="K47" s="129">
        <f>цены!AP47*выдача!V47</f>
        <v>0</v>
      </c>
      <c r="L47" s="129">
        <f>цены!AQ47*выдача!W47</f>
        <v>0</v>
      </c>
      <c r="M47" s="129">
        <f>цены!AR47*выдача!X47</f>
        <v>0</v>
      </c>
      <c r="N47" s="129">
        <f>цены!AS47*выдача!Y47</f>
        <v>0</v>
      </c>
      <c r="O47" s="129">
        <f>цены!AT47*выдача!Z47</f>
        <v>0</v>
      </c>
      <c r="P47" s="129">
        <f>цены!AU47*выдача!AA47</f>
        <v>0</v>
      </c>
      <c r="Q47" s="129">
        <f>цены!AV47*выдача!AB47</f>
        <v>0</v>
      </c>
      <c r="R47" s="129">
        <f>цены!AW47*выдача!AC47</f>
        <v>0</v>
      </c>
      <c r="S47" s="129">
        <f>цены!AX47*выдача!AD47</f>
        <v>0</v>
      </c>
      <c r="T47" s="129">
        <f>цены!AY47*выдача!AE47</f>
        <v>0</v>
      </c>
      <c r="U47" s="129">
        <f>цены!AZ47*выдача!AF47</f>
        <v>0</v>
      </c>
      <c r="V47" s="129">
        <f>цены!BA47*выдача!AG47</f>
        <v>0</v>
      </c>
      <c r="W47" s="129">
        <f>цены!BB47*выдача!AH47</f>
        <v>0</v>
      </c>
      <c r="X47" s="129">
        <f>цены!BC47*выдача!AI47</f>
        <v>0</v>
      </c>
      <c r="Y47" s="79"/>
    </row>
    <row r="48" spans="1:25" ht="20.25" thickTop="1" thickBot="1">
      <c r="A48" s="25">
        <f>цены!AE48</f>
        <v>0</v>
      </c>
      <c r="B48" s="29">
        <f>выдача!B48</f>
        <v>0</v>
      </c>
      <c r="C48" s="91" t="str">
        <f>цены!A48</f>
        <v>Картофель</v>
      </c>
      <c r="D48" s="129">
        <f>цены!AI48*выдача!O48</f>
        <v>90</v>
      </c>
      <c r="E48" s="129">
        <f>цены!AJ48*выдача!P48</f>
        <v>90</v>
      </c>
      <c r="F48" s="129">
        <f>цены!AK48*выдача!Q48</f>
        <v>90</v>
      </c>
      <c r="G48" s="129">
        <f>цены!AL48*выдача!R48</f>
        <v>540</v>
      </c>
      <c r="H48" s="129">
        <f>цены!AM48*выдача!S48</f>
        <v>90</v>
      </c>
      <c r="I48" s="129">
        <f>цены!AN48*выдача!T48</f>
        <v>90</v>
      </c>
      <c r="J48" s="129">
        <f>цены!AO48*выдача!U48</f>
        <v>540</v>
      </c>
      <c r="K48" s="129">
        <f>цены!AP48*выдача!V48</f>
        <v>90</v>
      </c>
      <c r="L48" s="129">
        <f>цены!AQ48*выдача!W48</f>
        <v>90</v>
      </c>
      <c r="M48" s="129">
        <f>цены!AR48*выдача!X48</f>
        <v>540</v>
      </c>
      <c r="N48" s="129">
        <f>цены!AS48*выдача!Y48</f>
        <v>90</v>
      </c>
      <c r="O48" s="129">
        <f>цены!AT48*выдача!Z48</f>
        <v>90</v>
      </c>
      <c r="P48" s="129">
        <f>цены!AU48*выдача!AA48</f>
        <v>540</v>
      </c>
      <c r="Q48" s="129">
        <f>цены!AV48*выдача!AB48</f>
        <v>90</v>
      </c>
      <c r="R48" s="129">
        <f>цены!AW48*выдача!AC48</f>
        <v>90</v>
      </c>
      <c r="S48" s="129">
        <f>цены!AX48*выдача!AD48</f>
        <v>540</v>
      </c>
      <c r="T48" s="129">
        <f>цены!AY48*выдача!AE48</f>
        <v>90</v>
      </c>
      <c r="U48" s="129">
        <f>цены!AZ48*выдача!AF48</f>
        <v>90</v>
      </c>
      <c r="V48" s="129">
        <f>цены!BA48*выдача!AG48</f>
        <v>540</v>
      </c>
      <c r="W48" s="129">
        <f>цены!BB48*выдача!AH48</f>
        <v>90</v>
      </c>
      <c r="X48" s="129">
        <f>цены!BC48*выдача!AI48</f>
        <v>90</v>
      </c>
      <c r="Y48" s="79"/>
    </row>
    <row r="49" spans="1:25" ht="20.25" thickTop="1" thickBot="1">
      <c r="A49" s="25">
        <f>цены!AE49</f>
        <v>0</v>
      </c>
      <c r="B49" s="29">
        <f>выдача!B49</f>
        <v>0</v>
      </c>
      <c r="C49" s="91" t="str">
        <f>цены!A49</f>
        <v>капуста</v>
      </c>
      <c r="D49" s="129">
        <f>цены!AI49*выдача!O49</f>
        <v>0</v>
      </c>
      <c r="E49" s="129">
        <f>цены!AJ49*выдача!P49</f>
        <v>0</v>
      </c>
      <c r="F49" s="129">
        <f>цены!AK49*выдача!Q49</f>
        <v>0</v>
      </c>
      <c r="G49" s="129">
        <f>цены!AL49*выдача!R49</f>
        <v>91</v>
      </c>
      <c r="H49" s="129">
        <f>цены!AM49*выдача!S49</f>
        <v>0</v>
      </c>
      <c r="I49" s="129">
        <f>цены!AN49*выдача!T49</f>
        <v>0</v>
      </c>
      <c r="J49" s="129">
        <f>цены!AO49*выдача!U49</f>
        <v>91</v>
      </c>
      <c r="K49" s="129">
        <f>цены!AP49*выдача!V49</f>
        <v>0</v>
      </c>
      <c r="L49" s="129">
        <f>цены!AQ49*выдача!W49</f>
        <v>0</v>
      </c>
      <c r="M49" s="129">
        <f>цены!AR49*выдача!X49</f>
        <v>90.35</v>
      </c>
      <c r="N49" s="129">
        <f>цены!AS49*выдача!Y49</f>
        <v>0</v>
      </c>
      <c r="O49" s="129">
        <f>цены!AT49*выдача!Z49</f>
        <v>0</v>
      </c>
      <c r="P49" s="129">
        <f>цены!AU49*выдача!AA49</f>
        <v>65</v>
      </c>
      <c r="Q49" s="129">
        <f>цены!AV49*выдача!AB49</f>
        <v>0</v>
      </c>
      <c r="R49" s="129">
        <f>цены!AW49*выдача!AC49</f>
        <v>0</v>
      </c>
      <c r="S49" s="129">
        <f>цены!AX49*выдача!AD49</f>
        <v>58.5</v>
      </c>
      <c r="T49" s="129">
        <f>цены!AY49*выдача!AE49</f>
        <v>0</v>
      </c>
      <c r="U49" s="129">
        <f>цены!AZ49*выдача!AF49</f>
        <v>0</v>
      </c>
      <c r="V49" s="129">
        <f>цены!BA49*выдача!AG49</f>
        <v>56.55</v>
      </c>
      <c r="W49" s="129">
        <f>цены!BB49*выдача!AH49</f>
        <v>0</v>
      </c>
      <c r="X49" s="129">
        <f>цены!BC49*выдача!AI49</f>
        <v>0</v>
      </c>
      <c r="Y49" s="79"/>
    </row>
    <row r="50" spans="1:25" ht="20.25" thickTop="1" thickBot="1">
      <c r="A50" s="25">
        <f>цены!AE50</f>
        <v>0</v>
      </c>
      <c r="B50" s="29">
        <f>выдача!B50</f>
        <v>0</v>
      </c>
      <c r="C50" s="91" t="str">
        <f>цены!A50</f>
        <v>лук</v>
      </c>
      <c r="D50" s="129">
        <f>цены!AI50*выдача!O50</f>
        <v>9</v>
      </c>
      <c r="E50" s="129">
        <f>цены!AJ50*выдача!P50</f>
        <v>9</v>
      </c>
      <c r="F50" s="129">
        <f>цены!AK50*выдача!Q50</f>
        <v>9</v>
      </c>
      <c r="G50" s="129">
        <f>цены!AL50*выдача!R50</f>
        <v>9</v>
      </c>
      <c r="H50" s="129">
        <f>цены!AM50*выдача!S50</f>
        <v>9</v>
      </c>
      <c r="I50" s="129">
        <f>цены!AN50*выдача!T50</f>
        <v>9</v>
      </c>
      <c r="J50" s="129">
        <f>цены!AO50*выдача!U50</f>
        <v>9</v>
      </c>
      <c r="K50" s="129">
        <f>цены!AP50*выдача!V50</f>
        <v>9</v>
      </c>
      <c r="L50" s="129">
        <f>цены!AQ50*выдача!W50</f>
        <v>9</v>
      </c>
      <c r="M50" s="129">
        <f>цены!AR50*выдача!X50</f>
        <v>9</v>
      </c>
      <c r="N50" s="129">
        <f>цены!AS50*выдача!Y50</f>
        <v>9</v>
      </c>
      <c r="O50" s="129">
        <f>цены!AT50*выдача!Z50</f>
        <v>9</v>
      </c>
      <c r="P50" s="129">
        <f>цены!AU50*выдача!AA50</f>
        <v>9</v>
      </c>
      <c r="Q50" s="129">
        <f>цены!AV50*выдача!AB50</f>
        <v>9</v>
      </c>
      <c r="R50" s="129">
        <f>цены!AW50*выдача!AC50</f>
        <v>12</v>
      </c>
      <c r="S50" s="129">
        <f>цены!AX50*выдача!AD50</f>
        <v>12</v>
      </c>
      <c r="T50" s="129">
        <f>цены!AY50*выдача!AE50</f>
        <v>12</v>
      </c>
      <c r="U50" s="129">
        <f>цены!AZ50*выдача!AF50</f>
        <v>12</v>
      </c>
      <c r="V50" s="129">
        <f>цены!BA50*выдача!AG50</f>
        <v>12</v>
      </c>
      <c r="W50" s="129">
        <f>цены!BB50*выдача!AH50</f>
        <v>12</v>
      </c>
      <c r="X50" s="129">
        <f>цены!BC50*выдача!AI50</f>
        <v>13.2</v>
      </c>
      <c r="Y50" s="79"/>
    </row>
    <row r="51" spans="1:25" ht="20.25" thickTop="1" thickBot="1">
      <c r="A51" s="25">
        <f>цены!AE51</f>
        <v>0</v>
      </c>
      <c r="B51" s="29">
        <f>выдача!B51</f>
        <v>0</v>
      </c>
      <c r="C51" s="91" t="str">
        <f>цены!A51</f>
        <v>морковь</v>
      </c>
      <c r="D51" s="129">
        <f>цены!AI51*выдача!O51</f>
        <v>8.6999999999999993</v>
      </c>
      <c r="E51" s="129">
        <f>цены!AJ51*выдача!P51</f>
        <v>8.6999999999999993</v>
      </c>
      <c r="F51" s="129">
        <f>цены!AK51*выдача!Q51</f>
        <v>8.6999999999999993</v>
      </c>
      <c r="G51" s="129">
        <f>цены!AL51*выдача!R51</f>
        <v>8.6999999999999993</v>
      </c>
      <c r="H51" s="129">
        <f>цены!AM51*выдача!S51</f>
        <v>8.6999999999999993</v>
      </c>
      <c r="I51" s="129">
        <f>цены!AN51*выдача!T51</f>
        <v>8.6999999999999993</v>
      </c>
      <c r="J51" s="129">
        <f>цены!AO51*выдача!U51</f>
        <v>8.6999999999999993</v>
      </c>
      <c r="K51" s="129">
        <f>цены!AP51*выдача!V51</f>
        <v>8.6999999999999993</v>
      </c>
      <c r="L51" s="129">
        <f>цены!AQ51*выдача!W51</f>
        <v>8.6999999999999993</v>
      </c>
      <c r="M51" s="129">
        <f>цены!AR51*выдача!X51</f>
        <v>8.6999999999999993</v>
      </c>
      <c r="N51" s="129">
        <f>цены!AS51*выдача!Y51</f>
        <v>8.6999999999999993</v>
      </c>
      <c r="O51" s="129">
        <f>цены!AT51*выдача!Z51</f>
        <v>9.2799999999999994</v>
      </c>
      <c r="P51" s="129">
        <f>цены!AU51*выдача!AA51</f>
        <v>11.600000000000001</v>
      </c>
      <c r="Q51" s="129">
        <f>цены!AV51*выдача!AB51</f>
        <v>11.600000000000001</v>
      </c>
      <c r="R51" s="129">
        <f>цены!AW51*выдача!AC51</f>
        <v>11.600000000000001</v>
      </c>
      <c r="S51" s="129">
        <f>цены!AX51*выдача!AD51</f>
        <v>11.600000000000001</v>
      </c>
      <c r="T51" s="129">
        <f>цены!AY51*выдача!AE51</f>
        <v>11.600000000000001</v>
      </c>
      <c r="U51" s="129">
        <f>цены!AZ51*выдача!AF51</f>
        <v>11.600000000000001</v>
      </c>
      <c r="V51" s="129">
        <f>цены!BA51*выдача!AG51</f>
        <v>11.600000000000001</v>
      </c>
      <c r="W51" s="129">
        <f>цены!BB51*выдача!AH51</f>
        <v>11.600000000000001</v>
      </c>
      <c r="X51" s="129">
        <f>цены!BC51*выдача!AI51</f>
        <v>11.600000000000001</v>
      </c>
      <c r="Y51" s="79"/>
    </row>
    <row r="52" spans="1:25" ht="20.25" thickTop="1" thickBot="1">
      <c r="A52" s="25">
        <f>цены!AE52</f>
        <v>0</v>
      </c>
      <c r="B52" s="29">
        <f>выдача!B52</f>
        <v>0</v>
      </c>
      <c r="C52" s="91" t="str">
        <f>цены!A52</f>
        <v>огурцы</v>
      </c>
      <c r="D52" s="129">
        <f>цены!AI52*выдача!O52</f>
        <v>88.2</v>
      </c>
      <c r="E52" s="129">
        <f>цены!AJ52*выдача!P52</f>
        <v>88.2</v>
      </c>
      <c r="F52" s="129">
        <f>цены!AK52*выдача!Q52</f>
        <v>88.2</v>
      </c>
      <c r="G52" s="129">
        <f>цены!AL52*выдача!R52</f>
        <v>88.2</v>
      </c>
      <c r="H52" s="129">
        <f>цены!AM52*выдача!S52</f>
        <v>88.2</v>
      </c>
      <c r="I52" s="129">
        <f>цены!AN52*выдача!T52</f>
        <v>88.2</v>
      </c>
      <c r="J52" s="129">
        <f>цены!AO52*выдача!U52</f>
        <v>88.2</v>
      </c>
      <c r="K52" s="129">
        <f>цены!AP52*выдача!V52</f>
        <v>138.6</v>
      </c>
      <c r="L52" s="129">
        <f>цены!AQ52*выдача!W52</f>
        <v>105</v>
      </c>
      <c r="M52" s="129">
        <f>цены!AR52*выдача!X52</f>
        <v>105</v>
      </c>
      <c r="N52" s="129">
        <f>цены!AS52*выдача!Y52</f>
        <v>105</v>
      </c>
      <c r="O52" s="129">
        <f>цены!AT52*выдача!Z52</f>
        <v>60</v>
      </c>
      <c r="P52" s="129">
        <f>цены!AU52*выдача!AA52</f>
        <v>60</v>
      </c>
      <c r="Q52" s="129">
        <f>цены!AV52*выдача!AB52</f>
        <v>60</v>
      </c>
      <c r="R52" s="129">
        <f>цены!AW52*выдача!AC52</f>
        <v>60</v>
      </c>
      <c r="S52" s="129">
        <f>цены!AX52*выдача!AD52</f>
        <v>66</v>
      </c>
      <c r="T52" s="129">
        <f>цены!AY52*выдача!AE52</f>
        <v>66</v>
      </c>
      <c r="U52" s="129">
        <f>цены!AZ52*выдача!AF52</f>
        <v>78</v>
      </c>
      <c r="V52" s="129">
        <f>цены!BA52*выдача!AG52</f>
        <v>78</v>
      </c>
      <c r="W52" s="129">
        <f>цены!BB52*выдача!AH52</f>
        <v>78</v>
      </c>
      <c r="X52" s="129">
        <f>цены!BC52*выдача!AI52</f>
        <v>72</v>
      </c>
      <c r="Y52" s="79"/>
    </row>
    <row r="53" spans="1:25" ht="20.25" thickTop="1" thickBot="1">
      <c r="A53" s="25">
        <f>цены!AE53</f>
        <v>0</v>
      </c>
      <c r="B53" s="29">
        <f>выдача!B53</f>
        <v>0</v>
      </c>
      <c r="C53" s="91" t="str">
        <f>цены!A53</f>
        <v>помидоры</v>
      </c>
      <c r="D53" s="129">
        <f>цены!AI53*выдача!O53</f>
        <v>100.8</v>
      </c>
      <c r="E53" s="129">
        <f>цены!AJ53*выдача!P53</f>
        <v>100.8</v>
      </c>
      <c r="F53" s="129">
        <f>цены!AK53*выдача!Q53</f>
        <v>100.8</v>
      </c>
      <c r="G53" s="129">
        <f>цены!AL53*выдача!R53</f>
        <v>100.8</v>
      </c>
      <c r="H53" s="129">
        <f>цены!AM53*выдача!S53</f>
        <v>100.8</v>
      </c>
      <c r="I53" s="129">
        <f>цены!AN53*выдача!T53</f>
        <v>100.8</v>
      </c>
      <c r="J53" s="129">
        <f>цены!AO53*выдача!U53</f>
        <v>100.8</v>
      </c>
      <c r="K53" s="129">
        <f>цены!AP53*выдача!V53</f>
        <v>163.20000000000002</v>
      </c>
      <c r="L53" s="129">
        <f>цены!AQ53*выдача!W53</f>
        <v>120</v>
      </c>
      <c r="M53" s="129">
        <f>цены!AR53*выдача!X53</f>
        <v>120</v>
      </c>
      <c r="N53" s="129">
        <f>цены!AS53*выдача!Y53</f>
        <v>132</v>
      </c>
      <c r="O53" s="129">
        <f>цены!AT53*выдача!Z53</f>
        <v>120</v>
      </c>
      <c r="P53" s="129">
        <f>цены!AU53*выдача!AA53</f>
        <v>120</v>
      </c>
      <c r="Q53" s="129">
        <f>цены!AV53*выдача!AB53</f>
        <v>120</v>
      </c>
      <c r="R53" s="129">
        <f>цены!AW53*выдача!AC53</f>
        <v>120</v>
      </c>
      <c r="S53" s="129">
        <f>цены!AX53*выдача!AD53</f>
        <v>132</v>
      </c>
      <c r="T53" s="129">
        <f>цены!AY53*выдача!AE53</f>
        <v>132</v>
      </c>
      <c r="U53" s="129">
        <f>цены!AZ53*выдача!AF53</f>
        <v>156</v>
      </c>
      <c r="V53" s="129">
        <f>цены!BA53*выдача!AG53</f>
        <v>156</v>
      </c>
      <c r="W53" s="129">
        <f>цены!BB53*выдача!AH53</f>
        <v>156</v>
      </c>
      <c r="X53" s="129">
        <f>цены!BC53*выдача!AI53</f>
        <v>144</v>
      </c>
      <c r="Y53" s="79"/>
    </row>
    <row r="54" spans="1:25" ht="20.25" thickTop="1" thickBot="1">
      <c r="A54" s="25">
        <f>цены!AE54</f>
        <v>0</v>
      </c>
      <c r="B54" s="29">
        <f>выдача!B54</f>
        <v>0</v>
      </c>
      <c r="C54" s="91">
        <f>цены!A54</f>
        <v>0</v>
      </c>
      <c r="D54" s="129">
        <f>цены!AI54*выдача!O54</f>
        <v>0</v>
      </c>
      <c r="E54" s="129">
        <f>цены!AJ54*выдача!P54</f>
        <v>0</v>
      </c>
      <c r="F54" s="129">
        <f>цены!AK54*выдача!Q54</f>
        <v>0</v>
      </c>
      <c r="G54" s="129">
        <f>цены!AL54*выдача!R54</f>
        <v>0</v>
      </c>
      <c r="H54" s="129">
        <f>цены!AM54*выдача!S54</f>
        <v>0</v>
      </c>
      <c r="I54" s="129">
        <f>цены!AN54*выдача!T54</f>
        <v>0</v>
      </c>
      <c r="J54" s="129">
        <f>цены!AO54*выдача!U54</f>
        <v>0</v>
      </c>
      <c r="K54" s="129">
        <f>цены!AP54*выдача!V54</f>
        <v>0</v>
      </c>
      <c r="L54" s="129">
        <f>цены!AQ54*выдача!W54</f>
        <v>0</v>
      </c>
      <c r="M54" s="129">
        <f>цены!AR54*выдача!X54</f>
        <v>0</v>
      </c>
      <c r="N54" s="129">
        <f>цены!AS54*выдача!Y54</f>
        <v>0</v>
      </c>
      <c r="O54" s="129">
        <f>цены!AT54*выдача!Z54</f>
        <v>0</v>
      </c>
      <c r="P54" s="129">
        <f>цены!AU54*выдача!AA54</f>
        <v>0</v>
      </c>
      <c r="Q54" s="129">
        <f>цены!AV54*выдача!AB54</f>
        <v>0</v>
      </c>
      <c r="R54" s="129">
        <f>цены!AW54*выдача!AC54</f>
        <v>0</v>
      </c>
      <c r="S54" s="129">
        <f>цены!AX54*выдача!AD54</f>
        <v>0</v>
      </c>
      <c r="T54" s="129">
        <f>цены!AY54*выдача!AE54</f>
        <v>0</v>
      </c>
      <c r="U54" s="129">
        <f>цены!AZ54*выдача!AF54</f>
        <v>0</v>
      </c>
      <c r="V54" s="129">
        <f>цены!BA54*выдача!AG54</f>
        <v>0</v>
      </c>
      <c r="W54" s="129">
        <f>цены!BB54*выдача!AH54</f>
        <v>0</v>
      </c>
      <c r="X54" s="129">
        <f>цены!BC54*выдача!AI54</f>
        <v>0</v>
      </c>
      <c r="Y54" s="79"/>
    </row>
    <row r="55" spans="1:25" ht="20.25" thickTop="1" thickBot="1">
      <c r="A55" s="25">
        <f>цены!AE55</f>
        <v>0</v>
      </c>
      <c r="B55" s="29">
        <f>выдача!B55</f>
        <v>0</v>
      </c>
      <c r="C55" s="91">
        <f>цены!A55</f>
        <v>0</v>
      </c>
      <c r="D55" s="129">
        <f>цены!AI55*выдача!O55</f>
        <v>0</v>
      </c>
      <c r="E55" s="129">
        <f>цены!AJ55*выдача!P55</f>
        <v>0</v>
      </c>
      <c r="F55" s="129">
        <f>цены!AK55*выдача!Q55</f>
        <v>0</v>
      </c>
      <c r="G55" s="129">
        <f>цены!AL55*выдача!R55</f>
        <v>0</v>
      </c>
      <c r="H55" s="129">
        <f>цены!AM55*выдача!S55</f>
        <v>0</v>
      </c>
      <c r="I55" s="129">
        <f>цены!AN55*выдача!T55</f>
        <v>0</v>
      </c>
      <c r="J55" s="129">
        <f>цены!AO55*выдача!U55</f>
        <v>0</v>
      </c>
      <c r="K55" s="129">
        <f>цены!AP55*выдача!V55</f>
        <v>0</v>
      </c>
      <c r="L55" s="129">
        <f>цены!AQ55*выдача!W55</f>
        <v>0</v>
      </c>
      <c r="M55" s="129">
        <f>цены!AR55*выдача!X55</f>
        <v>0</v>
      </c>
      <c r="N55" s="129">
        <f>цены!AS55*выдача!Y55</f>
        <v>0</v>
      </c>
      <c r="O55" s="129">
        <f>цены!AT55*выдача!Z55</f>
        <v>0</v>
      </c>
      <c r="P55" s="129">
        <f>цены!AU55*выдача!AA55</f>
        <v>0</v>
      </c>
      <c r="Q55" s="129">
        <f>цены!AV55*выдача!AB55</f>
        <v>0</v>
      </c>
      <c r="R55" s="129">
        <f>цены!AW55*выдача!AC55</f>
        <v>0</v>
      </c>
      <c r="S55" s="129">
        <f>цены!AX55*выдача!AD55</f>
        <v>0</v>
      </c>
      <c r="T55" s="129">
        <f>цены!AY55*выдача!AE55</f>
        <v>0</v>
      </c>
      <c r="U55" s="129">
        <f>цены!AZ55*выдача!AF55</f>
        <v>0</v>
      </c>
      <c r="V55" s="129">
        <f>цены!BA55*выдача!AG55</f>
        <v>0</v>
      </c>
      <c r="W55" s="129">
        <f>цены!BB55*выдача!AH55</f>
        <v>0</v>
      </c>
      <c r="X55" s="129">
        <f>цены!BC55*выдача!AI55</f>
        <v>0</v>
      </c>
      <c r="Y55" s="79"/>
    </row>
    <row r="56" spans="1:25" ht="20.25" thickTop="1" thickBot="1">
      <c r="A56" s="25">
        <f>цены!AE56</f>
        <v>0</v>
      </c>
      <c r="B56" s="29">
        <f>выдача!B56</f>
        <v>0</v>
      </c>
      <c r="C56" s="91">
        <f>цены!A56</f>
        <v>0</v>
      </c>
      <c r="D56" s="129">
        <f>цены!AI56*выдача!O56</f>
        <v>0</v>
      </c>
      <c r="E56" s="129">
        <f>цены!AJ56*выдача!P56</f>
        <v>0</v>
      </c>
      <c r="F56" s="129">
        <f>цены!AK56*выдача!Q56</f>
        <v>0</v>
      </c>
      <c r="G56" s="129">
        <f>цены!AL56*выдача!R56</f>
        <v>0</v>
      </c>
      <c r="H56" s="129">
        <f>цены!AM56*выдача!S56</f>
        <v>0</v>
      </c>
      <c r="I56" s="129">
        <f>цены!AN56*выдача!T56</f>
        <v>0</v>
      </c>
      <c r="J56" s="129">
        <f>цены!AO56*выдача!U56</f>
        <v>0</v>
      </c>
      <c r="K56" s="129">
        <f>цены!AP56*выдача!V56</f>
        <v>0</v>
      </c>
      <c r="L56" s="129">
        <f>цены!AQ56*выдача!W56</f>
        <v>0</v>
      </c>
      <c r="M56" s="129">
        <f>цены!AR56*выдача!X56</f>
        <v>0</v>
      </c>
      <c r="N56" s="129">
        <f>цены!AS56*выдача!Y56</f>
        <v>0</v>
      </c>
      <c r="O56" s="129">
        <f>цены!AT56*выдача!Z56</f>
        <v>0</v>
      </c>
      <c r="P56" s="129">
        <f>цены!AU56*выдача!AA56</f>
        <v>0</v>
      </c>
      <c r="Q56" s="129">
        <f>цены!AV56*выдача!AB56</f>
        <v>0</v>
      </c>
      <c r="R56" s="129">
        <f>цены!AW56*выдача!AC56</f>
        <v>0</v>
      </c>
      <c r="S56" s="129">
        <f>цены!AX56*выдача!AD56</f>
        <v>0</v>
      </c>
      <c r="T56" s="129">
        <f>цены!AY56*выдача!AE56</f>
        <v>0</v>
      </c>
      <c r="U56" s="129">
        <f>цены!AZ56*выдача!AF56</f>
        <v>0</v>
      </c>
      <c r="V56" s="129">
        <f>цены!BA56*выдача!AG56</f>
        <v>0</v>
      </c>
      <c r="W56" s="129">
        <f>цены!BB56*выдача!AH56</f>
        <v>0</v>
      </c>
      <c r="X56" s="129">
        <f>цены!BC56*выдача!AI56</f>
        <v>0</v>
      </c>
      <c r="Y56" s="79"/>
    </row>
    <row r="57" spans="1:25" ht="20.25" thickTop="1" thickBot="1">
      <c r="A57" s="25">
        <f>цены!AE57</f>
        <v>0</v>
      </c>
      <c r="B57" s="29">
        <f>выдача!B57</f>
        <v>0</v>
      </c>
      <c r="C57" s="91" t="str">
        <f>цены!A57</f>
        <v>хлеб белый</v>
      </c>
      <c r="D57" s="129">
        <f>цены!AI57*выдача!O57</f>
        <v>48</v>
      </c>
      <c r="E57" s="129">
        <f>цены!AJ57*выдача!P57</f>
        <v>48</v>
      </c>
      <c r="F57" s="129">
        <f>цены!AK57*выдача!Q57</f>
        <v>48</v>
      </c>
      <c r="G57" s="129">
        <f>цены!AL57*выдача!R57</f>
        <v>48</v>
      </c>
      <c r="H57" s="129">
        <f>цены!AM57*выдача!S57</f>
        <v>48</v>
      </c>
      <c r="I57" s="129">
        <f>цены!AN57*выдача!T57</f>
        <v>48</v>
      </c>
      <c r="J57" s="129">
        <f>цены!AO57*выдача!U57</f>
        <v>48</v>
      </c>
      <c r="K57" s="129">
        <f>цены!AP57*выдача!V57</f>
        <v>48</v>
      </c>
      <c r="L57" s="129">
        <f>цены!AQ57*выдача!W57</f>
        <v>48</v>
      </c>
      <c r="M57" s="129">
        <f>цены!AR57*выдача!X57</f>
        <v>48</v>
      </c>
      <c r="N57" s="129">
        <f>цены!AS57*выдача!Y57</f>
        <v>48</v>
      </c>
      <c r="O57" s="129">
        <f>цены!AT57*выдача!Z57</f>
        <v>48</v>
      </c>
      <c r="P57" s="129">
        <f>цены!AU57*выдача!AA57</f>
        <v>48</v>
      </c>
      <c r="Q57" s="129">
        <f>цены!AV57*выдача!AB57</f>
        <v>48</v>
      </c>
      <c r="R57" s="129">
        <f>цены!AW57*выдача!AC57</f>
        <v>48</v>
      </c>
      <c r="S57" s="129">
        <f>цены!AX57*выдача!AD57</f>
        <v>48</v>
      </c>
      <c r="T57" s="129">
        <f>цены!AY57*выдача!AE57</f>
        <v>48</v>
      </c>
      <c r="U57" s="129">
        <f>цены!AZ57*выдача!AF57</f>
        <v>48</v>
      </c>
      <c r="V57" s="129">
        <f>цены!BA57*выдача!AG57</f>
        <v>48</v>
      </c>
      <c r="W57" s="129">
        <f>цены!BB57*выдача!AH57</f>
        <v>48</v>
      </c>
      <c r="X57" s="129">
        <f>цены!BC57*выдача!AI57</f>
        <v>48</v>
      </c>
      <c r="Y57" s="79"/>
    </row>
    <row r="58" spans="1:25" ht="20.25" thickTop="1" thickBot="1">
      <c r="A58" s="25">
        <f>цены!AE58</f>
        <v>0</v>
      </c>
      <c r="B58" s="29">
        <f>выдача!B58</f>
        <v>0</v>
      </c>
      <c r="C58" s="91" t="str">
        <f>цены!A58</f>
        <v>хлеб черный</v>
      </c>
      <c r="D58" s="129">
        <f>цены!AI58*выдача!O58</f>
        <v>52</v>
      </c>
      <c r="E58" s="129">
        <f>цены!AJ58*выдача!P58</f>
        <v>52</v>
      </c>
      <c r="F58" s="129">
        <f>цены!AK58*выдача!Q58</f>
        <v>52</v>
      </c>
      <c r="G58" s="129">
        <f>цены!AL58*выдача!R58</f>
        <v>52</v>
      </c>
      <c r="H58" s="129">
        <f>цены!AM58*выдача!S58</f>
        <v>52</v>
      </c>
      <c r="I58" s="129">
        <f>цены!AN58*выдача!T58</f>
        <v>52</v>
      </c>
      <c r="J58" s="129">
        <f>цены!AO58*выдача!U58</f>
        <v>52</v>
      </c>
      <c r="K58" s="129">
        <f>цены!AP58*выдача!V58</f>
        <v>52</v>
      </c>
      <c r="L58" s="129">
        <f>цены!AQ58*выдача!W58</f>
        <v>52</v>
      </c>
      <c r="M58" s="129">
        <f>цены!AR58*выдача!X58</f>
        <v>52</v>
      </c>
      <c r="N58" s="129">
        <f>цены!AS58*выдача!Y58</f>
        <v>52</v>
      </c>
      <c r="O58" s="129">
        <f>цены!AT58*выдача!Z58</f>
        <v>52</v>
      </c>
      <c r="P58" s="129">
        <f>цены!AU58*выдача!AA58</f>
        <v>52</v>
      </c>
      <c r="Q58" s="129">
        <f>цены!AV58*выдача!AB58</f>
        <v>52</v>
      </c>
      <c r="R58" s="129">
        <f>цены!AW58*выдача!AC58</f>
        <v>52</v>
      </c>
      <c r="S58" s="129">
        <f>цены!AX58*выдача!AD58</f>
        <v>52</v>
      </c>
      <c r="T58" s="129">
        <f>цены!AY58*выдача!AE58</f>
        <v>52</v>
      </c>
      <c r="U58" s="129">
        <f>цены!AZ58*выдача!AF58</f>
        <v>52</v>
      </c>
      <c r="V58" s="129">
        <f>цены!BA58*выдача!AG58</f>
        <v>52</v>
      </c>
      <c r="W58" s="129">
        <f>цены!BB58*выдача!AH58</f>
        <v>52</v>
      </c>
      <c r="X58" s="129">
        <f>цены!BC58*выдача!AI58</f>
        <v>52</v>
      </c>
      <c r="Y58" s="79"/>
    </row>
    <row r="59" spans="1:25" ht="20.25" thickTop="1" thickBot="1">
      <c r="A59" s="25">
        <f>цены!AE59</f>
        <v>0</v>
      </c>
      <c r="B59" s="29">
        <f>выдача!B59</f>
        <v>0</v>
      </c>
      <c r="C59" s="91">
        <f>цены!A59</f>
        <v>0</v>
      </c>
      <c r="D59" s="129">
        <f>цены!AI59*выдача!O59</f>
        <v>0</v>
      </c>
      <c r="E59" s="129">
        <f>цены!AJ59*выдача!P59</f>
        <v>0</v>
      </c>
      <c r="F59" s="129">
        <f>цены!AK59*выдача!Q59</f>
        <v>0</v>
      </c>
      <c r="G59" s="129">
        <f>цены!AL59*выдача!R59</f>
        <v>0</v>
      </c>
      <c r="H59" s="129">
        <f>цены!AM59*выдача!S59</f>
        <v>0</v>
      </c>
      <c r="I59" s="129">
        <f>цены!AN59*выдача!T59</f>
        <v>0</v>
      </c>
      <c r="J59" s="129">
        <f>цены!AO59*выдача!U59</f>
        <v>0</v>
      </c>
      <c r="K59" s="129">
        <f>цены!AP59*выдача!V59</f>
        <v>0</v>
      </c>
      <c r="L59" s="129">
        <f>цены!AQ59*выдача!W59</f>
        <v>0</v>
      </c>
      <c r="M59" s="129">
        <f>цены!AR59*выдача!X59</f>
        <v>0</v>
      </c>
      <c r="N59" s="129">
        <f>цены!AS59*выдача!Y59</f>
        <v>0</v>
      </c>
      <c r="O59" s="129">
        <f>цены!AT59*выдача!Z59</f>
        <v>0</v>
      </c>
      <c r="P59" s="129">
        <f>цены!AU59*выдача!AA59</f>
        <v>0</v>
      </c>
      <c r="Q59" s="129">
        <f>цены!AV59*выдача!AB59</f>
        <v>0</v>
      </c>
      <c r="R59" s="129">
        <f>цены!AW59*выдача!AC59</f>
        <v>0</v>
      </c>
      <c r="S59" s="129">
        <f>цены!AX59*выдача!AD59</f>
        <v>0</v>
      </c>
      <c r="T59" s="129">
        <f>цены!AY59*выдача!AE59</f>
        <v>0</v>
      </c>
      <c r="U59" s="129">
        <f>цены!AZ59*выдача!AF59</f>
        <v>0</v>
      </c>
      <c r="V59" s="129">
        <f>цены!BA59*выдача!AG59</f>
        <v>0</v>
      </c>
      <c r="W59" s="129">
        <f>цены!BB59*выдача!AH59</f>
        <v>0</v>
      </c>
      <c r="X59" s="129">
        <f>цены!BC59*выдача!AI59</f>
        <v>0</v>
      </c>
      <c r="Y59" s="79"/>
    </row>
    <row r="60" spans="1:25" ht="20.25" thickTop="1" thickBot="1">
      <c r="A60" s="25">
        <f>цены!AE60</f>
        <v>0</v>
      </c>
      <c r="B60" s="29">
        <f>выдача!B60</f>
        <v>0</v>
      </c>
      <c r="C60" s="91">
        <f>цены!A60</f>
        <v>0</v>
      </c>
      <c r="D60" s="129">
        <f>цены!AI60*выдача!O60</f>
        <v>0</v>
      </c>
      <c r="E60" s="129">
        <f>цены!AJ60*выдача!P60</f>
        <v>0</v>
      </c>
      <c r="F60" s="129">
        <f>цены!AK60*выдача!Q60</f>
        <v>0</v>
      </c>
      <c r="G60" s="129">
        <f>цены!AL60*выдача!R60</f>
        <v>0</v>
      </c>
      <c r="H60" s="129">
        <f>цены!AM60*выдача!S60</f>
        <v>0</v>
      </c>
      <c r="I60" s="129">
        <f>цены!AN60*выдача!T60</f>
        <v>0</v>
      </c>
      <c r="J60" s="129">
        <f>цены!AO60*выдача!U60</f>
        <v>0</v>
      </c>
      <c r="K60" s="129">
        <f>цены!AP60*выдача!V60</f>
        <v>0</v>
      </c>
      <c r="L60" s="129">
        <f>цены!AQ60*выдача!W60</f>
        <v>0</v>
      </c>
      <c r="M60" s="129">
        <f>цены!AR60*выдача!X60</f>
        <v>0</v>
      </c>
      <c r="N60" s="129">
        <f>цены!AS60*выдача!Y60</f>
        <v>0</v>
      </c>
      <c r="O60" s="129">
        <f>цены!AT60*выдача!Z60</f>
        <v>0</v>
      </c>
      <c r="P60" s="129">
        <f>цены!AU60*выдача!AA60</f>
        <v>0</v>
      </c>
      <c r="Q60" s="129">
        <f>цены!AV60*выдача!AB60</f>
        <v>0</v>
      </c>
      <c r="R60" s="129">
        <f>цены!AW60*выдача!AC60</f>
        <v>0</v>
      </c>
      <c r="S60" s="129">
        <f>цены!AX60*выдача!AD60</f>
        <v>0</v>
      </c>
      <c r="T60" s="129">
        <f>цены!AY60*выдача!AE60</f>
        <v>0</v>
      </c>
      <c r="U60" s="129">
        <f>цены!AZ60*выдача!AF60</f>
        <v>0</v>
      </c>
      <c r="V60" s="129">
        <f>цены!BA60*выдача!AG60</f>
        <v>0</v>
      </c>
      <c r="W60" s="129">
        <f>цены!BB60*выдача!AH60</f>
        <v>0</v>
      </c>
      <c r="X60" s="129">
        <f>цены!BC60*выдача!AI60</f>
        <v>0</v>
      </c>
      <c r="Y60" s="79"/>
    </row>
    <row r="61" spans="1:25" ht="20.25" thickTop="1" thickBot="1">
      <c r="A61" s="25">
        <f>цены!AE61</f>
        <v>0</v>
      </c>
      <c r="B61" s="29">
        <f>выдача!B61</f>
        <v>0</v>
      </c>
      <c r="C61" s="91">
        <f>цены!A61</f>
        <v>0</v>
      </c>
      <c r="D61" s="129">
        <f>цены!AI61*выдача!O61</f>
        <v>0</v>
      </c>
      <c r="E61" s="129">
        <f>цены!AJ61*выдача!P61</f>
        <v>0</v>
      </c>
      <c r="F61" s="129">
        <f>цены!AK61*выдача!Q61</f>
        <v>0</v>
      </c>
      <c r="G61" s="129">
        <f>цены!AL61*выдача!R61</f>
        <v>0</v>
      </c>
      <c r="H61" s="129">
        <f>цены!AM61*выдача!S61</f>
        <v>0</v>
      </c>
      <c r="I61" s="129">
        <f>цены!AN61*выдача!T61</f>
        <v>0</v>
      </c>
      <c r="J61" s="129">
        <f>цены!AO61*выдача!U61</f>
        <v>0</v>
      </c>
      <c r="K61" s="129">
        <f>цены!AP61*выдача!V61</f>
        <v>0</v>
      </c>
      <c r="L61" s="129">
        <f>цены!AQ61*выдача!W61</f>
        <v>0</v>
      </c>
      <c r="M61" s="129">
        <f>цены!AR61*выдача!X61</f>
        <v>0</v>
      </c>
      <c r="N61" s="129">
        <f>цены!AS61*выдача!Y61</f>
        <v>0</v>
      </c>
      <c r="O61" s="129">
        <f>цены!AT61*выдача!Z61</f>
        <v>0</v>
      </c>
      <c r="P61" s="129">
        <f>цены!AU61*выдача!AA61</f>
        <v>0</v>
      </c>
      <c r="Q61" s="129">
        <f>цены!AV61*выдача!AB61</f>
        <v>0</v>
      </c>
      <c r="R61" s="129">
        <f>цены!AW61*выдача!AC61</f>
        <v>0</v>
      </c>
      <c r="S61" s="129">
        <f>цены!AX61*выдача!AD61</f>
        <v>0</v>
      </c>
      <c r="T61" s="129">
        <f>цены!AY61*выдача!AE61</f>
        <v>0</v>
      </c>
      <c r="U61" s="129">
        <f>цены!AZ61*выдача!AF61</f>
        <v>0</v>
      </c>
      <c r="V61" s="129">
        <f>цены!BA61*выдача!AG61</f>
        <v>0</v>
      </c>
      <c r="W61" s="129">
        <f>цены!BB61*выдача!AH61</f>
        <v>0</v>
      </c>
      <c r="X61" s="129">
        <f>цены!BC61*выдача!AI61</f>
        <v>0</v>
      </c>
      <c r="Y61" s="79"/>
    </row>
    <row r="62" spans="1:25" ht="20.25" thickTop="1" thickBot="1">
      <c r="A62" s="25">
        <f>цены!AE62</f>
        <v>0</v>
      </c>
      <c r="B62" s="29">
        <f>выдача!B62</f>
        <v>0</v>
      </c>
      <c r="C62" s="91">
        <f>цены!A62</f>
        <v>0</v>
      </c>
      <c r="D62" s="129">
        <f>цены!AI62*выдача!O62</f>
        <v>0</v>
      </c>
      <c r="E62" s="129">
        <f>цены!AJ62*выдача!P62</f>
        <v>0</v>
      </c>
      <c r="F62" s="129">
        <f>цены!AK62*выдача!Q62</f>
        <v>0</v>
      </c>
      <c r="G62" s="129">
        <f>цены!AL62*выдача!R62</f>
        <v>0</v>
      </c>
      <c r="H62" s="129">
        <f>цены!AM62*выдача!S62</f>
        <v>0</v>
      </c>
      <c r="I62" s="129">
        <f>цены!AN62*выдача!T62</f>
        <v>0</v>
      </c>
      <c r="J62" s="129">
        <f>цены!AO62*выдача!U62</f>
        <v>0</v>
      </c>
      <c r="K62" s="129">
        <f>цены!AP62*выдача!V62</f>
        <v>0</v>
      </c>
      <c r="L62" s="129">
        <f>цены!AQ62*выдача!W62</f>
        <v>0</v>
      </c>
      <c r="M62" s="129">
        <f>цены!AR62*выдача!X62</f>
        <v>0</v>
      </c>
      <c r="N62" s="129">
        <f>цены!AS62*выдача!Y62</f>
        <v>0</v>
      </c>
      <c r="O62" s="129">
        <f>цены!AT62*выдача!Z62</f>
        <v>0</v>
      </c>
      <c r="P62" s="129">
        <f>цены!AU62*выдача!AA62</f>
        <v>0</v>
      </c>
      <c r="Q62" s="129">
        <f>цены!AV62*выдача!AB62</f>
        <v>0</v>
      </c>
      <c r="R62" s="129">
        <f>цены!AW62*выдача!AC62</f>
        <v>0</v>
      </c>
      <c r="S62" s="129">
        <f>цены!AX62*выдача!AD62</f>
        <v>0</v>
      </c>
      <c r="T62" s="129">
        <f>цены!AY62*выдача!AE62</f>
        <v>0</v>
      </c>
      <c r="U62" s="129">
        <f>цены!AZ62*выдача!AF62</f>
        <v>0</v>
      </c>
      <c r="V62" s="129">
        <f>цены!BA62*выдача!AG62</f>
        <v>0</v>
      </c>
      <c r="W62" s="129">
        <f>цены!BB62*выдача!AH62</f>
        <v>0</v>
      </c>
      <c r="X62" s="129">
        <f>цены!BC62*выдача!AI62</f>
        <v>0</v>
      </c>
      <c r="Y62" s="79"/>
    </row>
    <row r="63" spans="1:25" ht="20.25" thickTop="1" thickBot="1">
      <c r="A63" s="25">
        <f>цены!AE63</f>
        <v>0</v>
      </c>
      <c r="B63" s="29">
        <f>выдача!B63</f>
        <v>0</v>
      </c>
      <c r="C63" s="91">
        <f>цены!A63</f>
        <v>0</v>
      </c>
      <c r="D63" s="129">
        <f>цены!AI63*выдача!O63</f>
        <v>0</v>
      </c>
      <c r="E63" s="129">
        <f>цены!AJ63*выдача!P63</f>
        <v>0</v>
      </c>
      <c r="F63" s="129">
        <f>цены!AK63*выдача!Q63</f>
        <v>0</v>
      </c>
      <c r="G63" s="129">
        <f>цены!AL63*выдача!R63</f>
        <v>0</v>
      </c>
      <c r="H63" s="129">
        <f>цены!AM63*выдача!S63</f>
        <v>0</v>
      </c>
      <c r="I63" s="129">
        <f>цены!AN63*выдача!T63</f>
        <v>0</v>
      </c>
      <c r="J63" s="129">
        <f>цены!AO63*выдача!U63</f>
        <v>0</v>
      </c>
      <c r="K63" s="129">
        <f>цены!AP63*выдача!V63</f>
        <v>0</v>
      </c>
      <c r="L63" s="129">
        <f>цены!AQ63*выдача!W63</f>
        <v>0</v>
      </c>
      <c r="M63" s="129">
        <f>цены!AR63*выдача!X63</f>
        <v>0</v>
      </c>
      <c r="N63" s="129">
        <f>цены!AS63*выдача!Y63</f>
        <v>0</v>
      </c>
      <c r="O63" s="129">
        <f>цены!AT63*выдача!Z63</f>
        <v>0</v>
      </c>
      <c r="P63" s="129">
        <f>цены!AU63*выдача!AA63</f>
        <v>0</v>
      </c>
      <c r="Q63" s="129">
        <f>цены!AV63*выдача!AB63</f>
        <v>0</v>
      </c>
      <c r="R63" s="129">
        <f>цены!AW63*выдача!AC63</f>
        <v>0</v>
      </c>
      <c r="S63" s="129">
        <f>цены!AX63*выдача!AD63</f>
        <v>0</v>
      </c>
      <c r="T63" s="129">
        <f>цены!AY63*выдача!AE63</f>
        <v>0</v>
      </c>
      <c r="U63" s="129">
        <f>цены!AZ63*выдача!AF63</f>
        <v>0</v>
      </c>
      <c r="V63" s="129">
        <f>цены!BA63*выдача!AG63</f>
        <v>0</v>
      </c>
      <c r="W63" s="129">
        <f>цены!BB63*выдача!AH63</f>
        <v>0</v>
      </c>
      <c r="X63" s="129">
        <f>цены!BC63*выдача!AI63</f>
        <v>0</v>
      </c>
      <c r="Y63" s="79"/>
    </row>
    <row r="64" spans="1:25" ht="20.25" thickTop="1" thickBot="1">
      <c r="A64" s="25">
        <f>цены!AE64</f>
        <v>0</v>
      </c>
      <c r="B64" s="29">
        <f>выдача!B64</f>
        <v>0</v>
      </c>
      <c r="C64" s="91">
        <f>цены!A64</f>
        <v>0</v>
      </c>
      <c r="D64" s="129">
        <f>цены!AI64*выдача!O64</f>
        <v>0</v>
      </c>
      <c r="E64" s="129">
        <f>цены!AJ64*выдача!P64</f>
        <v>0</v>
      </c>
      <c r="F64" s="129">
        <f>цены!AK64*выдача!Q64</f>
        <v>0</v>
      </c>
      <c r="G64" s="129">
        <f>цены!AL64*выдача!R64</f>
        <v>0</v>
      </c>
      <c r="H64" s="129">
        <f>цены!AM64*выдача!S64</f>
        <v>0</v>
      </c>
      <c r="I64" s="129">
        <f>цены!AN64*выдача!T64</f>
        <v>0</v>
      </c>
      <c r="J64" s="129">
        <f>цены!AO64*выдача!U64</f>
        <v>0</v>
      </c>
      <c r="K64" s="129">
        <f>цены!AP64*выдача!V64</f>
        <v>0</v>
      </c>
      <c r="L64" s="129">
        <f>цены!AQ64*выдача!W64</f>
        <v>0</v>
      </c>
      <c r="M64" s="129">
        <f>цены!AR64*выдача!X64</f>
        <v>0</v>
      </c>
      <c r="N64" s="129">
        <f>цены!AS64*выдача!Y64</f>
        <v>0</v>
      </c>
      <c r="O64" s="129">
        <f>цены!AT64*выдача!Z64</f>
        <v>0</v>
      </c>
      <c r="P64" s="129">
        <f>цены!AU64*выдача!AA64</f>
        <v>0</v>
      </c>
      <c r="Q64" s="129">
        <f>цены!AV64*выдача!AB64</f>
        <v>0</v>
      </c>
      <c r="R64" s="129">
        <f>цены!AW64*выдача!AC64</f>
        <v>0</v>
      </c>
      <c r="S64" s="129">
        <f>цены!AX64*выдача!AD64</f>
        <v>0</v>
      </c>
      <c r="T64" s="129">
        <f>цены!AY64*выдача!AE64</f>
        <v>0</v>
      </c>
      <c r="U64" s="129">
        <f>цены!AZ64*выдача!AF64</f>
        <v>0</v>
      </c>
      <c r="V64" s="129">
        <f>цены!BA64*выдача!AG64</f>
        <v>0</v>
      </c>
      <c r="W64" s="129">
        <f>цены!BB64*выдача!AH64</f>
        <v>0</v>
      </c>
      <c r="X64" s="129">
        <f>цены!BC64*выдача!AI64</f>
        <v>0</v>
      </c>
      <c r="Y64" s="79"/>
    </row>
    <row r="65" spans="1:25" ht="20.25" thickTop="1" thickBot="1">
      <c r="A65" s="25">
        <f>цены!AE65</f>
        <v>0</v>
      </c>
      <c r="B65" s="29">
        <f>выдача!B65</f>
        <v>0</v>
      </c>
      <c r="C65" s="91">
        <f>цены!A65</f>
        <v>0</v>
      </c>
      <c r="D65" s="129">
        <f>цены!AI65*выдача!O65</f>
        <v>0</v>
      </c>
      <c r="E65" s="129">
        <f>цены!AJ65*выдача!P65</f>
        <v>0</v>
      </c>
      <c r="F65" s="129">
        <f>цены!AK65*выдача!Q65</f>
        <v>0</v>
      </c>
      <c r="G65" s="129">
        <f>цены!AL65*выдача!R65</f>
        <v>0</v>
      </c>
      <c r="H65" s="129">
        <f>цены!AM65*выдача!S65</f>
        <v>0</v>
      </c>
      <c r="I65" s="129">
        <f>цены!AN65*выдача!T65</f>
        <v>0</v>
      </c>
      <c r="J65" s="129">
        <f>цены!AO65*выдача!U65</f>
        <v>0</v>
      </c>
      <c r="K65" s="129">
        <f>цены!AP65*выдача!V65</f>
        <v>0</v>
      </c>
      <c r="L65" s="129">
        <f>цены!AQ65*выдача!W65</f>
        <v>0</v>
      </c>
      <c r="M65" s="129">
        <f>цены!AR65*выдача!X65</f>
        <v>0</v>
      </c>
      <c r="N65" s="129">
        <f>цены!AS65*выдача!Y65</f>
        <v>0</v>
      </c>
      <c r="O65" s="129">
        <f>цены!AT65*выдача!Z65</f>
        <v>0</v>
      </c>
      <c r="P65" s="129">
        <f>цены!AU65*выдача!AA65</f>
        <v>0</v>
      </c>
      <c r="Q65" s="129">
        <f>цены!AV65*выдача!AB65</f>
        <v>0</v>
      </c>
      <c r="R65" s="129">
        <f>цены!AW65*выдача!AC65</f>
        <v>0</v>
      </c>
      <c r="S65" s="129">
        <f>цены!AX65*выдача!AD65</f>
        <v>0</v>
      </c>
      <c r="T65" s="129">
        <f>цены!AY65*выдача!AE65</f>
        <v>0</v>
      </c>
      <c r="U65" s="129">
        <f>цены!AZ65*выдача!AF65</f>
        <v>0</v>
      </c>
      <c r="V65" s="129">
        <f>цены!BA65*выдача!AG65</f>
        <v>0</v>
      </c>
      <c r="W65" s="129">
        <f>цены!BB65*выдача!AH65</f>
        <v>0</v>
      </c>
      <c r="X65" s="129">
        <f>цены!BC65*выдача!AI65</f>
        <v>0</v>
      </c>
      <c r="Y65" s="79"/>
    </row>
    <row r="66" spans="1:25" ht="20.25" thickTop="1" thickBot="1">
      <c r="A66" s="25">
        <f>цены!AE66</f>
        <v>0</v>
      </c>
      <c r="B66" s="29">
        <f>выдача!B66</f>
        <v>0</v>
      </c>
      <c r="C66" s="91">
        <f>цены!A66</f>
        <v>0</v>
      </c>
      <c r="D66" s="129">
        <f>цены!AI66*выдача!O66</f>
        <v>0</v>
      </c>
      <c r="E66" s="129">
        <f>цены!AJ66*выдача!P66</f>
        <v>0</v>
      </c>
      <c r="F66" s="129">
        <f>цены!AK66*выдача!Q66</f>
        <v>0</v>
      </c>
      <c r="G66" s="129">
        <f>цены!AL66*выдача!R66</f>
        <v>0</v>
      </c>
      <c r="H66" s="129">
        <f>цены!AM66*выдача!S66</f>
        <v>0</v>
      </c>
      <c r="I66" s="129">
        <f>цены!AN66*выдача!T66</f>
        <v>0</v>
      </c>
      <c r="J66" s="129">
        <f>цены!AO66*выдача!U66</f>
        <v>0</v>
      </c>
      <c r="K66" s="129">
        <f>цены!AP66*выдача!V66</f>
        <v>0</v>
      </c>
      <c r="L66" s="129">
        <f>цены!AQ66*выдача!W66</f>
        <v>0</v>
      </c>
      <c r="M66" s="129">
        <f>цены!AR66*выдача!X66</f>
        <v>0</v>
      </c>
      <c r="N66" s="129">
        <f>цены!AS66*выдача!Y66</f>
        <v>0</v>
      </c>
      <c r="O66" s="129">
        <f>цены!AT66*выдача!Z66</f>
        <v>0</v>
      </c>
      <c r="P66" s="129">
        <f>цены!AU66*выдача!AA66</f>
        <v>0</v>
      </c>
      <c r="Q66" s="129">
        <f>цены!AV66*выдача!AB66</f>
        <v>0</v>
      </c>
      <c r="R66" s="129">
        <f>цены!AW66*выдача!AC66</f>
        <v>0</v>
      </c>
      <c r="S66" s="129">
        <f>цены!AX66*выдача!AD66</f>
        <v>0</v>
      </c>
      <c r="T66" s="129">
        <f>цены!AY66*выдача!AE66</f>
        <v>0</v>
      </c>
      <c r="U66" s="129">
        <f>цены!AZ66*выдача!AF66</f>
        <v>0</v>
      </c>
      <c r="V66" s="129">
        <f>цены!BA66*выдача!AG66</f>
        <v>0</v>
      </c>
      <c r="W66" s="129">
        <f>цены!BB66*выдача!AH66</f>
        <v>0</v>
      </c>
      <c r="X66" s="129">
        <f>цены!BC66*выдача!AI66</f>
        <v>0</v>
      </c>
      <c r="Y66" s="79"/>
    </row>
    <row r="67" spans="1:25" ht="20.25" thickTop="1" thickBot="1">
      <c r="A67" s="25">
        <f>цены!AE67</f>
        <v>0</v>
      </c>
      <c r="B67" s="29">
        <f>выдача!B67</f>
        <v>0</v>
      </c>
      <c r="C67" s="91">
        <f>цены!A67</f>
        <v>0</v>
      </c>
      <c r="D67" s="129">
        <f>цены!AI67*выдача!O67</f>
        <v>0</v>
      </c>
      <c r="E67" s="129">
        <f>цены!AJ67*выдача!P67</f>
        <v>0</v>
      </c>
      <c r="F67" s="129">
        <f>цены!AK67*выдача!Q67</f>
        <v>0</v>
      </c>
      <c r="G67" s="129">
        <f>цены!AL67*выдача!R67</f>
        <v>0</v>
      </c>
      <c r="H67" s="129">
        <f>цены!AM67*выдача!S67</f>
        <v>0</v>
      </c>
      <c r="I67" s="129">
        <f>цены!AN67*выдача!T67</f>
        <v>0</v>
      </c>
      <c r="J67" s="129">
        <f>цены!AO67*выдача!U67</f>
        <v>0</v>
      </c>
      <c r="K67" s="129">
        <f>цены!AP67*выдача!V67</f>
        <v>0</v>
      </c>
      <c r="L67" s="129">
        <f>цены!AQ67*выдача!W67</f>
        <v>0</v>
      </c>
      <c r="M67" s="129">
        <f>цены!AR67*выдача!X67</f>
        <v>0</v>
      </c>
      <c r="N67" s="129">
        <f>цены!AS67*выдача!Y67</f>
        <v>0</v>
      </c>
      <c r="O67" s="129">
        <f>цены!AT67*выдача!Z67</f>
        <v>0</v>
      </c>
      <c r="P67" s="129">
        <f>цены!AU67*выдача!AA67</f>
        <v>0</v>
      </c>
      <c r="Q67" s="129">
        <f>цены!AV67*выдача!AB67</f>
        <v>0</v>
      </c>
      <c r="R67" s="129">
        <f>цены!AW67*выдача!AC67</f>
        <v>0</v>
      </c>
      <c r="S67" s="129">
        <f>цены!AX67*выдача!AD67</f>
        <v>0</v>
      </c>
      <c r="T67" s="129">
        <f>цены!AY67*выдача!AE67</f>
        <v>0</v>
      </c>
      <c r="U67" s="129">
        <f>цены!AZ67*выдача!AF67</f>
        <v>0</v>
      </c>
      <c r="V67" s="129">
        <f>цены!BA67*выдача!AG67</f>
        <v>0</v>
      </c>
      <c r="W67" s="129">
        <f>цены!BB67*выдача!AH67</f>
        <v>0</v>
      </c>
      <c r="X67" s="129">
        <f>цены!BC67*выдача!AI67</f>
        <v>0</v>
      </c>
      <c r="Y67" s="79"/>
    </row>
    <row r="68" spans="1:25" ht="20.25" thickTop="1" thickBot="1">
      <c r="A68" s="25">
        <f>цены!AE68</f>
        <v>0</v>
      </c>
      <c r="B68" s="29">
        <f>выдача!B68</f>
        <v>0</v>
      </c>
      <c r="C68" s="91">
        <f>цены!A68</f>
        <v>0</v>
      </c>
      <c r="D68" s="129">
        <f>цены!AI68*выдача!O68</f>
        <v>0</v>
      </c>
      <c r="E68" s="129">
        <f>цены!AJ68*выдача!P68</f>
        <v>0</v>
      </c>
      <c r="F68" s="129">
        <f>цены!AK68*выдача!Q68</f>
        <v>0</v>
      </c>
      <c r="G68" s="129">
        <f>цены!AL68*выдача!R68</f>
        <v>0</v>
      </c>
      <c r="H68" s="129">
        <f>цены!AM68*выдача!S68</f>
        <v>0</v>
      </c>
      <c r="I68" s="129">
        <f>цены!AN68*выдача!T68</f>
        <v>0</v>
      </c>
      <c r="J68" s="129">
        <f>цены!AO68*выдача!U68</f>
        <v>0</v>
      </c>
      <c r="K68" s="129">
        <f>цены!AP68*выдача!V68</f>
        <v>0</v>
      </c>
      <c r="L68" s="129">
        <f>цены!AQ68*выдача!W68</f>
        <v>0</v>
      </c>
      <c r="M68" s="129">
        <f>цены!AR68*выдача!X68</f>
        <v>0</v>
      </c>
      <c r="N68" s="129">
        <f>цены!AS68*выдача!Y68</f>
        <v>0</v>
      </c>
      <c r="O68" s="129">
        <f>цены!AT68*выдача!Z68</f>
        <v>0</v>
      </c>
      <c r="P68" s="129">
        <f>цены!AU68*выдача!AA68</f>
        <v>0</v>
      </c>
      <c r="Q68" s="129">
        <f>цены!AV68*выдача!AB68</f>
        <v>0</v>
      </c>
      <c r="R68" s="129">
        <f>цены!AW68*выдача!AC68</f>
        <v>0</v>
      </c>
      <c r="S68" s="129">
        <f>цены!AX68*выдача!AD68</f>
        <v>0</v>
      </c>
      <c r="T68" s="129">
        <f>цены!AY68*выдача!AE68</f>
        <v>0</v>
      </c>
      <c r="U68" s="129">
        <f>цены!AZ68*выдача!AF68</f>
        <v>0</v>
      </c>
      <c r="V68" s="129">
        <f>цены!BA68*выдача!AG68</f>
        <v>0</v>
      </c>
      <c r="W68" s="129">
        <f>цены!BB68*выдача!AH68</f>
        <v>0</v>
      </c>
      <c r="X68" s="129">
        <f>цены!BC68*выдача!AI68</f>
        <v>0</v>
      </c>
      <c r="Y68" s="79"/>
    </row>
    <row r="69" spans="1:25" ht="20.25" thickTop="1" thickBot="1">
      <c r="A69" s="25">
        <f>цены!AE69</f>
        <v>0</v>
      </c>
      <c r="B69" s="29">
        <f>выдача!B69</f>
        <v>0</v>
      </c>
      <c r="C69" s="91">
        <f>цены!A69</f>
        <v>0</v>
      </c>
      <c r="D69" s="129">
        <f>цены!AI69*выдача!O69</f>
        <v>0</v>
      </c>
      <c r="E69" s="129">
        <f>цены!AJ69*выдача!P69</f>
        <v>0</v>
      </c>
      <c r="F69" s="129">
        <f>цены!AK69*выдача!Q69</f>
        <v>0</v>
      </c>
      <c r="G69" s="129">
        <f>цены!AL69*выдача!R69</f>
        <v>0</v>
      </c>
      <c r="H69" s="129">
        <f>цены!AM69*выдача!S69</f>
        <v>0</v>
      </c>
      <c r="I69" s="129">
        <f>цены!AN69*выдача!T69</f>
        <v>0</v>
      </c>
      <c r="J69" s="129">
        <f>цены!AO69*выдача!U69</f>
        <v>0</v>
      </c>
      <c r="K69" s="129">
        <f>цены!AP69*выдача!V69</f>
        <v>0</v>
      </c>
      <c r="L69" s="129">
        <f>цены!AQ69*выдача!W69</f>
        <v>0</v>
      </c>
      <c r="M69" s="129">
        <f>цены!AR69*выдача!X69</f>
        <v>0</v>
      </c>
      <c r="N69" s="129">
        <f>цены!AS69*выдача!Y69</f>
        <v>0</v>
      </c>
      <c r="O69" s="129">
        <f>цены!AT69*выдача!Z69</f>
        <v>0</v>
      </c>
      <c r="P69" s="129">
        <f>цены!AU69*выдача!AA69</f>
        <v>0</v>
      </c>
      <c r="Q69" s="129">
        <f>цены!AV69*выдача!AB69</f>
        <v>0</v>
      </c>
      <c r="R69" s="129">
        <f>цены!AW69*выдача!AC69</f>
        <v>0</v>
      </c>
      <c r="S69" s="129">
        <f>цены!AX69*выдача!AD69</f>
        <v>0</v>
      </c>
      <c r="T69" s="129">
        <f>цены!AY69*выдача!AE69</f>
        <v>0</v>
      </c>
      <c r="U69" s="129">
        <f>цены!AZ69*выдача!AF69</f>
        <v>0</v>
      </c>
      <c r="V69" s="129">
        <f>цены!BA69*выдача!AG69</f>
        <v>0</v>
      </c>
      <c r="W69" s="129">
        <f>цены!BB69*выдача!AH69</f>
        <v>0</v>
      </c>
      <c r="X69" s="129">
        <f>цены!BC69*выдача!AI69</f>
        <v>0</v>
      </c>
      <c r="Y69" s="79"/>
    </row>
    <row r="70" spans="1:25" ht="20.25" thickTop="1" thickBot="1">
      <c r="A70" s="25">
        <f>цены!AE70</f>
        <v>0</v>
      </c>
      <c r="B70" s="29">
        <f>выдача!B70</f>
        <v>0</v>
      </c>
      <c r="C70" s="91">
        <f>цены!A70</f>
        <v>0</v>
      </c>
      <c r="D70" s="129">
        <f>цены!AI70*выдача!O70</f>
        <v>0</v>
      </c>
      <c r="E70" s="129">
        <f>цены!AJ70*выдача!P70</f>
        <v>0</v>
      </c>
      <c r="F70" s="129">
        <f>цены!AK70*выдача!Q70</f>
        <v>0</v>
      </c>
      <c r="G70" s="129">
        <f>цены!AL70*выдача!R70</f>
        <v>0</v>
      </c>
      <c r="H70" s="129">
        <f>цены!AM70*выдача!S70</f>
        <v>0</v>
      </c>
      <c r="I70" s="129">
        <f>цены!AN70*выдача!T70</f>
        <v>0</v>
      </c>
      <c r="J70" s="129">
        <f>цены!AO70*выдача!U70</f>
        <v>0</v>
      </c>
      <c r="K70" s="129">
        <f>цены!AP70*выдача!V70</f>
        <v>0</v>
      </c>
      <c r="L70" s="129">
        <f>цены!AQ70*выдача!W70</f>
        <v>0</v>
      </c>
      <c r="M70" s="129">
        <f>цены!AR70*выдача!X70</f>
        <v>0</v>
      </c>
      <c r="N70" s="129">
        <f>цены!AS70*выдача!Y70</f>
        <v>0</v>
      </c>
      <c r="O70" s="129">
        <f>цены!AT70*выдача!Z70</f>
        <v>0</v>
      </c>
      <c r="P70" s="129">
        <f>цены!AU70*выдача!AA70</f>
        <v>0</v>
      </c>
      <c r="Q70" s="129">
        <f>цены!AV70*выдача!AB70</f>
        <v>0</v>
      </c>
      <c r="R70" s="129">
        <f>цены!AW70*выдача!AC70</f>
        <v>0</v>
      </c>
      <c r="S70" s="129">
        <f>цены!AX70*выдача!AD70</f>
        <v>0</v>
      </c>
      <c r="T70" s="129">
        <f>цены!AY70*выдача!AE70</f>
        <v>0</v>
      </c>
      <c r="U70" s="129">
        <f>цены!AZ70*выдача!AF70</f>
        <v>0</v>
      </c>
      <c r="V70" s="129">
        <f>цены!BA70*выдача!AG70</f>
        <v>0</v>
      </c>
      <c r="W70" s="129">
        <f>цены!BB70*выдача!AH70</f>
        <v>0</v>
      </c>
      <c r="X70" s="129">
        <f>цены!BC70*выдача!AI70</f>
        <v>0</v>
      </c>
      <c r="Y70" s="79"/>
    </row>
    <row r="71" spans="1:25" ht="20.25" thickTop="1" thickBot="1">
      <c r="A71" s="25">
        <f>цены!AE71</f>
        <v>0</v>
      </c>
      <c r="B71" s="29">
        <f>выдача!B71</f>
        <v>0</v>
      </c>
      <c r="C71" s="89">
        <f>цены!A71</f>
        <v>0</v>
      </c>
      <c r="D71" s="129">
        <f>цены!AI71*выдача!O71</f>
        <v>0</v>
      </c>
      <c r="E71" s="129">
        <f>цены!AJ71*выдача!P71</f>
        <v>0</v>
      </c>
      <c r="F71" s="129">
        <f>цены!AK71*выдача!Q71</f>
        <v>0</v>
      </c>
      <c r="G71" s="129">
        <f>цены!AL71*выдача!R71</f>
        <v>0</v>
      </c>
      <c r="H71" s="129">
        <f>цены!AM71*выдача!S71</f>
        <v>0</v>
      </c>
      <c r="I71" s="129">
        <f>цены!AN71*выдача!T71</f>
        <v>0</v>
      </c>
      <c r="J71" s="129">
        <f>цены!AO71*выдача!U71</f>
        <v>0</v>
      </c>
      <c r="K71" s="129">
        <f>цены!AP71*выдача!V71</f>
        <v>0</v>
      </c>
      <c r="L71" s="129">
        <f>цены!AQ71*выдача!W71</f>
        <v>0</v>
      </c>
      <c r="M71" s="129">
        <f>цены!AR71*выдача!X71</f>
        <v>0</v>
      </c>
      <c r="N71" s="129">
        <f>цены!AS71*выдача!Y71</f>
        <v>0</v>
      </c>
      <c r="O71" s="129">
        <f>цены!AT71*выдача!Z71</f>
        <v>0</v>
      </c>
      <c r="P71" s="129">
        <f>цены!AU71*выдача!AA71</f>
        <v>0</v>
      </c>
      <c r="Q71" s="129">
        <f>цены!AV71*выдача!AB71</f>
        <v>0</v>
      </c>
      <c r="R71" s="129">
        <f>цены!AW71*выдача!AC71</f>
        <v>0</v>
      </c>
      <c r="S71" s="129">
        <f>цены!AX71*выдача!AD71</f>
        <v>0</v>
      </c>
      <c r="T71" s="129">
        <f>цены!AY71*выдача!AE71</f>
        <v>0</v>
      </c>
      <c r="U71" s="129">
        <f>цены!AZ71*выдача!AF71</f>
        <v>0</v>
      </c>
      <c r="V71" s="129">
        <f>цены!BA71*выдача!AG71</f>
        <v>0</v>
      </c>
      <c r="W71" s="129">
        <f>цены!BB71*выдача!AH71</f>
        <v>0</v>
      </c>
      <c r="X71" s="129">
        <f>цены!BC71*выдача!AI71</f>
        <v>0</v>
      </c>
      <c r="Y71" s="79"/>
    </row>
    <row r="72" spans="1:25" ht="20.25" thickTop="1" thickBot="1">
      <c r="A72" s="25">
        <f>цены!AE72</f>
        <v>0</v>
      </c>
      <c r="B72" s="29">
        <f>выдача!B72</f>
        <v>0</v>
      </c>
      <c r="C72" s="93">
        <f>цены!A72</f>
        <v>0</v>
      </c>
      <c r="D72" s="129">
        <f>цены!AI72*выдача!O72</f>
        <v>0</v>
      </c>
      <c r="E72" s="129">
        <f>цены!AJ72*выдача!P72</f>
        <v>0</v>
      </c>
      <c r="F72" s="129">
        <f>цены!AK72*выдача!Q72</f>
        <v>0</v>
      </c>
      <c r="G72" s="129">
        <f>цены!AL72*выдача!R72</f>
        <v>0</v>
      </c>
      <c r="H72" s="129">
        <f>цены!AM72*выдача!S72</f>
        <v>0</v>
      </c>
      <c r="I72" s="129">
        <f>цены!AN72*выдача!T72</f>
        <v>0</v>
      </c>
      <c r="J72" s="129">
        <f>цены!AO72*выдача!U72</f>
        <v>0</v>
      </c>
      <c r="K72" s="129">
        <f>цены!AP72*выдача!V72</f>
        <v>0</v>
      </c>
      <c r="L72" s="129">
        <f>цены!AQ72*выдача!W72</f>
        <v>0</v>
      </c>
      <c r="M72" s="129">
        <f>цены!AR72*выдача!X72</f>
        <v>0</v>
      </c>
      <c r="N72" s="129">
        <f>цены!AS72*выдача!Y72</f>
        <v>0</v>
      </c>
      <c r="O72" s="129">
        <f>цены!AT72*выдача!Z72</f>
        <v>0</v>
      </c>
      <c r="P72" s="129">
        <f>цены!AU72*выдача!AA72</f>
        <v>0</v>
      </c>
      <c r="Q72" s="129">
        <f>цены!AV72*выдача!AB72</f>
        <v>0</v>
      </c>
      <c r="R72" s="129">
        <f>цены!AW72*выдача!AC72</f>
        <v>0</v>
      </c>
      <c r="S72" s="129">
        <f>цены!AX72*выдача!AD72</f>
        <v>0</v>
      </c>
      <c r="T72" s="129">
        <f>цены!AY72*выдача!AE72</f>
        <v>0</v>
      </c>
      <c r="U72" s="129">
        <f>цены!AZ72*выдача!AF72</f>
        <v>0</v>
      </c>
      <c r="V72" s="129">
        <f>цены!BA72*выдача!AG72</f>
        <v>0</v>
      </c>
      <c r="W72" s="129">
        <f>цены!BB72*выдача!AH72</f>
        <v>0</v>
      </c>
      <c r="X72" s="129">
        <f>цены!BC72*выдача!AI72</f>
        <v>0</v>
      </c>
      <c r="Y72" s="79"/>
    </row>
    <row r="73" spans="1:25" ht="20.25" thickTop="1" thickBot="1">
      <c r="A73" s="25">
        <f>цены!AE73</f>
        <v>0</v>
      </c>
      <c r="B73" s="29">
        <f>выдача!B73</f>
        <v>0</v>
      </c>
      <c r="C73" s="91">
        <f>цены!A73</f>
        <v>0</v>
      </c>
      <c r="D73" s="129">
        <f>цены!AI73*выдача!O73</f>
        <v>0</v>
      </c>
      <c r="E73" s="129">
        <f>цены!AJ73*выдача!P73</f>
        <v>0</v>
      </c>
      <c r="F73" s="129">
        <f>цены!AK73*выдача!Q73</f>
        <v>0</v>
      </c>
      <c r="G73" s="129">
        <f>цены!AL73*выдача!R73</f>
        <v>0</v>
      </c>
      <c r="H73" s="129">
        <f>цены!AM73*выдача!S73</f>
        <v>0</v>
      </c>
      <c r="I73" s="129">
        <f>цены!AN73*выдача!T73</f>
        <v>0</v>
      </c>
      <c r="J73" s="129">
        <f>цены!AO73*выдача!U73</f>
        <v>0</v>
      </c>
      <c r="K73" s="129">
        <f>цены!AP73*выдача!V73</f>
        <v>0</v>
      </c>
      <c r="L73" s="129">
        <f>цены!AQ73*выдача!W73</f>
        <v>0</v>
      </c>
      <c r="M73" s="129">
        <f>цены!AR73*выдача!X73</f>
        <v>0</v>
      </c>
      <c r="N73" s="129">
        <f>цены!AS73*выдача!Y73</f>
        <v>0</v>
      </c>
      <c r="O73" s="129">
        <f>цены!AT73*выдача!Z73</f>
        <v>0</v>
      </c>
      <c r="P73" s="129">
        <f>цены!AU73*выдача!AA73</f>
        <v>0</v>
      </c>
      <c r="Q73" s="129">
        <f>цены!AV73*выдача!AB73</f>
        <v>0</v>
      </c>
      <c r="R73" s="129">
        <f>цены!AW73*выдача!AC73</f>
        <v>0</v>
      </c>
      <c r="S73" s="129">
        <f>цены!AX73*выдача!AD73</f>
        <v>0</v>
      </c>
      <c r="T73" s="129">
        <f>цены!AY73*выдача!AE73</f>
        <v>0</v>
      </c>
      <c r="U73" s="129">
        <f>цены!AZ73*выдача!AF73</f>
        <v>0</v>
      </c>
      <c r="V73" s="129">
        <f>цены!BA73*выдача!AG73</f>
        <v>0</v>
      </c>
      <c r="W73" s="129">
        <f>цены!BB73*выдача!AH73</f>
        <v>0</v>
      </c>
      <c r="X73" s="129">
        <f>цены!BC73*выдача!AI73</f>
        <v>0</v>
      </c>
      <c r="Y73" s="79"/>
    </row>
    <row r="74" spans="1:25" ht="20.25" thickTop="1" thickBot="1">
      <c r="A74" s="25">
        <f>цены!AE74</f>
        <v>0</v>
      </c>
      <c r="B74" s="29">
        <f>выдача!B74</f>
        <v>0</v>
      </c>
      <c r="C74" s="91">
        <f>цены!A74</f>
        <v>0</v>
      </c>
      <c r="D74" s="129">
        <f>цены!AI74*выдача!O74</f>
        <v>0</v>
      </c>
      <c r="E74" s="129">
        <f>цены!AJ74*выдача!P74</f>
        <v>0</v>
      </c>
      <c r="F74" s="129">
        <f>цены!AK74*выдача!Q74</f>
        <v>0</v>
      </c>
      <c r="G74" s="129">
        <f>цены!AL74*выдача!R74</f>
        <v>0</v>
      </c>
      <c r="H74" s="129">
        <f>цены!AM74*выдача!S74</f>
        <v>0</v>
      </c>
      <c r="I74" s="129">
        <f>цены!AN74*выдача!T74</f>
        <v>0</v>
      </c>
      <c r="J74" s="129">
        <f>цены!AO74*выдача!U74</f>
        <v>0</v>
      </c>
      <c r="K74" s="129">
        <f>цены!AP74*выдача!V74</f>
        <v>0</v>
      </c>
      <c r="L74" s="129">
        <f>цены!AQ74*выдача!W74</f>
        <v>0</v>
      </c>
      <c r="M74" s="129">
        <f>цены!AR74*выдача!X74</f>
        <v>0</v>
      </c>
      <c r="N74" s="129">
        <f>цены!AS74*выдача!Y74</f>
        <v>0</v>
      </c>
      <c r="O74" s="129">
        <f>цены!AT74*выдача!Z74</f>
        <v>0</v>
      </c>
      <c r="P74" s="129">
        <f>цены!AU74*выдача!AA74</f>
        <v>0</v>
      </c>
      <c r="Q74" s="129">
        <f>цены!AV74*выдача!AB74</f>
        <v>0</v>
      </c>
      <c r="R74" s="129">
        <f>цены!AW74*выдача!AC74</f>
        <v>0</v>
      </c>
      <c r="S74" s="129">
        <f>цены!AX74*выдача!AD74</f>
        <v>0</v>
      </c>
      <c r="T74" s="129">
        <f>цены!AY74*выдача!AE74</f>
        <v>0</v>
      </c>
      <c r="U74" s="129">
        <f>цены!AZ74*выдача!AF74</f>
        <v>0</v>
      </c>
      <c r="V74" s="129">
        <f>цены!BA74*выдача!AG74</f>
        <v>0</v>
      </c>
      <c r="W74" s="129">
        <f>цены!BB74*выдача!AH74</f>
        <v>0</v>
      </c>
      <c r="X74" s="129">
        <f>цены!BC74*выдача!AI74</f>
        <v>0</v>
      </c>
      <c r="Y74" s="79"/>
    </row>
    <row r="75" spans="1:25" ht="20.25" thickTop="1" thickBot="1">
      <c r="A75" s="25">
        <f>цены!AE75</f>
        <v>0</v>
      </c>
      <c r="B75" s="29">
        <f>выдача!B75</f>
        <v>0</v>
      </c>
      <c r="C75" s="91">
        <f>цены!A75</f>
        <v>0</v>
      </c>
      <c r="D75" s="129">
        <f>цены!AI75*выдача!O75</f>
        <v>0</v>
      </c>
      <c r="E75" s="129">
        <f>цены!AJ75*выдача!P75</f>
        <v>0</v>
      </c>
      <c r="F75" s="129">
        <f>цены!AK75*выдача!Q75</f>
        <v>0</v>
      </c>
      <c r="G75" s="129">
        <f>цены!AL75*выдача!R75</f>
        <v>0</v>
      </c>
      <c r="H75" s="129">
        <f>цены!AM75*выдача!S75</f>
        <v>0</v>
      </c>
      <c r="I75" s="129">
        <f>цены!AN75*выдача!T75</f>
        <v>0</v>
      </c>
      <c r="J75" s="129">
        <f>цены!AO75*выдача!U75</f>
        <v>0</v>
      </c>
      <c r="K75" s="129">
        <f>цены!AP75*выдача!V75</f>
        <v>0</v>
      </c>
      <c r="L75" s="129">
        <f>цены!AQ75*выдача!W75</f>
        <v>0</v>
      </c>
      <c r="M75" s="129">
        <f>цены!AR75*выдача!X75</f>
        <v>0</v>
      </c>
      <c r="N75" s="129">
        <f>цены!AS75*выдача!Y75</f>
        <v>0</v>
      </c>
      <c r="O75" s="129">
        <f>цены!AT75*выдача!Z75</f>
        <v>0</v>
      </c>
      <c r="P75" s="129">
        <f>цены!AU75*выдача!AA75</f>
        <v>0</v>
      </c>
      <c r="Q75" s="129">
        <f>цены!AV75*выдача!AB75</f>
        <v>0</v>
      </c>
      <c r="R75" s="129">
        <f>цены!AW75*выдача!AC75</f>
        <v>0</v>
      </c>
      <c r="S75" s="129">
        <f>цены!AX75*выдача!AD75</f>
        <v>0</v>
      </c>
      <c r="T75" s="129">
        <f>цены!AY75*выдача!AE75</f>
        <v>0</v>
      </c>
      <c r="U75" s="129">
        <f>цены!AZ75*выдача!AF75</f>
        <v>0</v>
      </c>
      <c r="V75" s="129">
        <f>цены!BA75*выдача!AG75</f>
        <v>0</v>
      </c>
      <c r="W75" s="129">
        <f>цены!BB75*выдача!AH75</f>
        <v>0</v>
      </c>
      <c r="X75" s="129">
        <f>цены!BC75*выдача!AI75</f>
        <v>0</v>
      </c>
      <c r="Y75" s="79"/>
    </row>
    <row r="76" spans="1:25" ht="20.25" thickTop="1" thickBot="1">
      <c r="A76" s="25">
        <f>цены!AE76</f>
        <v>0</v>
      </c>
      <c r="B76" s="29">
        <f>выдача!B76</f>
        <v>0</v>
      </c>
      <c r="C76" s="91">
        <f>цены!A76</f>
        <v>1</v>
      </c>
      <c r="D76" s="129">
        <f>цены!AI76*выдача!O76</f>
        <v>0</v>
      </c>
      <c r="E76" s="129">
        <f>цены!AJ76*выдача!P76</f>
        <v>0</v>
      </c>
      <c r="F76" s="129">
        <f>цены!AK76*выдача!Q76</f>
        <v>0</v>
      </c>
      <c r="G76" s="129">
        <f>цены!AL76*выдача!R76</f>
        <v>0</v>
      </c>
      <c r="H76" s="129">
        <f>цены!AM76*выдача!S76</f>
        <v>0</v>
      </c>
      <c r="I76" s="129">
        <f>цены!AN76*выдача!T76</f>
        <v>0</v>
      </c>
      <c r="J76" s="129">
        <f>цены!AO76*выдача!U76</f>
        <v>0</v>
      </c>
      <c r="K76" s="129">
        <f>цены!AP76*выдача!V76</f>
        <v>0</v>
      </c>
      <c r="L76" s="129">
        <f>цены!AQ76*выдача!W76</f>
        <v>0</v>
      </c>
      <c r="M76" s="129">
        <f>цены!AR76*выдача!X76</f>
        <v>0</v>
      </c>
      <c r="N76" s="129">
        <f>цены!AS76*выдача!Y76</f>
        <v>0</v>
      </c>
      <c r="O76" s="129">
        <f>цены!AT76*выдача!Z76</f>
        <v>0</v>
      </c>
      <c r="P76" s="129">
        <f>цены!AU76*выдача!AA76</f>
        <v>0</v>
      </c>
      <c r="Q76" s="129">
        <f>цены!AV76*выдача!AB76</f>
        <v>0</v>
      </c>
      <c r="R76" s="129">
        <f>цены!AW76*выдача!AC76</f>
        <v>0</v>
      </c>
      <c r="S76" s="129">
        <f>цены!AX76*выдача!AD76</f>
        <v>0</v>
      </c>
      <c r="T76" s="129">
        <f>цены!AY76*выдача!AE76</f>
        <v>0</v>
      </c>
      <c r="U76" s="129">
        <f>цены!AZ76*выдача!AF76</f>
        <v>0</v>
      </c>
      <c r="V76" s="129">
        <f>цены!BA76*выдача!AG76</f>
        <v>0</v>
      </c>
      <c r="W76" s="129">
        <f>цены!BB76*выдача!AH76</f>
        <v>0</v>
      </c>
      <c r="X76" s="129">
        <f>цены!BC76*выдача!AI76</f>
        <v>0</v>
      </c>
      <c r="Y76" s="79"/>
    </row>
    <row r="77" spans="1:25" ht="20.25" thickTop="1" thickBot="1">
      <c r="A77" s="25">
        <f>цены!AE77</f>
        <v>0</v>
      </c>
      <c r="B77" s="29">
        <f>выдача!B77</f>
        <v>0</v>
      </c>
      <c r="C77" s="90">
        <f>цены!A77</f>
        <v>0</v>
      </c>
      <c r="D77" s="129">
        <f>цены!AI77*выдача!O77</f>
        <v>0</v>
      </c>
      <c r="E77" s="129">
        <f>цены!AJ77*выдача!P77</f>
        <v>0</v>
      </c>
      <c r="F77" s="129">
        <f>цены!AK77*выдача!Q77</f>
        <v>0</v>
      </c>
      <c r="G77" s="129">
        <f>цены!AL77*выдача!R77</f>
        <v>0</v>
      </c>
      <c r="H77" s="129">
        <f>цены!AM77*выдача!S77</f>
        <v>0</v>
      </c>
      <c r="I77" s="129">
        <f>цены!AN77*выдача!T77</f>
        <v>0</v>
      </c>
      <c r="J77" s="129">
        <f>цены!AO77*выдача!U77</f>
        <v>0</v>
      </c>
      <c r="K77" s="129">
        <f>цены!AP77*выдача!V77</f>
        <v>0</v>
      </c>
      <c r="L77" s="129">
        <f>цены!AQ77*выдача!W77</f>
        <v>0</v>
      </c>
      <c r="M77" s="129">
        <f>цены!AR77*выдача!X77</f>
        <v>0</v>
      </c>
      <c r="N77" s="129">
        <f>цены!AS77*выдача!Y77</f>
        <v>0</v>
      </c>
      <c r="O77" s="129">
        <f>цены!AT77*выдача!Z77</f>
        <v>0</v>
      </c>
      <c r="P77" s="129">
        <f>цены!AU77*выдача!AA77</f>
        <v>0</v>
      </c>
      <c r="Q77" s="129">
        <f>цены!AV77*выдача!AB77</f>
        <v>0</v>
      </c>
      <c r="R77" s="129">
        <f>цены!AW77*выдача!AC77</f>
        <v>0</v>
      </c>
      <c r="S77" s="129">
        <f>цены!AX77*выдача!AD77</f>
        <v>0</v>
      </c>
      <c r="T77" s="129">
        <f>цены!AY77*выдача!AE77</f>
        <v>0</v>
      </c>
      <c r="U77" s="129">
        <f>цены!AZ77*выдача!AF77</f>
        <v>0</v>
      </c>
      <c r="V77" s="129">
        <f>цены!BA77*выдача!AG77</f>
        <v>0</v>
      </c>
      <c r="W77" s="129">
        <f>цены!BB77*выдача!AH77</f>
        <v>0</v>
      </c>
      <c r="X77" s="129">
        <f>цены!BC77*выдача!AI77</f>
        <v>0</v>
      </c>
      <c r="Y77" s="79"/>
    </row>
    <row r="78" spans="1:25" ht="20.25" thickTop="1" thickBot="1">
      <c r="A78" s="24"/>
      <c r="B78" s="24"/>
      <c r="C78" s="90">
        <f>цены!A78</f>
        <v>0</v>
      </c>
      <c r="D78" s="129">
        <f>цены!AI78*выдача!O78</f>
        <v>0</v>
      </c>
      <c r="E78" s="129">
        <f>цены!AJ78*выдача!P78</f>
        <v>0</v>
      </c>
      <c r="F78" s="129">
        <f>цены!AK78*выдача!Q78</f>
        <v>0</v>
      </c>
      <c r="G78" s="129">
        <f>цены!AL78*выдача!R78</f>
        <v>0</v>
      </c>
      <c r="H78" s="129">
        <f>цены!AM78*выдача!S78</f>
        <v>0</v>
      </c>
      <c r="I78" s="129">
        <f>цены!AN78*выдача!T78</f>
        <v>0</v>
      </c>
      <c r="J78" s="129">
        <f>цены!AO78*выдача!U78</f>
        <v>0</v>
      </c>
      <c r="K78" s="129">
        <f>цены!AP78*выдача!V78</f>
        <v>0</v>
      </c>
      <c r="L78" s="129">
        <f>цены!AQ78*выдача!W78</f>
        <v>0</v>
      </c>
      <c r="M78" s="129">
        <f>цены!AR78*выдача!X78</f>
        <v>0</v>
      </c>
      <c r="N78" s="129">
        <f>цены!AS78*выдача!Y78</f>
        <v>0</v>
      </c>
      <c r="O78" s="129">
        <f>цены!AT78*выдача!Z78</f>
        <v>0</v>
      </c>
      <c r="P78" s="129">
        <f>цены!AU78*выдача!AA78</f>
        <v>0</v>
      </c>
      <c r="Q78" s="129">
        <f>цены!AV78*выдача!AB78</f>
        <v>0</v>
      </c>
      <c r="R78" s="129">
        <f>цены!AW78*выдача!AC78</f>
        <v>0</v>
      </c>
      <c r="S78" s="129">
        <f>цены!AX78*выдача!AD78</f>
        <v>0</v>
      </c>
      <c r="T78" s="129">
        <f>цены!AY78*выдача!AE78</f>
        <v>0</v>
      </c>
      <c r="U78" s="129">
        <f>цены!AZ78*выдача!AF78</f>
        <v>0</v>
      </c>
      <c r="V78" s="129">
        <f>цены!BA78*выдача!AG78</f>
        <v>0</v>
      </c>
      <c r="W78" s="129">
        <f>цены!BB78*выдача!AH78</f>
        <v>0</v>
      </c>
      <c r="X78" s="129">
        <f>цены!BC78*выдача!AI78</f>
        <v>0</v>
      </c>
      <c r="Y78" s="3"/>
    </row>
    <row r="79" spans="1:25" ht="20.25" thickTop="1" thickBot="1">
      <c r="A79" s="24"/>
      <c r="B79" s="24"/>
      <c r="C79" s="90">
        <f>цены!A79</f>
        <v>0</v>
      </c>
      <c r="D79" s="129">
        <f>цены!AI79*выдача!O79</f>
        <v>0</v>
      </c>
      <c r="E79" s="129">
        <f>цены!AJ79*выдача!P79</f>
        <v>0</v>
      </c>
      <c r="F79" s="129">
        <f>цены!AK79*выдача!Q79</f>
        <v>0</v>
      </c>
      <c r="G79" s="129">
        <f>цены!AL79*выдача!R79</f>
        <v>0</v>
      </c>
      <c r="H79" s="129">
        <f>цены!AM79*выдача!S79</f>
        <v>0</v>
      </c>
      <c r="I79" s="129">
        <f>цены!AN79*выдача!T79</f>
        <v>0</v>
      </c>
      <c r="J79" s="129">
        <f>цены!AO79*выдача!U79</f>
        <v>0</v>
      </c>
      <c r="K79" s="129">
        <f>цены!AP79*выдача!V79</f>
        <v>0</v>
      </c>
      <c r="L79" s="129">
        <f>цены!AQ79*выдача!W79</f>
        <v>0</v>
      </c>
      <c r="M79" s="129">
        <f>цены!AR79*выдача!X79</f>
        <v>0</v>
      </c>
      <c r="N79" s="129">
        <f>цены!AS79*выдача!Y79</f>
        <v>0</v>
      </c>
      <c r="O79" s="129">
        <f>цены!AT79*выдача!Z79</f>
        <v>0</v>
      </c>
      <c r="P79" s="129">
        <f>цены!AU79*выдача!AA79</f>
        <v>0</v>
      </c>
      <c r="Q79" s="129">
        <f>цены!AV79*выдача!AB79</f>
        <v>0</v>
      </c>
      <c r="R79" s="129">
        <f>цены!AW79*выдача!AC79</f>
        <v>0</v>
      </c>
      <c r="S79" s="129">
        <f>цены!AX79*выдача!AD79</f>
        <v>0</v>
      </c>
      <c r="T79" s="129">
        <f>цены!AY79*выдача!AE79</f>
        <v>0</v>
      </c>
      <c r="U79" s="129">
        <f>цены!AZ79*выдача!AF79</f>
        <v>0</v>
      </c>
      <c r="V79" s="129">
        <f>цены!BA79*выдача!AG79</f>
        <v>0</v>
      </c>
      <c r="W79" s="129">
        <f>цены!BB79*выдача!AH79</f>
        <v>0</v>
      </c>
      <c r="X79" s="129">
        <f>цены!BC79*выдача!AI79</f>
        <v>0</v>
      </c>
      <c r="Y79" s="3"/>
    </row>
    <row r="80" spans="1:25" ht="20.25" thickTop="1" thickBot="1">
      <c r="A80" s="45">
        <f>A85*A86*A87</f>
        <v>65268</v>
      </c>
      <c r="B80" s="67" t="s">
        <v>20</v>
      </c>
      <c r="C80" s="39" t="s">
        <v>33</v>
      </c>
      <c r="D80" s="69">
        <f>SUM(D3:D77)</f>
        <v>3143</v>
      </c>
      <c r="E80" s="69">
        <f t="shared" ref="E80:X80" si="0">SUM(E3:E77)</f>
        <v>3072.4859999999999</v>
      </c>
      <c r="F80" s="69">
        <f t="shared" si="0"/>
        <v>3310.9219999999996</v>
      </c>
      <c r="G80" s="69">
        <f t="shared" si="0"/>
        <v>3111.3469999999998</v>
      </c>
      <c r="H80" s="69">
        <f t="shared" si="0"/>
        <v>2801.962</v>
      </c>
      <c r="I80" s="69">
        <f t="shared" si="0"/>
        <v>2388.1750000000002</v>
      </c>
      <c r="J80" s="69">
        <f t="shared" si="0"/>
        <v>3101.8220000000001</v>
      </c>
      <c r="K80" s="69">
        <f t="shared" si="0"/>
        <v>2408.3050000000003</v>
      </c>
      <c r="L80" s="69">
        <f t="shared" si="0"/>
        <v>2843.1670000000004</v>
      </c>
      <c r="M80" s="69">
        <f t="shared" si="0"/>
        <v>3326.721</v>
      </c>
      <c r="N80" s="69">
        <f t="shared" si="0"/>
        <v>2649.9639999999999</v>
      </c>
      <c r="O80" s="69">
        <f t="shared" si="0"/>
        <v>3158.4770000000003</v>
      </c>
      <c r="P80" s="69">
        <f t="shared" si="0"/>
        <v>3039.4540000000002</v>
      </c>
      <c r="Q80" s="69">
        <f t="shared" si="0"/>
        <v>2916.2580000000003</v>
      </c>
      <c r="R80" s="69">
        <f t="shared" si="0"/>
        <v>2256.4480000000003</v>
      </c>
      <c r="S80" s="69">
        <f t="shared" si="0"/>
        <v>3456.2900000000004</v>
      </c>
      <c r="T80" s="69">
        <f t="shared" si="0"/>
        <v>3180.2759999999998</v>
      </c>
      <c r="U80" s="69">
        <f t="shared" si="0"/>
        <v>3317.2940000000003</v>
      </c>
      <c r="V80" s="69">
        <f t="shared" si="0"/>
        <v>4804.7180000000008</v>
      </c>
      <c r="W80" s="69">
        <f t="shared" si="0"/>
        <v>3520.5329999999999</v>
      </c>
      <c r="X80" s="69">
        <f t="shared" si="0"/>
        <v>3460.4670000000001</v>
      </c>
    </row>
    <row r="81" spans="1:24" ht="20.25" thickTop="1" thickBot="1">
      <c r="A81" s="45"/>
      <c r="B81" s="67"/>
      <c r="C81" s="39" t="s">
        <v>32</v>
      </c>
      <c r="D81" s="37">
        <f>D80/$A$85</f>
        <v>224.5</v>
      </c>
      <c r="E81" s="37">
        <f t="shared" ref="E81:X81" si="1">E80/$A$85</f>
        <v>219.46328571428572</v>
      </c>
      <c r="F81" s="37">
        <f t="shared" si="1"/>
        <v>236.49442857142853</v>
      </c>
      <c r="G81" s="37">
        <f t="shared" si="1"/>
        <v>222.23907142857141</v>
      </c>
      <c r="H81" s="37">
        <f t="shared" si="1"/>
        <v>200.14014285714285</v>
      </c>
      <c r="I81" s="37">
        <f t="shared" si="1"/>
        <v>170.58392857142857</v>
      </c>
      <c r="J81" s="37">
        <f t="shared" si="1"/>
        <v>221.5587142857143</v>
      </c>
      <c r="K81" s="37">
        <f t="shared" si="1"/>
        <v>172.02178571428573</v>
      </c>
      <c r="L81" s="37">
        <f t="shared" si="1"/>
        <v>203.08335714285718</v>
      </c>
      <c r="M81" s="37">
        <f t="shared" si="1"/>
        <v>237.62292857142856</v>
      </c>
      <c r="N81" s="37">
        <f t="shared" si="1"/>
        <v>189.28314285714285</v>
      </c>
      <c r="O81" s="37">
        <f t="shared" si="1"/>
        <v>225.60550000000003</v>
      </c>
      <c r="P81" s="37">
        <f t="shared" si="1"/>
        <v>217.10385714285715</v>
      </c>
      <c r="Q81" s="37">
        <f t="shared" si="1"/>
        <v>208.30414285714286</v>
      </c>
      <c r="R81" s="37">
        <f t="shared" si="1"/>
        <v>161.17485714285718</v>
      </c>
      <c r="S81" s="37">
        <f t="shared" si="1"/>
        <v>246.87785714285718</v>
      </c>
      <c r="T81" s="37">
        <f t="shared" si="1"/>
        <v>227.16257142857143</v>
      </c>
      <c r="U81" s="37">
        <f t="shared" si="1"/>
        <v>236.94957142857146</v>
      </c>
      <c r="V81" s="37">
        <f t="shared" si="1"/>
        <v>343.19414285714294</v>
      </c>
      <c r="W81" s="37">
        <f t="shared" si="1"/>
        <v>251.46664285714286</v>
      </c>
      <c r="X81" s="37">
        <f t="shared" si="1"/>
        <v>247.17621428571428</v>
      </c>
    </row>
    <row r="82" spans="1:24" ht="20.25" thickTop="1" thickBot="1">
      <c r="A82" s="45">
        <f>A80-A83</f>
        <v>65268.085999999996</v>
      </c>
      <c r="B82" s="67" t="s">
        <v>34</v>
      </c>
      <c r="C82" s="39" t="s">
        <v>31</v>
      </c>
      <c r="D82" s="26">
        <f>(SUM($D80:D80)/$A$85)/D83</f>
        <v>224.5</v>
      </c>
      <c r="E82" s="26">
        <f>(SUM($D80:E80)/$A$85)/E83</f>
        <v>221.98164285714284</v>
      </c>
      <c r="F82" s="26">
        <f>(SUM($D80:F80)/$A$85)/F83</f>
        <v>226.81923809523809</v>
      </c>
      <c r="G82" s="26">
        <f>(SUM($D80:G80)/$A$85)/G83</f>
        <v>225.67419642857141</v>
      </c>
      <c r="H82" s="26">
        <f>(SUM($D80:H80)/$A$85)/H83</f>
        <v>220.56738571428568</v>
      </c>
      <c r="I82" s="26">
        <f>(SUM($D80:I80)/$A$85)/I83</f>
        <v>212.23680952380951</v>
      </c>
      <c r="J82" s="26">
        <f>(SUM($D80:J80)/$A$85)/J83</f>
        <v>213.56851020408163</v>
      </c>
      <c r="K82" s="26">
        <f>(SUM($D80:K80)/$A$85)/K83</f>
        <v>208.37516964285714</v>
      </c>
      <c r="L82" s="26">
        <f>(SUM($D80:L80)/$A$85)/L83</f>
        <v>207.78719047619049</v>
      </c>
      <c r="M82" s="26">
        <f>(SUM($D80:M80)/$A$85)/M83</f>
        <v>210.77076428571431</v>
      </c>
      <c r="N82" s="26">
        <f>(SUM($D80:N80)/$A$85)/N83</f>
        <v>208.81734415584415</v>
      </c>
      <c r="O82" s="26">
        <f>(SUM($D80:O80)/$A$85)/O83</f>
        <v>210.21635714285719</v>
      </c>
      <c r="P82" s="26">
        <f>(SUM($D80:P80)/$A$85)/P83</f>
        <v>210.74616483516485</v>
      </c>
      <c r="Q82" s="26">
        <f>(SUM($D80:Q80)/$A$85)/Q83</f>
        <v>210.57173469387757</v>
      </c>
      <c r="R82" s="26">
        <f>(SUM($D80:R80)/$A$85)/R83</f>
        <v>207.27860952380951</v>
      </c>
      <c r="S82" s="26">
        <f>(SUM($D80:S80)/$A$85)/S83</f>
        <v>209.75356250000002</v>
      </c>
      <c r="T82" s="26">
        <f>(SUM($D80:T80)/$A$85)/T83</f>
        <v>210.7776218487395</v>
      </c>
      <c r="U82" s="26">
        <f>(SUM($D80:U80)/$A$85)/U83</f>
        <v>212.23161904761906</v>
      </c>
      <c r="V82" s="26">
        <f>(SUM($D80:V80)/$A$85)/V83</f>
        <v>219.12438345864661</v>
      </c>
      <c r="W82" s="26">
        <f>(SUM($D80:W80)/$A$85)/W83</f>
        <v>220.74149642857145</v>
      </c>
      <c r="X82" s="26">
        <f>(SUM($D80:X80)/$A$85)/X83</f>
        <v>222.00029251700684</v>
      </c>
    </row>
    <row r="83" spans="1:24" ht="20.25" hidden="1" thickTop="1" thickBot="1">
      <c r="A83" s="45">
        <f>A80-цены!AD80</f>
        <v>-8.5999999995692633E-2</v>
      </c>
      <c r="B83" s="67" t="s">
        <v>5</v>
      </c>
      <c r="C83" s="39" t="s">
        <v>28</v>
      </c>
      <c r="D83">
        <v>1</v>
      </c>
      <c r="E83">
        <v>2</v>
      </c>
      <c r="F83">
        <v>3</v>
      </c>
      <c r="G83">
        <v>4</v>
      </c>
      <c r="H83">
        <v>5</v>
      </c>
      <c r="I83">
        <v>6</v>
      </c>
      <c r="J83">
        <v>7</v>
      </c>
      <c r="K83">
        <v>8</v>
      </c>
      <c r="L83">
        <v>9</v>
      </c>
      <c r="M83">
        <v>10</v>
      </c>
      <c r="N83">
        <v>11</v>
      </c>
      <c r="O83">
        <v>12</v>
      </c>
      <c r="P83">
        <v>13</v>
      </c>
      <c r="Q83">
        <v>14</v>
      </c>
      <c r="R83">
        <v>15</v>
      </c>
      <c r="S83">
        <v>16</v>
      </c>
      <c r="T83">
        <v>17</v>
      </c>
      <c r="U83">
        <v>18</v>
      </c>
      <c r="V83">
        <v>19</v>
      </c>
      <c r="W83">
        <v>20</v>
      </c>
      <c r="X83">
        <v>21</v>
      </c>
    </row>
    <row r="84" spans="1:24" ht="19.5" customHeight="1" thickTop="1" thickBot="1">
      <c r="D84" s="83"/>
    </row>
    <row r="85" spans="1:24" ht="24.75" thickTop="1" thickBot="1">
      <c r="A85" s="56">
        <f>осн.данные!A8</f>
        <v>14</v>
      </c>
      <c r="B85" s="75" t="s">
        <v>27</v>
      </c>
      <c r="C85" s="94"/>
      <c r="D85" s="84">
        <f>A80</f>
        <v>65268</v>
      </c>
      <c r="E85" s="76" t="str">
        <f>B80</f>
        <v>всего</v>
      </c>
    </row>
    <row r="86" spans="1:24" ht="24.75" thickTop="1" thickBot="1">
      <c r="A86" s="56">
        <f>осн.данные!A9</f>
        <v>222</v>
      </c>
      <c r="B86" s="75" t="s">
        <v>29</v>
      </c>
      <c r="C86" s="87"/>
      <c r="D86" s="85">
        <f>A82</f>
        <v>65268.085999999996</v>
      </c>
      <c r="E86" s="76" t="str">
        <f>B82</f>
        <v>использовано</v>
      </c>
    </row>
    <row r="87" spans="1:24" ht="24.75" thickTop="1" thickBot="1">
      <c r="A87" s="56">
        <f>осн.данные!A10</f>
        <v>21</v>
      </c>
      <c r="B87" s="75" t="s">
        <v>30</v>
      </c>
      <c r="C87" s="87"/>
      <c r="D87" s="86">
        <f>A83</f>
        <v>-8.5999999995692633E-2</v>
      </c>
      <c r="E87" s="76" t="str">
        <f>B83</f>
        <v>остаток</v>
      </c>
    </row>
    <row r="88" spans="1:24" ht="24.75" thickTop="1" thickBot="1">
      <c r="C88" s="88"/>
      <c r="D88" s="86">
        <f>осн.данные!A9</f>
        <v>222</v>
      </c>
      <c r="E88" s="76" t="s">
        <v>87</v>
      </c>
    </row>
    <row r="89" spans="1:24" hidden="1">
      <c r="D89">
        <f t="shared" ref="D89:X89" si="2">IF(D3&gt;0,1,0)</f>
        <v>1</v>
      </c>
      <c r="E89">
        <f t="shared" si="2"/>
        <v>1</v>
      </c>
      <c r="F89">
        <f t="shared" si="2"/>
        <v>1</v>
      </c>
      <c r="G89">
        <f t="shared" si="2"/>
        <v>1</v>
      </c>
      <c r="H89">
        <f t="shared" si="2"/>
        <v>1</v>
      </c>
      <c r="I89">
        <f t="shared" si="2"/>
        <v>1</v>
      </c>
      <c r="J89">
        <f t="shared" si="2"/>
        <v>1</v>
      </c>
      <c r="K89">
        <f t="shared" si="2"/>
        <v>1</v>
      </c>
      <c r="L89">
        <f t="shared" si="2"/>
        <v>1</v>
      </c>
      <c r="M89">
        <f t="shared" si="2"/>
        <v>1</v>
      </c>
      <c r="N89">
        <f t="shared" si="2"/>
        <v>1</v>
      </c>
      <c r="O89">
        <f t="shared" si="2"/>
        <v>1</v>
      </c>
      <c r="P89">
        <f t="shared" si="2"/>
        <v>1</v>
      </c>
      <c r="Q89">
        <f t="shared" si="2"/>
        <v>1</v>
      </c>
      <c r="R89">
        <f t="shared" si="2"/>
        <v>1</v>
      </c>
      <c r="S89">
        <f t="shared" si="2"/>
        <v>1</v>
      </c>
      <c r="T89">
        <f t="shared" si="2"/>
        <v>1</v>
      </c>
      <c r="U89">
        <f t="shared" si="2"/>
        <v>1</v>
      </c>
      <c r="V89">
        <f t="shared" si="2"/>
        <v>1</v>
      </c>
      <c r="W89">
        <f t="shared" si="2"/>
        <v>1</v>
      </c>
      <c r="X89">
        <f t="shared" si="2"/>
        <v>1</v>
      </c>
    </row>
    <row r="90" spans="1:24" hidden="1">
      <c r="D90">
        <f t="shared" ref="D90:X90" si="3">IF(D4&gt;0,1,0)</f>
        <v>1</v>
      </c>
      <c r="E90">
        <f t="shared" si="3"/>
        <v>1</v>
      </c>
      <c r="F90">
        <f t="shared" si="3"/>
        <v>0</v>
      </c>
      <c r="G90">
        <f t="shared" si="3"/>
        <v>0</v>
      </c>
      <c r="H90">
        <f t="shared" si="3"/>
        <v>0</v>
      </c>
      <c r="I90">
        <f t="shared" si="3"/>
        <v>0</v>
      </c>
      <c r="J90">
        <f t="shared" si="3"/>
        <v>1</v>
      </c>
      <c r="K90">
        <f t="shared" si="3"/>
        <v>1</v>
      </c>
      <c r="L90">
        <f t="shared" si="3"/>
        <v>0</v>
      </c>
      <c r="M90">
        <f t="shared" si="3"/>
        <v>1</v>
      </c>
      <c r="N90">
        <f t="shared" si="3"/>
        <v>1</v>
      </c>
      <c r="O90">
        <f t="shared" si="3"/>
        <v>0</v>
      </c>
      <c r="P90">
        <f t="shared" si="3"/>
        <v>0</v>
      </c>
      <c r="Q90">
        <f t="shared" si="3"/>
        <v>0</v>
      </c>
      <c r="R90">
        <f t="shared" si="3"/>
        <v>0</v>
      </c>
      <c r="S90">
        <f t="shared" si="3"/>
        <v>0</v>
      </c>
      <c r="T90">
        <f t="shared" si="3"/>
        <v>0</v>
      </c>
      <c r="U90">
        <f t="shared" si="3"/>
        <v>1</v>
      </c>
      <c r="V90">
        <f t="shared" si="3"/>
        <v>1</v>
      </c>
      <c r="W90">
        <f t="shared" si="3"/>
        <v>0</v>
      </c>
      <c r="X90">
        <f t="shared" si="3"/>
        <v>0</v>
      </c>
    </row>
    <row r="91" spans="1:24" hidden="1">
      <c r="D91">
        <f t="shared" ref="D91:X91" si="4">IF(D5&gt;0,1,0)</f>
        <v>0</v>
      </c>
      <c r="E91">
        <f t="shared" si="4"/>
        <v>0</v>
      </c>
      <c r="F91">
        <f t="shared" si="4"/>
        <v>1</v>
      </c>
      <c r="G91">
        <f t="shared" si="4"/>
        <v>0</v>
      </c>
      <c r="H91">
        <f t="shared" si="4"/>
        <v>1</v>
      </c>
      <c r="I91">
        <f t="shared" si="4"/>
        <v>0</v>
      </c>
      <c r="J91">
        <f t="shared" si="4"/>
        <v>0</v>
      </c>
      <c r="K91">
        <f t="shared" si="4"/>
        <v>0</v>
      </c>
      <c r="L91">
        <f t="shared" si="4"/>
        <v>0</v>
      </c>
      <c r="M91">
        <f t="shared" si="4"/>
        <v>0</v>
      </c>
      <c r="N91">
        <f t="shared" si="4"/>
        <v>0</v>
      </c>
      <c r="O91">
        <f t="shared" si="4"/>
        <v>1</v>
      </c>
      <c r="P91">
        <f t="shared" si="4"/>
        <v>0</v>
      </c>
      <c r="Q91">
        <f t="shared" si="4"/>
        <v>1</v>
      </c>
      <c r="R91">
        <f t="shared" si="4"/>
        <v>0</v>
      </c>
      <c r="S91">
        <f t="shared" si="4"/>
        <v>1</v>
      </c>
      <c r="T91">
        <f t="shared" si="4"/>
        <v>1</v>
      </c>
      <c r="U91">
        <f t="shared" si="4"/>
        <v>0</v>
      </c>
      <c r="V91">
        <f t="shared" si="4"/>
        <v>0</v>
      </c>
      <c r="W91">
        <f t="shared" si="4"/>
        <v>1</v>
      </c>
      <c r="X91">
        <f t="shared" si="4"/>
        <v>0</v>
      </c>
    </row>
    <row r="92" spans="1:24" hidden="1">
      <c r="D92">
        <f t="shared" ref="D92:X92" si="5">IF(D6&gt;0,1,0)</f>
        <v>0</v>
      </c>
      <c r="E92">
        <f t="shared" si="5"/>
        <v>0</v>
      </c>
      <c r="F92">
        <f t="shared" si="5"/>
        <v>0</v>
      </c>
      <c r="G92">
        <f t="shared" si="5"/>
        <v>1</v>
      </c>
      <c r="H92">
        <f t="shared" si="5"/>
        <v>0</v>
      </c>
      <c r="I92">
        <f t="shared" si="5"/>
        <v>1</v>
      </c>
      <c r="J92">
        <f t="shared" si="5"/>
        <v>0</v>
      </c>
      <c r="K92">
        <f t="shared" si="5"/>
        <v>0</v>
      </c>
      <c r="L92">
        <f t="shared" si="5"/>
        <v>1</v>
      </c>
      <c r="M92">
        <f t="shared" si="5"/>
        <v>0</v>
      </c>
      <c r="N92">
        <f t="shared" si="5"/>
        <v>0</v>
      </c>
      <c r="O92">
        <f t="shared" si="5"/>
        <v>0</v>
      </c>
      <c r="P92">
        <f t="shared" si="5"/>
        <v>1</v>
      </c>
      <c r="Q92">
        <f t="shared" si="5"/>
        <v>0</v>
      </c>
      <c r="R92">
        <f t="shared" si="5"/>
        <v>0</v>
      </c>
      <c r="S92">
        <f t="shared" si="5"/>
        <v>0</v>
      </c>
      <c r="T92">
        <f t="shared" si="5"/>
        <v>0</v>
      </c>
      <c r="U92">
        <f t="shared" si="5"/>
        <v>0</v>
      </c>
      <c r="V92">
        <f t="shared" si="5"/>
        <v>0</v>
      </c>
      <c r="W92">
        <f t="shared" si="5"/>
        <v>0</v>
      </c>
      <c r="X92">
        <f t="shared" si="5"/>
        <v>1</v>
      </c>
    </row>
    <row r="93" spans="1:24" hidden="1">
      <c r="D93">
        <f t="shared" ref="D93:X93" si="6">IF(D7&gt;0,1,0)</f>
        <v>0</v>
      </c>
      <c r="E93">
        <f t="shared" si="6"/>
        <v>0</v>
      </c>
      <c r="F93">
        <f t="shared" si="6"/>
        <v>0</v>
      </c>
      <c r="G93">
        <f t="shared" si="6"/>
        <v>0</v>
      </c>
      <c r="H93">
        <f t="shared" si="6"/>
        <v>0</v>
      </c>
      <c r="I93">
        <f t="shared" si="6"/>
        <v>0</v>
      </c>
      <c r="J93">
        <f t="shared" si="6"/>
        <v>0</v>
      </c>
      <c r="K93">
        <f t="shared" si="6"/>
        <v>0</v>
      </c>
      <c r="L93">
        <f t="shared" si="6"/>
        <v>0</v>
      </c>
      <c r="M93">
        <f t="shared" si="6"/>
        <v>0</v>
      </c>
      <c r="N93">
        <f t="shared" si="6"/>
        <v>0</v>
      </c>
      <c r="O93">
        <f t="shared" si="6"/>
        <v>0</v>
      </c>
      <c r="P93">
        <f t="shared" si="6"/>
        <v>0</v>
      </c>
      <c r="Q93">
        <f t="shared" si="6"/>
        <v>0</v>
      </c>
      <c r="R93">
        <f t="shared" si="6"/>
        <v>0</v>
      </c>
      <c r="S93">
        <f t="shared" si="6"/>
        <v>0</v>
      </c>
      <c r="T93">
        <f t="shared" si="6"/>
        <v>0</v>
      </c>
      <c r="U93">
        <f t="shared" si="6"/>
        <v>0</v>
      </c>
      <c r="V93">
        <f t="shared" si="6"/>
        <v>0</v>
      </c>
      <c r="W93">
        <f t="shared" si="6"/>
        <v>0</v>
      </c>
      <c r="X93">
        <f t="shared" si="6"/>
        <v>0</v>
      </c>
    </row>
    <row r="94" spans="1:24" hidden="1">
      <c r="D94">
        <f t="shared" ref="D94:X94" si="7">IF(D8&gt;0,1,0)</f>
        <v>0</v>
      </c>
      <c r="E94">
        <f t="shared" si="7"/>
        <v>0</v>
      </c>
      <c r="F94">
        <f t="shared" si="7"/>
        <v>0</v>
      </c>
      <c r="G94">
        <f t="shared" si="7"/>
        <v>0</v>
      </c>
      <c r="H94">
        <f t="shared" si="7"/>
        <v>0</v>
      </c>
      <c r="I94">
        <f t="shared" si="7"/>
        <v>0</v>
      </c>
      <c r="J94">
        <f t="shared" si="7"/>
        <v>0</v>
      </c>
      <c r="K94">
        <f t="shared" si="7"/>
        <v>0</v>
      </c>
      <c r="L94">
        <f t="shared" si="7"/>
        <v>0</v>
      </c>
      <c r="M94">
        <f t="shared" si="7"/>
        <v>0</v>
      </c>
      <c r="N94">
        <f t="shared" si="7"/>
        <v>0</v>
      </c>
      <c r="O94">
        <f t="shared" si="7"/>
        <v>0</v>
      </c>
      <c r="P94">
        <f t="shared" si="7"/>
        <v>0</v>
      </c>
      <c r="Q94">
        <f t="shared" si="7"/>
        <v>0</v>
      </c>
      <c r="R94">
        <f t="shared" si="7"/>
        <v>0</v>
      </c>
      <c r="S94">
        <f t="shared" si="7"/>
        <v>0</v>
      </c>
      <c r="T94">
        <f t="shared" si="7"/>
        <v>0</v>
      </c>
      <c r="U94">
        <f t="shared" si="7"/>
        <v>0</v>
      </c>
      <c r="V94">
        <f t="shared" si="7"/>
        <v>0</v>
      </c>
      <c r="W94">
        <f t="shared" si="7"/>
        <v>0</v>
      </c>
      <c r="X94">
        <f t="shared" si="7"/>
        <v>0</v>
      </c>
    </row>
    <row r="95" spans="1:24" hidden="1">
      <c r="D95">
        <f t="shared" ref="D95:X95" si="8">IF(D9&gt;0,1,0)</f>
        <v>1</v>
      </c>
      <c r="E95">
        <f t="shared" si="8"/>
        <v>1</v>
      </c>
      <c r="F95">
        <f t="shared" si="8"/>
        <v>1</v>
      </c>
      <c r="G95">
        <f t="shared" si="8"/>
        <v>1</v>
      </c>
      <c r="H95">
        <f t="shared" si="8"/>
        <v>1</v>
      </c>
      <c r="I95">
        <f t="shared" si="8"/>
        <v>1</v>
      </c>
      <c r="J95">
        <f t="shared" si="8"/>
        <v>1</v>
      </c>
      <c r="K95">
        <f t="shared" si="8"/>
        <v>1</v>
      </c>
      <c r="L95">
        <f t="shared" si="8"/>
        <v>1</v>
      </c>
      <c r="M95">
        <f t="shared" si="8"/>
        <v>1</v>
      </c>
      <c r="N95">
        <f t="shared" si="8"/>
        <v>1</v>
      </c>
      <c r="O95">
        <f t="shared" si="8"/>
        <v>1</v>
      </c>
      <c r="P95">
        <f t="shared" si="8"/>
        <v>1</v>
      </c>
      <c r="Q95">
        <f t="shared" si="8"/>
        <v>1</v>
      </c>
      <c r="R95">
        <f t="shared" si="8"/>
        <v>1</v>
      </c>
      <c r="S95">
        <f t="shared" si="8"/>
        <v>1</v>
      </c>
      <c r="T95">
        <f t="shared" si="8"/>
        <v>1</v>
      </c>
      <c r="U95">
        <f t="shared" si="8"/>
        <v>1</v>
      </c>
      <c r="V95">
        <f t="shared" si="8"/>
        <v>1</v>
      </c>
      <c r="W95">
        <f t="shared" si="8"/>
        <v>1</v>
      </c>
      <c r="X95">
        <f t="shared" si="8"/>
        <v>1</v>
      </c>
    </row>
    <row r="96" spans="1:24" hidden="1">
      <c r="D96">
        <f t="shared" ref="D96:X96" si="9">IF(D10&gt;0,1,0)</f>
        <v>1</v>
      </c>
      <c r="E96">
        <f t="shared" si="9"/>
        <v>1</v>
      </c>
      <c r="F96">
        <f t="shared" si="9"/>
        <v>1</v>
      </c>
      <c r="G96">
        <f t="shared" si="9"/>
        <v>1</v>
      </c>
      <c r="H96">
        <f t="shared" si="9"/>
        <v>1</v>
      </c>
      <c r="I96">
        <f t="shared" si="9"/>
        <v>1</v>
      </c>
      <c r="J96">
        <f t="shared" si="9"/>
        <v>1</v>
      </c>
      <c r="K96">
        <f t="shared" si="9"/>
        <v>1</v>
      </c>
      <c r="L96">
        <f t="shared" si="9"/>
        <v>1</v>
      </c>
      <c r="M96">
        <f t="shared" si="9"/>
        <v>1</v>
      </c>
      <c r="N96">
        <f t="shared" si="9"/>
        <v>1</v>
      </c>
      <c r="O96">
        <f t="shared" si="9"/>
        <v>1</v>
      </c>
      <c r="P96">
        <f t="shared" si="9"/>
        <v>1</v>
      </c>
      <c r="Q96">
        <f t="shared" si="9"/>
        <v>1</v>
      </c>
      <c r="R96">
        <f t="shared" si="9"/>
        <v>1</v>
      </c>
      <c r="S96">
        <f t="shared" si="9"/>
        <v>1</v>
      </c>
      <c r="T96">
        <f t="shared" si="9"/>
        <v>1</v>
      </c>
      <c r="U96">
        <f t="shared" si="9"/>
        <v>1</v>
      </c>
      <c r="V96">
        <f t="shared" si="9"/>
        <v>1</v>
      </c>
      <c r="W96">
        <f t="shared" si="9"/>
        <v>1</v>
      </c>
      <c r="X96">
        <f t="shared" si="9"/>
        <v>1</v>
      </c>
    </row>
    <row r="97" spans="4:24" hidden="1">
      <c r="D97">
        <f t="shared" ref="D97:X97" si="10">IF(D11&gt;0,1,0)</f>
        <v>1</v>
      </c>
      <c r="E97">
        <f t="shared" si="10"/>
        <v>1</v>
      </c>
      <c r="F97">
        <f t="shared" si="10"/>
        <v>1</v>
      </c>
      <c r="G97">
        <f t="shared" si="10"/>
        <v>1</v>
      </c>
      <c r="H97">
        <f t="shared" si="10"/>
        <v>1</v>
      </c>
      <c r="I97">
        <f t="shared" si="10"/>
        <v>1</v>
      </c>
      <c r="J97">
        <f t="shared" si="10"/>
        <v>1</v>
      </c>
      <c r="K97">
        <f t="shared" si="10"/>
        <v>1</v>
      </c>
      <c r="L97">
        <f t="shared" si="10"/>
        <v>1</v>
      </c>
      <c r="M97">
        <f t="shared" si="10"/>
        <v>1</v>
      </c>
      <c r="N97">
        <f t="shared" si="10"/>
        <v>1</v>
      </c>
      <c r="O97">
        <f t="shared" si="10"/>
        <v>1</v>
      </c>
      <c r="P97">
        <f t="shared" si="10"/>
        <v>1</v>
      </c>
      <c r="Q97">
        <f t="shared" si="10"/>
        <v>1</v>
      </c>
      <c r="R97">
        <f t="shared" si="10"/>
        <v>1</v>
      </c>
      <c r="S97">
        <f t="shared" si="10"/>
        <v>1</v>
      </c>
      <c r="T97">
        <f t="shared" si="10"/>
        <v>1</v>
      </c>
      <c r="U97">
        <f t="shared" si="10"/>
        <v>1</v>
      </c>
      <c r="V97">
        <f t="shared" si="10"/>
        <v>1</v>
      </c>
      <c r="W97">
        <f t="shared" si="10"/>
        <v>1</v>
      </c>
      <c r="X97">
        <f t="shared" si="10"/>
        <v>1</v>
      </c>
    </row>
    <row r="98" spans="4:24" hidden="1">
      <c r="D98">
        <f t="shared" ref="D98:X98" si="11">IF(D12&gt;0,1,0)</f>
        <v>0</v>
      </c>
      <c r="E98">
        <f t="shared" si="11"/>
        <v>0</v>
      </c>
      <c r="F98">
        <f t="shared" si="11"/>
        <v>0</v>
      </c>
      <c r="G98">
        <f t="shared" si="11"/>
        <v>1</v>
      </c>
      <c r="H98">
        <f t="shared" si="11"/>
        <v>0</v>
      </c>
      <c r="I98">
        <f t="shared" si="11"/>
        <v>1</v>
      </c>
      <c r="J98">
        <f t="shared" si="11"/>
        <v>0</v>
      </c>
      <c r="K98">
        <f t="shared" si="11"/>
        <v>0</v>
      </c>
      <c r="L98">
        <f t="shared" si="11"/>
        <v>1</v>
      </c>
      <c r="M98">
        <f t="shared" si="11"/>
        <v>0</v>
      </c>
      <c r="N98">
        <f t="shared" si="11"/>
        <v>0</v>
      </c>
      <c r="O98">
        <f t="shared" si="11"/>
        <v>0</v>
      </c>
      <c r="P98">
        <f t="shared" si="11"/>
        <v>1</v>
      </c>
      <c r="Q98">
        <f t="shared" si="11"/>
        <v>0</v>
      </c>
      <c r="R98">
        <f t="shared" si="11"/>
        <v>0</v>
      </c>
      <c r="S98">
        <f t="shared" si="11"/>
        <v>0</v>
      </c>
      <c r="T98">
        <f t="shared" si="11"/>
        <v>0</v>
      </c>
      <c r="U98">
        <f t="shared" si="11"/>
        <v>0</v>
      </c>
      <c r="V98">
        <f t="shared" si="11"/>
        <v>0</v>
      </c>
      <c r="W98">
        <f t="shared" si="11"/>
        <v>0</v>
      </c>
      <c r="X98">
        <f t="shared" si="11"/>
        <v>1</v>
      </c>
    </row>
    <row r="99" spans="4:24" hidden="1">
      <c r="D99">
        <f t="shared" ref="D99:X99" si="12">IF(D13&gt;0,1,0)</f>
        <v>0</v>
      </c>
      <c r="E99">
        <f t="shared" si="12"/>
        <v>0</v>
      </c>
      <c r="F99">
        <f t="shared" si="12"/>
        <v>0</v>
      </c>
      <c r="G99">
        <f t="shared" si="12"/>
        <v>0</v>
      </c>
      <c r="H99">
        <f t="shared" si="12"/>
        <v>0</v>
      </c>
      <c r="I99">
        <f t="shared" si="12"/>
        <v>0</v>
      </c>
      <c r="J99">
        <f t="shared" si="12"/>
        <v>0</v>
      </c>
      <c r="K99">
        <f t="shared" si="12"/>
        <v>0</v>
      </c>
      <c r="L99">
        <f t="shared" si="12"/>
        <v>0</v>
      </c>
      <c r="M99">
        <f t="shared" si="12"/>
        <v>0</v>
      </c>
      <c r="N99">
        <f t="shared" si="12"/>
        <v>0</v>
      </c>
      <c r="O99">
        <f t="shared" si="12"/>
        <v>0</v>
      </c>
      <c r="P99">
        <f t="shared" si="12"/>
        <v>0</v>
      </c>
      <c r="Q99">
        <f t="shared" si="12"/>
        <v>0</v>
      </c>
      <c r="R99">
        <f t="shared" si="12"/>
        <v>0</v>
      </c>
      <c r="S99">
        <f t="shared" si="12"/>
        <v>0</v>
      </c>
      <c r="T99">
        <f t="shared" si="12"/>
        <v>0</v>
      </c>
      <c r="U99">
        <f t="shared" si="12"/>
        <v>0</v>
      </c>
      <c r="V99">
        <f t="shared" si="12"/>
        <v>0</v>
      </c>
      <c r="W99">
        <f t="shared" si="12"/>
        <v>0</v>
      </c>
      <c r="X99">
        <f t="shared" si="12"/>
        <v>0</v>
      </c>
    </row>
    <row r="100" spans="4:24" hidden="1">
      <c r="D100">
        <f t="shared" ref="D100:X100" si="13">IF(D14&gt;0,1,0)</f>
        <v>0</v>
      </c>
      <c r="E100">
        <f t="shared" si="13"/>
        <v>0</v>
      </c>
      <c r="F100">
        <f t="shared" si="13"/>
        <v>1</v>
      </c>
      <c r="G100">
        <f t="shared" si="13"/>
        <v>0</v>
      </c>
      <c r="H100">
        <f t="shared" si="13"/>
        <v>0</v>
      </c>
      <c r="I100">
        <f t="shared" si="13"/>
        <v>0</v>
      </c>
      <c r="J100">
        <f t="shared" si="13"/>
        <v>1</v>
      </c>
      <c r="K100">
        <f t="shared" si="13"/>
        <v>0</v>
      </c>
      <c r="L100">
        <f t="shared" si="13"/>
        <v>1</v>
      </c>
      <c r="M100">
        <f t="shared" si="13"/>
        <v>0</v>
      </c>
      <c r="N100">
        <f t="shared" si="13"/>
        <v>1</v>
      </c>
      <c r="O100">
        <f t="shared" si="13"/>
        <v>0</v>
      </c>
      <c r="P100">
        <f t="shared" si="13"/>
        <v>0</v>
      </c>
      <c r="Q100">
        <f t="shared" si="13"/>
        <v>0</v>
      </c>
      <c r="R100">
        <f t="shared" si="13"/>
        <v>0</v>
      </c>
      <c r="S100">
        <f t="shared" si="13"/>
        <v>0</v>
      </c>
      <c r="T100">
        <f t="shared" si="13"/>
        <v>1</v>
      </c>
      <c r="U100">
        <f t="shared" si="13"/>
        <v>0</v>
      </c>
      <c r="V100">
        <f t="shared" si="13"/>
        <v>0</v>
      </c>
      <c r="W100">
        <f t="shared" si="13"/>
        <v>1</v>
      </c>
      <c r="X100">
        <f t="shared" si="13"/>
        <v>0</v>
      </c>
    </row>
    <row r="101" spans="4:24" hidden="1">
      <c r="D101">
        <f t="shared" ref="D101:X101" si="14">IF(D15&gt;0,1,0)</f>
        <v>1</v>
      </c>
      <c r="E101">
        <f t="shared" si="14"/>
        <v>0</v>
      </c>
      <c r="F101">
        <f t="shared" si="14"/>
        <v>0</v>
      </c>
      <c r="G101">
        <f t="shared" si="14"/>
        <v>1</v>
      </c>
      <c r="H101">
        <f t="shared" si="14"/>
        <v>0</v>
      </c>
      <c r="I101">
        <f t="shared" si="14"/>
        <v>1</v>
      </c>
      <c r="J101">
        <f t="shared" si="14"/>
        <v>0</v>
      </c>
      <c r="K101">
        <f t="shared" si="14"/>
        <v>1</v>
      </c>
      <c r="L101">
        <f t="shared" si="14"/>
        <v>0</v>
      </c>
      <c r="M101">
        <f t="shared" si="14"/>
        <v>1</v>
      </c>
      <c r="N101">
        <f t="shared" si="14"/>
        <v>0</v>
      </c>
      <c r="O101">
        <f t="shared" si="14"/>
        <v>0</v>
      </c>
      <c r="P101">
        <f t="shared" si="14"/>
        <v>0</v>
      </c>
      <c r="Q101">
        <f t="shared" si="14"/>
        <v>0</v>
      </c>
      <c r="R101">
        <f t="shared" si="14"/>
        <v>1</v>
      </c>
      <c r="S101">
        <f t="shared" si="14"/>
        <v>0</v>
      </c>
      <c r="T101">
        <f t="shared" si="14"/>
        <v>0</v>
      </c>
      <c r="U101">
        <f t="shared" si="14"/>
        <v>0</v>
      </c>
      <c r="V101">
        <f t="shared" si="14"/>
        <v>1</v>
      </c>
      <c r="W101">
        <f t="shared" si="14"/>
        <v>0</v>
      </c>
      <c r="X101">
        <f t="shared" si="14"/>
        <v>1</v>
      </c>
    </row>
    <row r="102" spans="4:24" hidden="1">
      <c r="D102">
        <f t="shared" ref="D102:X102" si="15">IF(D16&gt;0,1,0)</f>
        <v>0</v>
      </c>
      <c r="E102">
        <f t="shared" si="15"/>
        <v>1</v>
      </c>
      <c r="F102">
        <f t="shared" si="15"/>
        <v>1</v>
      </c>
      <c r="G102">
        <f t="shared" si="15"/>
        <v>0</v>
      </c>
      <c r="H102">
        <f t="shared" si="15"/>
        <v>1</v>
      </c>
      <c r="I102">
        <f t="shared" si="15"/>
        <v>1</v>
      </c>
      <c r="J102">
        <f t="shared" si="15"/>
        <v>0</v>
      </c>
      <c r="K102">
        <f t="shared" si="15"/>
        <v>0</v>
      </c>
      <c r="L102">
        <f t="shared" si="15"/>
        <v>1</v>
      </c>
      <c r="M102">
        <f t="shared" si="15"/>
        <v>0</v>
      </c>
      <c r="N102">
        <f t="shared" si="15"/>
        <v>1</v>
      </c>
      <c r="O102">
        <f t="shared" si="15"/>
        <v>1</v>
      </c>
      <c r="P102">
        <f t="shared" si="15"/>
        <v>0</v>
      </c>
      <c r="Q102">
        <f t="shared" si="15"/>
        <v>1</v>
      </c>
      <c r="R102">
        <f t="shared" si="15"/>
        <v>1</v>
      </c>
      <c r="S102">
        <f t="shared" si="15"/>
        <v>1</v>
      </c>
      <c r="T102">
        <f t="shared" si="15"/>
        <v>0</v>
      </c>
      <c r="U102">
        <f t="shared" si="15"/>
        <v>1</v>
      </c>
      <c r="V102">
        <f t="shared" si="15"/>
        <v>0</v>
      </c>
      <c r="W102">
        <f t="shared" si="15"/>
        <v>1</v>
      </c>
      <c r="X102">
        <f t="shared" si="15"/>
        <v>1</v>
      </c>
    </row>
    <row r="103" spans="4:24" hidden="1">
      <c r="D103">
        <f t="shared" ref="D103:X103" si="16">IF(D17&gt;0,1,0)</f>
        <v>1</v>
      </c>
      <c r="E103">
        <f t="shared" si="16"/>
        <v>1</v>
      </c>
      <c r="F103">
        <f t="shared" si="16"/>
        <v>0</v>
      </c>
      <c r="G103">
        <f t="shared" si="16"/>
        <v>0</v>
      </c>
      <c r="H103">
        <f t="shared" si="16"/>
        <v>1</v>
      </c>
      <c r="I103">
        <f t="shared" si="16"/>
        <v>0</v>
      </c>
      <c r="J103">
        <f t="shared" si="16"/>
        <v>0</v>
      </c>
      <c r="K103">
        <f t="shared" si="16"/>
        <v>1</v>
      </c>
      <c r="L103">
        <f t="shared" si="16"/>
        <v>0</v>
      </c>
      <c r="M103">
        <f t="shared" si="16"/>
        <v>0</v>
      </c>
      <c r="N103">
        <f t="shared" si="16"/>
        <v>1</v>
      </c>
      <c r="O103">
        <f t="shared" si="16"/>
        <v>0</v>
      </c>
      <c r="P103">
        <f t="shared" si="16"/>
        <v>0</v>
      </c>
      <c r="Q103">
        <f t="shared" si="16"/>
        <v>1</v>
      </c>
      <c r="R103">
        <f t="shared" si="16"/>
        <v>0</v>
      </c>
      <c r="S103">
        <f t="shared" si="16"/>
        <v>0</v>
      </c>
      <c r="T103">
        <f t="shared" si="16"/>
        <v>1</v>
      </c>
      <c r="U103">
        <f t="shared" si="16"/>
        <v>1</v>
      </c>
      <c r="V103">
        <f t="shared" si="16"/>
        <v>0</v>
      </c>
      <c r="W103">
        <f t="shared" si="16"/>
        <v>0</v>
      </c>
      <c r="X103">
        <f t="shared" si="16"/>
        <v>0</v>
      </c>
    </row>
    <row r="104" spans="4:24" hidden="1">
      <c r="D104">
        <f t="shared" ref="D104:X104" si="17">IF(D18&gt;0,1,0)</f>
        <v>0</v>
      </c>
      <c r="E104">
        <f t="shared" si="17"/>
        <v>0</v>
      </c>
      <c r="F104">
        <f t="shared" si="17"/>
        <v>1</v>
      </c>
      <c r="G104">
        <f t="shared" si="17"/>
        <v>0</v>
      </c>
      <c r="H104">
        <f t="shared" si="17"/>
        <v>0</v>
      </c>
      <c r="I104">
        <f t="shared" si="17"/>
        <v>0</v>
      </c>
      <c r="J104">
        <f t="shared" si="17"/>
        <v>0</v>
      </c>
      <c r="K104">
        <f t="shared" si="17"/>
        <v>1</v>
      </c>
      <c r="L104">
        <f t="shared" si="17"/>
        <v>0</v>
      </c>
      <c r="M104">
        <f t="shared" si="17"/>
        <v>0</v>
      </c>
      <c r="N104">
        <f t="shared" si="17"/>
        <v>0</v>
      </c>
      <c r="O104">
        <f t="shared" si="17"/>
        <v>0</v>
      </c>
      <c r="P104">
        <f t="shared" si="17"/>
        <v>1</v>
      </c>
      <c r="Q104">
        <f t="shared" si="17"/>
        <v>0</v>
      </c>
      <c r="R104">
        <f t="shared" si="17"/>
        <v>0</v>
      </c>
      <c r="S104">
        <f t="shared" si="17"/>
        <v>0</v>
      </c>
      <c r="T104">
        <f t="shared" si="17"/>
        <v>1</v>
      </c>
      <c r="U104">
        <f t="shared" si="17"/>
        <v>0</v>
      </c>
      <c r="V104">
        <f t="shared" si="17"/>
        <v>0</v>
      </c>
      <c r="W104">
        <f t="shared" si="17"/>
        <v>0</v>
      </c>
      <c r="X104">
        <f t="shared" si="17"/>
        <v>0</v>
      </c>
    </row>
    <row r="105" spans="4:24" hidden="1">
      <c r="D105">
        <f t="shared" ref="D105:X105" si="18">IF(D19&gt;0,1,0)</f>
        <v>0</v>
      </c>
      <c r="E105">
        <f t="shared" si="18"/>
        <v>1</v>
      </c>
      <c r="F105">
        <f t="shared" si="18"/>
        <v>0</v>
      </c>
      <c r="G105">
        <f t="shared" si="18"/>
        <v>0</v>
      </c>
      <c r="H105">
        <f t="shared" si="18"/>
        <v>1</v>
      </c>
      <c r="I105">
        <f t="shared" si="18"/>
        <v>0</v>
      </c>
      <c r="J105">
        <f t="shared" si="18"/>
        <v>0</v>
      </c>
      <c r="K105">
        <f t="shared" si="18"/>
        <v>0</v>
      </c>
      <c r="L105">
        <f t="shared" si="18"/>
        <v>0</v>
      </c>
      <c r="M105">
        <f t="shared" si="18"/>
        <v>0</v>
      </c>
      <c r="N105">
        <f t="shared" si="18"/>
        <v>0</v>
      </c>
      <c r="O105">
        <f t="shared" si="18"/>
        <v>1</v>
      </c>
      <c r="P105">
        <f t="shared" si="18"/>
        <v>0</v>
      </c>
      <c r="Q105">
        <f t="shared" si="18"/>
        <v>1</v>
      </c>
      <c r="R105">
        <f t="shared" si="18"/>
        <v>0</v>
      </c>
      <c r="S105">
        <f t="shared" si="18"/>
        <v>0</v>
      </c>
      <c r="T105">
        <f t="shared" si="18"/>
        <v>0</v>
      </c>
      <c r="U105">
        <f t="shared" si="18"/>
        <v>1</v>
      </c>
      <c r="V105">
        <f t="shared" si="18"/>
        <v>0</v>
      </c>
      <c r="W105">
        <f t="shared" si="18"/>
        <v>1</v>
      </c>
      <c r="X105">
        <f t="shared" si="18"/>
        <v>0</v>
      </c>
    </row>
    <row r="106" spans="4:24" hidden="1">
      <c r="D106">
        <f t="shared" ref="D106:X106" si="19">IF(D20&gt;0,1,0)</f>
        <v>1</v>
      </c>
      <c r="E106">
        <f t="shared" si="19"/>
        <v>0</v>
      </c>
      <c r="F106">
        <f t="shared" si="19"/>
        <v>0</v>
      </c>
      <c r="G106">
        <f t="shared" si="19"/>
        <v>0</v>
      </c>
      <c r="H106">
        <f t="shared" si="19"/>
        <v>0</v>
      </c>
      <c r="I106">
        <f t="shared" si="19"/>
        <v>1</v>
      </c>
      <c r="J106">
        <f t="shared" si="19"/>
        <v>0</v>
      </c>
      <c r="K106">
        <f t="shared" si="19"/>
        <v>0</v>
      </c>
      <c r="L106">
        <f t="shared" si="19"/>
        <v>1</v>
      </c>
      <c r="M106">
        <f t="shared" si="19"/>
        <v>0</v>
      </c>
      <c r="N106">
        <f t="shared" si="19"/>
        <v>0</v>
      </c>
      <c r="O106">
        <f t="shared" si="19"/>
        <v>1</v>
      </c>
      <c r="P106">
        <f t="shared" si="19"/>
        <v>0</v>
      </c>
      <c r="Q106">
        <f t="shared" si="19"/>
        <v>0</v>
      </c>
      <c r="R106">
        <f t="shared" si="19"/>
        <v>1</v>
      </c>
      <c r="S106">
        <f t="shared" si="19"/>
        <v>0</v>
      </c>
      <c r="T106">
        <f t="shared" si="19"/>
        <v>0</v>
      </c>
      <c r="U106">
        <f t="shared" si="19"/>
        <v>0</v>
      </c>
      <c r="V106">
        <f t="shared" si="19"/>
        <v>0</v>
      </c>
      <c r="W106">
        <f t="shared" si="19"/>
        <v>0</v>
      </c>
      <c r="X106">
        <f t="shared" si="19"/>
        <v>1</v>
      </c>
    </row>
    <row r="107" spans="4:24" hidden="1">
      <c r="D107">
        <f t="shared" ref="D107:X107" si="20">IF(D21&gt;0,1,0)</f>
        <v>0</v>
      </c>
      <c r="E107">
        <f t="shared" si="20"/>
        <v>0</v>
      </c>
      <c r="F107">
        <f t="shared" si="20"/>
        <v>0</v>
      </c>
      <c r="G107">
        <f t="shared" si="20"/>
        <v>0</v>
      </c>
      <c r="H107">
        <f t="shared" si="20"/>
        <v>0</v>
      </c>
      <c r="I107">
        <f t="shared" si="20"/>
        <v>0</v>
      </c>
      <c r="J107">
        <f t="shared" si="20"/>
        <v>0</v>
      </c>
      <c r="K107">
        <f t="shared" si="20"/>
        <v>0</v>
      </c>
      <c r="L107">
        <f t="shared" si="20"/>
        <v>0</v>
      </c>
      <c r="M107">
        <f t="shared" si="20"/>
        <v>0</v>
      </c>
      <c r="N107">
        <f t="shared" si="20"/>
        <v>0</v>
      </c>
      <c r="O107">
        <f t="shared" si="20"/>
        <v>0</v>
      </c>
      <c r="P107">
        <f t="shared" si="20"/>
        <v>0</v>
      </c>
      <c r="Q107">
        <f t="shared" si="20"/>
        <v>0</v>
      </c>
      <c r="R107">
        <f t="shared" si="20"/>
        <v>0</v>
      </c>
      <c r="S107">
        <f t="shared" si="20"/>
        <v>0</v>
      </c>
      <c r="T107">
        <f t="shared" si="20"/>
        <v>0</v>
      </c>
      <c r="U107">
        <f t="shared" si="20"/>
        <v>0</v>
      </c>
      <c r="V107">
        <f t="shared" si="20"/>
        <v>0</v>
      </c>
      <c r="W107">
        <f t="shared" si="20"/>
        <v>0</v>
      </c>
      <c r="X107">
        <f t="shared" si="20"/>
        <v>0</v>
      </c>
    </row>
    <row r="108" spans="4:24" hidden="1">
      <c r="D108">
        <f t="shared" ref="D108:X108" si="21">IF(D22&gt;0,1,0)</f>
        <v>1</v>
      </c>
      <c r="E108">
        <f t="shared" si="21"/>
        <v>1</v>
      </c>
      <c r="F108">
        <f t="shared" si="21"/>
        <v>1</v>
      </c>
      <c r="G108">
        <f t="shared" si="21"/>
        <v>1</v>
      </c>
      <c r="H108">
        <f t="shared" si="21"/>
        <v>1</v>
      </c>
      <c r="I108">
        <f t="shared" si="21"/>
        <v>1</v>
      </c>
      <c r="J108">
        <f t="shared" si="21"/>
        <v>1</v>
      </c>
      <c r="K108">
        <f t="shared" si="21"/>
        <v>1</v>
      </c>
      <c r="L108">
        <f t="shared" si="21"/>
        <v>1</v>
      </c>
      <c r="M108">
        <f t="shared" si="21"/>
        <v>1</v>
      </c>
      <c r="N108">
        <f t="shared" si="21"/>
        <v>1</v>
      </c>
      <c r="O108">
        <f t="shared" si="21"/>
        <v>1</v>
      </c>
      <c r="P108">
        <f t="shared" si="21"/>
        <v>1</v>
      </c>
      <c r="Q108">
        <f t="shared" si="21"/>
        <v>1</v>
      </c>
      <c r="R108">
        <f t="shared" si="21"/>
        <v>1</v>
      </c>
      <c r="S108">
        <f t="shared" si="21"/>
        <v>1</v>
      </c>
      <c r="T108">
        <f t="shared" si="21"/>
        <v>1</v>
      </c>
      <c r="U108">
        <f t="shared" si="21"/>
        <v>1</v>
      </c>
      <c r="V108">
        <f t="shared" si="21"/>
        <v>1</v>
      </c>
      <c r="W108">
        <f t="shared" si="21"/>
        <v>1</v>
      </c>
      <c r="X108">
        <f t="shared" si="21"/>
        <v>1</v>
      </c>
    </row>
    <row r="109" spans="4:24" hidden="1">
      <c r="D109">
        <f t="shared" ref="D109:X109" si="22">IF(D23&gt;0,1,0)</f>
        <v>1</v>
      </c>
      <c r="E109">
        <f t="shared" si="22"/>
        <v>1</v>
      </c>
      <c r="F109">
        <f t="shared" si="22"/>
        <v>1</v>
      </c>
      <c r="G109">
        <f t="shared" si="22"/>
        <v>1</v>
      </c>
      <c r="H109">
        <f t="shared" si="22"/>
        <v>1</v>
      </c>
      <c r="I109">
        <f t="shared" si="22"/>
        <v>1</v>
      </c>
      <c r="J109">
        <f t="shared" si="22"/>
        <v>1</v>
      </c>
      <c r="K109">
        <f t="shared" si="22"/>
        <v>1</v>
      </c>
      <c r="L109">
        <f t="shared" si="22"/>
        <v>1</v>
      </c>
      <c r="M109">
        <f t="shared" si="22"/>
        <v>1</v>
      </c>
      <c r="N109">
        <f t="shared" si="22"/>
        <v>1</v>
      </c>
      <c r="O109">
        <f t="shared" si="22"/>
        <v>1</v>
      </c>
      <c r="P109">
        <f t="shared" si="22"/>
        <v>1</v>
      </c>
      <c r="Q109">
        <f t="shared" si="22"/>
        <v>1</v>
      </c>
      <c r="R109">
        <f t="shared" si="22"/>
        <v>1</v>
      </c>
      <c r="S109">
        <f t="shared" si="22"/>
        <v>1</v>
      </c>
      <c r="T109">
        <f t="shared" si="22"/>
        <v>1</v>
      </c>
      <c r="U109">
        <f t="shared" si="22"/>
        <v>1</v>
      </c>
      <c r="V109">
        <f t="shared" si="22"/>
        <v>1</v>
      </c>
      <c r="W109">
        <f t="shared" si="22"/>
        <v>1</v>
      </c>
      <c r="X109">
        <f t="shared" si="22"/>
        <v>1</v>
      </c>
    </row>
    <row r="110" spans="4:24" hidden="1">
      <c r="D110">
        <f t="shared" ref="D110:X110" si="23">IF(D24&gt;0,1,0)</f>
        <v>1</v>
      </c>
      <c r="E110">
        <f t="shared" si="23"/>
        <v>1</v>
      </c>
      <c r="F110">
        <f t="shared" si="23"/>
        <v>1</v>
      </c>
      <c r="G110">
        <f t="shared" si="23"/>
        <v>1</v>
      </c>
      <c r="H110">
        <f t="shared" si="23"/>
        <v>1</v>
      </c>
      <c r="I110">
        <f t="shared" si="23"/>
        <v>1</v>
      </c>
      <c r="J110">
        <f t="shared" si="23"/>
        <v>1</v>
      </c>
      <c r="K110">
        <f t="shared" si="23"/>
        <v>1</v>
      </c>
      <c r="L110">
        <f t="shared" si="23"/>
        <v>1</v>
      </c>
      <c r="M110">
        <f t="shared" si="23"/>
        <v>1</v>
      </c>
      <c r="N110">
        <f t="shared" si="23"/>
        <v>1</v>
      </c>
      <c r="O110">
        <f t="shared" si="23"/>
        <v>1</v>
      </c>
      <c r="P110">
        <f t="shared" si="23"/>
        <v>1</v>
      </c>
      <c r="Q110">
        <f t="shared" si="23"/>
        <v>1</v>
      </c>
      <c r="R110">
        <f t="shared" si="23"/>
        <v>1</v>
      </c>
      <c r="S110">
        <f t="shared" si="23"/>
        <v>1</v>
      </c>
      <c r="T110">
        <f t="shared" si="23"/>
        <v>1</v>
      </c>
      <c r="U110">
        <f t="shared" si="23"/>
        <v>1</v>
      </c>
      <c r="V110">
        <f t="shared" si="23"/>
        <v>1</v>
      </c>
      <c r="W110">
        <f t="shared" si="23"/>
        <v>1</v>
      </c>
      <c r="X110">
        <f t="shared" si="23"/>
        <v>1</v>
      </c>
    </row>
    <row r="111" spans="4:24" hidden="1">
      <c r="D111">
        <f t="shared" ref="D111:X111" si="24">IF(D25&gt;0,1,0)</f>
        <v>0</v>
      </c>
      <c r="E111">
        <f t="shared" si="24"/>
        <v>1</v>
      </c>
      <c r="F111">
        <f t="shared" si="24"/>
        <v>0</v>
      </c>
      <c r="G111">
        <f t="shared" si="24"/>
        <v>0</v>
      </c>
      <c r="H111">
        <f t="shared" si="24"/>
        <v>0</v>
      </c>
      <c r="I111">
        <f t="shared" si="24"/>
        <v>0</v>
      </c>
      <c r="J111">
        <f t="shared" si="24"/>
        <v>0</v>
      </c>
      <c r="K111">
        <f t="shared" si="24"/>
        <v>0</v>
      </c>
      <c r="L111">
        <f t="shared" si="24"/>
        <v>0</v>
      </c>
      <c r="M111">
        <f t="shared" si="24"/>
        <v>0</v>
      </c>
      <c r="N111">
        <f t="shared" si="24"/>
        <v>0</v>
      </c>
      <c r="O111">
        <f t="shared" si="24"/>
        <v>0</v>
      </c>
      <c r="P111">
        <f t="shared" si="24"/>
        <v>0</v>
      </c>
      <c r="Q111">
        <f t="shared" si="24"/>
        <v>0</v>
      </c>
      <c r="R111">
        <f t="shared" si="24"/>
        <v>0</v>
      </c>
      <c r="S111">
        <f t="shared" si="24"/>
        <v>0</v>
      </c>
      <c r="T111">
        <f t="shared" si="24"/>
        <v>0</v>
      </c>
      <c r="U111">
        <f t="shared" si="24"/>
        <v>0</v>
      </c>
      <c r="V111">
        <f t="shared" si="24"/>
        <v>0</v>
      </c>
      <c r="W111">
        <f t="shared" si="24"/>
        <v>0</v>
      </c>
      <c r="X111">
        <f t="shared" si="24"/>
        <v>0</v>
      </c>
    </row>
    <row r="112" spans="4:24" hidden="1">
      <c r="D112">
        <f t="shared" ref="D112:X112" si="25">IF(D26&gt;0,1,0)</f>
        <v>0</v>
      </c>
      <c r="E112">
        <f t="shared" si="25"/>
        <v>0</v>
      </c>
      <c r="F112">
        <f t="shared" si="25"/>
        <v>0</v>
      </c>
      <c r="G112">
        <f t="shared" si="25"/>
        <v>1</v>
      </c>
      <c r="H112">
        <f t="shared" si="25"/>
        <v>0</v>
      </c>
      <c r="I112">
        <f t="shared" si="25"/>
        <v>0</v>
      </c>
      <c r="J112">
        <f t="shared" si="25"/>
        <v>0</v>
      </c>
      <c r="K112">
        <f t="shared" si="25"/>
        <v>0</v>
      </c>
      <c r="L112">
        <f t="shared" si="25"/>
        <v>0</v>
      </c>
      <c r="M112">
        <f t="shared" si="25"/>
        <v>0</v>
      </c>
      <c r="N112">
        <f t="shared" si="25"/>
        <v>0</v>
      </c>
      <c r="O112">
        <f t="shared" si="25"/>
        <v>0</v>
      </c>
      <c r="P112">
        <f t="shared" si="25"/>
        <v>0</v>
      </c>
      <c r="Q112">
        <f t="shared" si="25"/>
        <v>0</v>
      </c>
      <c r="R112">
        <f t="shared" si="25"/>
        <v>0</v>
      </c>
      <c r="S112">
        <f t="shared" si="25"/>
        <v>0</v>
      </c>
      <c r="T112">
        <f t="shared" si="25"/>
        <v>0</v>
      </c>
      <c r="U112">
        <f t="shared" si="25"/>
        <v>0</v>
      </c>
      <c r="V112">
        <f t="shared" si="25"/>
        <v>0</v>
      </c>
      <c r="W112">
        <f t="shared" si="25"/>
        <v>0</v>
      </c>
      <c r="X112">
        <f t="shared" si="25"/>
        <v>0</v>
      </c>
    </row>
    <row r="113" spans="4:24" hidden="1">
      <c r="D113">
        <f t="shared" ref="D113:X113" si="26">IF(D27&gt;0,1,0)</f>
        <v>1</v>
      </c>
      <c r="E113">
        <f t="shared" si="26"/>
        <v>0</v>
      </c>
      <c r="F113">
        <f t="shared" si="26"/>
        <v>0</v>
      </c>
      <c r="G113">
        <f t="shared" si="26"/>
        <v>0</v>
      </c>
      <c r="H113">
        <f t="shared" si="26"/>
        <v>0</v>
      </c>
      <c r="I113">
        <f t="shared" si="26"/>
        <v>0</v>
      </c>
      <c r="J113">
        <f t="shared" si="26"/>
        <v>0</v>
      </c>
      <c r="K113">
        <f t="shared" si="26"/>
        <v>0</v>
      </c>
      <c r="L113">
        <f t="shared" si="26"/>
        <v>0</v>
      </c>
      <c r="M113">
        <f t="shared" si="26"/>
        <v>0</v>
      </c>
      <c r="N113">
        <f t="shared" si="26"/>
        <v>0</v>
      </c>
      <c r="O113">
        <f t="shared" si="26"/>
        <v>0</v>
      </c>
      <c r="P113">
        <f t="shared" si="26"/>
        <v>0</v>
      </c>
      <c r="Q113">
        <f t="shared" si="26"/>
        <v>0</v>
      </c>
      <c r="R113">
        <f t="shared" si="26"/>
        <v>0</v>
      </c>
      <c r="S113">
        <f t="shared" si="26"/>
        <v>0</v>
      </c>
      <c r="T113">
        <f t="shared" si="26"/>
        <v>0</v>
      </c>
      <c r="U113">
        <f t="shared" si="26"/>
        <v>1</v>
      </c>
      <c r="V113">
        <f t="shared" si="26"/>
        <v>0</v>
      </c>
      <c r="W113">
        <f t="shared" si="26"/>
        <v>1</v>
      </c>
      <c r="X113">
        <f t="shared" si="26"/>
        <v>0</v>
      </c>
    </row>
    <row r="114" spans="4:24" hidden="1">
      <c r="D114">
        <f t="shared" ref="D114:X114" si="27">IF(D28&gt;0,1,0)</f>
        <v>0</v>
      </c>
      <c r="E114">
        <f t="shared" si="27"/>
        <v>0</v>
      </c>
      <c r="F114">
        <f t="shared" si="27"/>
        <v>0</v>
      </c>
      <c r="G114">
        <f t="shared" si="27"/>
        <v>0</v>
      </c>
      <c r="H114">
        <f t="shared" si="27"/>
        <v>0</v>
      </c>
      <c r="I114">
        <f t="shared" si="27"/>
        <v>0</v>
      </c>
      <c r="J114">
        <f t="shared" si="27"/>
        <v>0</v>
      </c>
      <c r="K114">
        <f t="shared" si="27"/>
        <v>0</v>
      </c>
      <c r="L114">
        <f t="shared" si="27"/>
        <v>0</v>
      </c>
      <c r="M114">
        <f t="shared" si="27"/>
        <v>0</v>
      </c>
      <c r="N114">
        <f t="shared" si="27"/>
        <v>0</v>
      </c>
      <c r="O114">
        <f t="shared" si="27"/>
        <v>0</v>
      </c>
      <c r="P114">
        <f t="shared" si="27"/>
        <v>0</v>
      </c>
      <c r="Q114">
        <f t="shared" si="27"/>
        <v>0</v>
      </c>
      <c r="R114">
        <f t="shared" si="27"/>
        <v>0</v>
      </c>
      <c r="S114">
        <f t="shared" si="27"/>
        <v>0</v>
      </c>
      <c r="T114">
        <f t="shared" si="27"/>
        <v>0</v>
      </c>
      <c r="U114">
        <f t="shared" si="27"/>
        <v>0</v>
      </c>
      <c r="V114">
        <f t="shared" si="27"/>
        <v>1</v>
      </c>
      <c r="W114">
        <f t="shared" si="27"/>
        <v>0</v>
      </c>
      <c r="X114">
        <f t="shared" si="27"/>
        <v>0</v>
      </c>
    </row>
    <row r="115" spans="4:24" hidden="1">
      <c r="D115">
        <f t="shared" ref="D115:X115" si="28">IF(D29&gt;0,1,0)</f>
        <v>0</v>
      </c>
      <c r="E115">
        <f t="shared" si="28"/>
        <v>0</v>
      </c>
      <c r="F115">
        <f t="shared" si="28"/>
        <v>0</v>
      </c>
      <c r="G115">
        <f t="shared" si="28"/>
        <v>0</v>
      </c>
      <c r="H115">
        <f t="shared" si="28"/>
        <v>0</v>
      </c>
      <c r="I115">
        <f t="shared" si="28"/>
        <v>0</v>
      </c>
      <c r="J115">
        <f t="shared" si="28"/>
        <v>0</v>
      </c>
      <c r="K115">
        <f t="shared" si="28"/>
        <v>0</v>
      </c>
      <c r="L115">
        <f t="shared" si="28"/>
        <v>0</v>
      </c>
      <c r="M115">
        <f t="shared" si="28"/>
        <v>0</v>
      </c>
      <c r="N115">
        <f t="shared" si="28"/>
        <v>1</v>
      </c>
      <c r="O115">
        <f t="shared" si="28"/>
        <v>0</v>
      </c>
      <c r="P115">
        <f t="shared" si="28"/>
        <v>0</v>
      </c>
      <c r="Q115">
        <f t="shared" si="28"/>
        <v>0</v>
      </c>
      <c r="R115">
        <f t="shared" si="28"/>
        <v>1</v>
      </c>
      <c r="S115">
        <f t="shared" si="28"/>
        <v>0</v>
      </c>
      <c r="T115">
        <f t="shared" si="28"/>
        <v>0</v>
      </c>
      <c r="U115">
        <f t="shared" si="28"/>
        <v>0</v>
      </c>
      <c r="V115">
        <f t="shared" si="28"/>
        <v>0</v>
      </c>
      <c r="W115">
        <f t="shared" si="28"/>
        <v>0</v>
      </c>
      <c r="X115">
        <f t="shared" si="28"/>
        <v>0</v>
      </c>
    </row>
    <row r="116" spans="4:24" hidden="1">
      <c r="D116">
        <f t="shared" ref="D116:X116" si="29">IF(D30&gt;0,1,0)</f>
        <v>0</v>
      </c>
      <c r="E116">
        <f t="shared" si="29"/>
        <v>0</v>
      </c>
      <c r="F116">
        <f t="shared" si="29"/>
        <v>0</v>
      </c>
      <c r="G116">
        <f t="shared" si="29"/>
        <v>0</v>
      </c>
      <c r="H116">
        <f t="shared" si="29"/>
        <v>0</v>
      </c>
      <c r="I116">
        <f t="shared" si="29"/>
        <v>0</v>
      </c>
      <c r="J116">
        <f t="shared" si="29"/>
        <v>0</v>
      </c>
      <c r="K116">
        <f t="shared" si="29"/>
        <v>0</v>
      </c>
      <c r="L116">
        <f t="shared" si="29"/>
        <v>0</v>
      </c>
      <c r="M116">
        <f t="shared" si="29"/>
        <v>0</v>
      </c>
      <c r="N116">
        <f t="shared" si="29"/>
        <v>0</v>
      </c>
      <c r="O116">
        <f t="shared" si="29"/>
        <v>0</v>
      </c>
      <c r="P116">
        <f t="shared" si="29"/>
        <v>0</v>
      </c>
      <c r="Q116">
        <f t="shared" si="29"/>
        <v>0</v>
      </c>
      <c r="R116">
        <f t="shared" si="29"/>
        <v>0</v>
      </c>
      <c r="S116">
        <f t="shared" si="29"/>
        <v>0</v>
      </c>
      <c r="T116">
        <f t="shared" si="29"/>
        <v>0</v>
      </c>
      <c r="U116">
        <f t="shared" si="29"/>
        <v>0</v>
      </c>
      <c r="V116">
        <f t="shared" si="29"/>
        <v>0</v>
      </c>
      <c r="W116">
        <f t="shared" si="29"/>
        <v>1</v>
      </c>
      <c r="X116">
        <f t="shared" si="29"/>
        <v>0</v>
      </c>
    </row>
    <row r="117" spans="4:24" hidden="1">
      <c r="D117">
        <f t="shared" ref="D117:X117" si="30">IF(D31&gt;0,1,0)</f>
        <v>0</v>
      </c>
      <c r="E117">
        <f t="shared" si="30"/>
        <v>0</v>
      </c>
      <c r="F117">
        <f t="shared" si="30"/>
        <v>0</v>
      </c>
      <c r="G117">
        <f t="shared" si="30"/>
        <v>0</v>
      </c>
      <c r="H117">
        <f t="shared" si="30"/>
        <v>0</v>
      </c>
      <c r="I117">
        <f t="shared" si="30"/>
        <v>0</v>
      </c>
      <c r="J117">
        <f t="shared" si="30"/>
        <v>0</v>
      </c>
      <c r="K117">
        <f t="shared" si="30"/>
        <v>0</v>
      </c>
      <c r="L117">
        <f t="shared" si="30"/>
        <v>0</v>
      </c>
      <c r="M117">
        <f t="shared" si="30"/>
        <v>0</v>
      </c>
      <c r="N117">
        <f t="shared" si="30"/>
        <v>0</v>
      </c>
      <c r="O117">
        <f t="shared" si="30"/>
        <v>0</v>
      </c>
      <c r="P117">
        <f t="shared" si="30"/>
        <v>0</v>
      </c>
      <c r="Q117">
        <f t="shared" si="30"/>
        <v>0</v>
      </c>
      <c r="R117">
        <f t="shared" si="30"/>
        <v>0</v>
      </c>
      <c r="S117">
        <f t="shared" si="30"/>
        <v>0</v>
      </c>
      <c r="T117">
        <f t="shared" si="30"/>
        <v>0</v>
      </c>
      <c r="U117">
        <f t="shared" si="30"/>
        <v>0</v>
      </c>
      <c r="V117">
        <f t="shared" si="30"/>
        <v>0</v>
      </c>
      <c r="W117">
        <f t="shared" si="30"/>
        <v>0</v>
      </c>
      <c r="X117">
        <f t="shared" si="30"/>
        <v>1</v>
      </c>
    </row>
    <row r="118" spans="4:24" hidden="1">
      <c r="D118">
        <f t="shared" ref="D118:X118" si="31">IF(D32&gt;0,1,0)</f>
        <v>0</v>
      </c>
      <c r="E118">
        <f t="shared" si="31"/>
        <v>0</v>
      </c>
      <c r="F118">
        <f t="shared" si="31"/>
        <v>0</v>
      </c>
      <c r="G118">
        <f t="shared" si="31"/>
        <v>0</v>
      </c>
      <c r="H118">
        <f t="shared" si="31"/>
        <v>0</v>
      </c>
      <c r="I118">
        <f t="shared" si="31"/>
        <v>0</v>
      </c>
      <c r="J118">
        <f t="shared" si="31"/>
        <v>0</v>
      </c>
      <c r="K118">
        <f t="shared" si="31"/>
        <v>0</v>
      </c>
      <c r="L118">
        <f t="shared" si="31"/>
        <v>0</v>
      </c>
      <c r="M118">
        <f t="shared" si="31"/>
        <v>0</v>
      </c>
      <c r="N118">
        <f t="shared" si="31"/>
        <v>0</v>
      </c>
      <c r="O118">
        <f t="shared" si="31"/>
        <v>0</v>
      </c>
      <c r="P118">
        <f t="shared" si="31"/>
        <v>0</v>
      </c>
      <c r="Q118">
        <f t="shared" si="31"/>
        <v>0</v>
      </c>
      <c r="R118">
        <f t="shared" si="31"/>
        <v>0</v>
      </c>
      <c r="S118">
        <f t="shared" si="31"/>
        <v>0</v>
      </c>
      <c r="T118">
        <f t="shared" si="31"/>
        <v>0</v>
      </c>
      <c r="U118">
        <f t="shared" si="31"/>
        <v>0</v>
      </c>
      <c r="V118">
        <f t="shared" si="31"/>
        <v>0</v>
      </c>
      <c r="W118">
        <f t="shared" si="31"/>
        <v>0</v>
      </c>
      <c r="X118">
        <f t="shared" si="31"/>
        <v>0</v>
      </c>
    </row>
    <row r="119" spans="4:24" hidden="1">
      <c r="D119">
        <f t="shared" ref="D119:X119" si="32">IF(D33&gt;0,1,0)</f>
        <v>0</v>
      </c>
      <c r="E119">
        <f t="shared" si="32"/>
        <v>0</v>
      </c>
      <c r="F119">
        <f t="shared" si="32"/>
        <v>0</v>
      </c>
      <c r="G119">
        <f t="shared" si="32"/>
        <v>0</v>
      </c>
      <c r="H119">
        <f t="shared" si="32"/>
        <v>0</v>
      </c>
      <c r="I119">
        <f t="shared" si="32"/>
        <v>0</v>
      </c>
      <c r="J119">
        <f t="shared" si="32"/>
        <v>0</v>
      </c>
      <c r="K119">
        <f t="shared" si="32"/>
        <v>0</v>
      </c>
      <c r="L119">
        <f t="shared" si="32"/>
        <v>0</v>
      </c>
      <c r="M119">
        <f t="shared" si="32"/>
        <v>0</v>
      </c>
      <c r="N119">
        <f t="shared" si="32"/>
        <v>0</v>
      </c>
      <c r="O119">
        <f t="shared" si="32"/>
        <v>0</v>
      </c>
      <c r="P119">
        <f t="shared" si="32"/>
        <v>0</v>
      </c>
      <c r="Q119">
        <f t="shared" si="32"/>
        <v>0</v>
      </c>
      <c r="R119">
        <f t="shared" si="32"/>
        <v>0</v>
      </c>
      <c r="S119">
        <f t="shared" si="32"/>
        <v>0</v>
      </c>
      <c r="T119">
        <f t="shared" si="32"/>
        <v>0</v>
      </c>
      <c r="U119">
        <f t="shared" si="32"/>
        <v>0</v>
      </c>
      <c r="V119">
        <f t="shared" si="32"/>
        <v>0</v>
      </c>
      <c r="W119">
        <f t="shared" si="32"/>
        <v>0</v>
      </c>
      <c r="X119">
        <f t="shared" si="32"/>
        <v>0</v>
      </c>
    </row>
    <row r="120" spans="4:24" hidden="1">
      <c r="D120">
        <f t="shared" ref="D120:X120" si="33">IF(D34&gt;0,1,0)</f>
        <v>0</v>
      </c>
      <c r="E120">
        <f t="shared" si="33"/>
        <v>0</v>
      </c>
      <c r="F120">
        <f t="shared" si="33"/>
        <v>0</v>
      </c>
      <c r="G120">
        <f t="shared" si="33"/>
        <v>0</v>
      </c>
      <c r="H120">
        <f t="shared" si="33"/>
        <v>0</v>
      </c>
      <c r="I120">
        <f t="shared" si="33"/>
        <v>0</v>
      </c>
      <c r="J120">
        <f t="shared" si="33"/>
        <v>0</v>
      </c>
      <c r="K120">
        <f t="shared" si="33"/>
        <v>0</v>
      </c>
      <c r="L120">
        <f t="shared" si="33"/>
        <v>0</v>
      </c>
      <c r="M120">
        <f t="shared" si="33"/>
        <v>0</v>
      </c>
      <c r="N120">
        <f t="shared" si="33"/>
        <v>0</v>
      </c>
      <c r="O120">
        <f t="shared" si="33"/>
        <v>0</v>
      </c>
      <c r="P120">
        <f t="shared" si="33"/>
        <v>0</v>
      </c>
      <c r="Q120">
        <f t="shared" si="33"/>
        <v>0</v>
      </c>
      <c r="R120">
        <f t="shared" si="33"/>
        <v>0</v>
      </c>
      <c r="S120">
        <f t="shared" si="33"/>
        <v>0</v>
      </c>
      <c r="T120">
        <f t="shared" si="33"/>
        <v>0</v>
      </c>
      <c r="U120">
        <f t="shared" si="33"/>
        <v>0</v>
      </c>
      <c r="V120">
        <f t="shared" si="33"/>
        <v>0</v>
      </c>
      <c r="W120">
        <f t="shared" si="33"/>
        <v>0</v>
      </c>
      <c r="X120">
        <f t="shared" si="33"/>
        <v>0</v>
      </c>
    </row>
    <row r="121" spans="4:24" hidden="1">
      <c r="D121">
        <f t="shared" ref="D121:X121" si="34">IF(D35&gt;0,1,0)</f>
        <v>0</v>
      </c>
      <c r="E121">
        <f t="shared" si="34"/>
        <v>0</v>
      </c>
      <c r="F121">
        <f t="shared" si="34"/>
        <v>0</v>
      </c>
      <c r="G121">
        <f t="shared" si="34"/>
        <v>0</v>
      </c>
      <c r="H121">
        <f t="shared" si="34"/>
        <v>0</v>
      </c>
      <c r="I121">
        <f t="shared" si="34"/>
        <v>0</v>
      </c>
      <c r="J121">
        <f t="shared" si="34"/>
        <v>0</v>
      </c>
      <c r="K121">
        <f t="shared" si="34"/>
        <v>0</v>
      </c>
      <c r="L121">
        <f t="shared" si="34"/>
        <v>0</v>
      </c>
      <c r="M121">
        <f t="shared" si="34"/>
        <v>0</v>
      </c>
      <c r="N121">
        <f t="shared" si="34"/>
        <v>0</v>
      </c>
      <c r="O121">
        <f t="shared" si="34"/>
        <v>0</v>
      </c>
      <c r="P121">
        <f t="shared" si="34"/>
        <v>0</v>
      </c>
      <c r="Q121">
        <f t="shared" si="34"/>
        <v>0</v>
      </c>
      <c r="R121">
        <f t="shared" si="34"/>
        <v>0</v>
      </c>
      <c r="S121">
        <f t="shared" si="34"/>
        <v>0</v>
      </c>
      <c r="T121">
        <f t="shared" si="34"/>
        <v>0</v>
      </c>
      <c r="U121">
        <f t="shared" si="34"/>
        <v>0</v>
      </c>
      <c r="V121">
        <f t="shared" si="34"/>
        <v>0</v>
      </c>
      <c r="W121">
        <f t="shared" si="34"/>
        <v>0</v>
      </c>
      <c r="X121">
        <f t="shared" si="34"/>
        <v>0</v>
      </c>
    </row>
    <row r="122" spans="4:24" hidden="1">
      <c r="D122">
        <f t="shared" ref="D122:X122" si="35">IF(D36&gt;0,1,0)</f>
        <v>1</v>
      </c>
      <c r="E122">
        <f t="shared" si="35"/>
        <v>0</v>
      </c>
      <c r="F122">
        <f t="shared" si="35"/>
        <v>0</v>
      </c>
      <c r="G122">
        <f t="shared" si="35"/>
        <v>1</v>
      </c>
      <c r="H122">
        <f t="shared" si="35"/>
        <v>0</v>
      </c>
      <c r="I122">
        <f t="shared" si="35"/>
        <v>0</v>
      </c>
      <c r="J122">
        <f t="shared" si="35"/>
        <v>1</v>
      </c>
      <c r="K122">
        <f t="shared" si="35"/>
        <v>0</v>
      </c>
      <c r="L122">
        <f t="shared" si="35"/>
        <v>0</v>
      </c>
      <c r="M122">
        <f t="shared" si="35"/>
        <v>0</v>
      </c>
      <c r="N122">
        <f t="shared" si="35"/>
        <v>1</v>
      </c>
      <c r="O122">
        <f t="shared" si="35"/>
        <v>0</v>
      </c>
      <c r="P122">
        <f t="shared" si="35"/>
        <v>0</v>
      </c>
      <c r="Q122">
        <f t="shared" si="35"/>
        <v>1</v>
      </c>
      <c r="R122">
        <f t="shared" si="35"/>
        <v>0</v>
      </c>
      <c r="S122">
        <f t="shared" si="35"/>
        <v>1</v>
      </c>
      <c r="T122">
        <f t="shared" si="35"/>
        <v>0</v>
      </c>
      <c r="U122">
        <f t="shared" si="35"/>
        <v>0</v>
      </c>
      <c r="V122">
        <f t="shared" si="35"/>
        <v>0</v>
      </c>
      <c r="W122">
        <f t="shared" si="35"/>
        <v>0</v>
      </c>
      <c r="X122">
        <f t="shared" si="35"/>
        <v>0</v>
      </c>
    </row>
    <row r="123" spans="4:24" hidden="1">
      <c r="D123">
        <f t="shared" ref="D123:D163" si="36">IF(D37&gt;0,1,0)</f>
        <v>0</v>
      </c>
      <c r="E123">
        <f t="shared" ref="E123:X123" si="37">IF(E37&gt;0,1,0)</f>
        <v>1</v>
      </c>
      <c r="F123">
        <f t="shared" si="37"/>
        <v>0</v>
      </c>
      <c r="G123">
        <f t="shared" si="37"/>
        <v>0</v>
      </c>
      <c r="H123">
        <f t="shared" si="37"/>
        <v>1</v>
      </c>
      <c r="I123">
        <f t="shared" si="37"/>
        <v>0</v>
      </c>
      <c r="J123">
        <f t="shared" si="37"/>
        <v>0</v>
      </c>
      <c r="K123">
        <f t="shared" si="37"/>
        <v>0</v>
      </c>
      <c r="L123">
        <f t="shared" si="37"/>
        <v>1</v>
      </c>
      <c r="M123">
        <f t="shared" si="37"/>
        <v>0</v>
      </c>
      <c r="N123">
        <f t="shared" si="37"/>
        <v>0</v>
      </c>
      <c r="O123">
        <f t="shared" si="37"/>
        <v>0</v>
      </c>
      <c r="P123">
        <f t="shared" si="37"/>
        <v>0</v>
      </c>
      <c r="Q123">
        <f t="shared" si="37"/>
        <v>0</v>
      </c>
      <c r="R123">
        <f t="shared" si="37"/>
        <v>1</v>
      </c>
      <c r="S123">
        <f t="shared" si="37"/>
        <v>0</v>
      </c>
      <c r="T123">
        <f t="shared" si="37"/>
        <v>0</v>
      </c>
      <c r="U123">
        <f t="shared" si="37"/>
        <v>1</v>
      </c>
      <c r="V123">
        <f t="shared" si="37"/>
        <v>0</v>
      </c>
      <c r="W123">
        <f t="shared" si="37"/>
        <v>0</v>
      </c>
      <c r="X123">
        <f t="shared" si="37"/>
        <v>0</v>
      </c>
    </row>
    <row r="124" spans="4:24" hidden="1">
      <c r="D124">
        <f t="shared" si="36"/>
        <v>1</v>
      </c>
      <c r="E124">
        <f t="shared" ref="E124:X124" si="38">IF(E38&gt;0,1,0)</f>
        <v>1</v>
      </c>
      <c r="F124">
        <f t="shared" si="38"/>
        <v>1</v>
      </c>
      <c r="G124">
        <f t="shared" si="38"/>
        <v>1</v>
      </c>
      <c r="H124">
        <f t="shared" si="38"/>
        <v>1</v>
      </c>
      <c r="I124">
        <f t="shared" si="38"/>
        <v>1</v>
      </c>
      <c r="J124">
        <f t="shared" si="38"/>
        <v>0</v>
      </c>
      <c r="K124">
        <f t="shared" si="38"/>
        <v>1</v>
      </c>
      <c r="L124">
        <f t="shared" si="38"/>
        <v>1</v>
      </c>
      <c r="M124">
        <f t="shared" si="38"/>
        <v>1</v>
      </c>
      <c r="N124">
        <f t="shared" si="38"/>
        <v>1</v>
      </c>
      <c r="O124">
        <f t="shared" si="38"/>
        <v>1</v>
      </c>
      <c r="P124">
        <f t="shared" si="38"/>
        <v>1</v>
      </c>
      <c r="Q124">
        <f t="shared" si="38"/>
        <v>1</v>
      </c>
      <c r="R124">
        <f t="shared" si="38"/>
        <v>1</v>
      </c>
      <c r="S124">
        <f t="shared" si="38"/>
        <v>1</v>
      </c>
      <c r="T124">
        <f t="shared" si="38"/>
        <v>1</v>
      </c>
      <c r="U124">
        <f t="shared" si="38"/>
        <v>1</v>
      </c>
      <c r="V124">
        <f t="shared" si="38"/>
        <v>1</v>
      </c>
      <c r="W124">
        <f t="shared" si="38"/>
        <v>1</v>
      </c>
      <c r="X124">
        <f t="shared" si="38"/>
        <v>1</v>
      </c>
    </row>
    <row r="125" spans="4:24" hidden="1">
      <c r="D125">
        <f t="shared" si="36"/>
        <v>0</v>
      </c>
      <c r="E125">
        <f t="shared" ref="E125:X125" si="39">IF(E39&gt;0,1,0)</f>
        <v>0</v>
      </c>
      <c r="F125">
        <f t="shared" si="39"/>
        <v>1</v>
      </c>
      <c r="G125">
        <f t="shared" si="39"/>
        <v>0</v>
      </c>
      <c r="H125">
        <f t="shared" si="39"/>
        <v>0</v>
      </c>
      <c r="I125">
        <f t="shared" si="39"/>
        <v>0</v>
      </c>
      <c r="J125">
        <f t="shared" si="39"/>
        <v>1</v>
      </c>
      <c r="K125">
        <f t="shared" si="39"/>
        <v>0</v>
      </c>
      <c r="L125">
        <f t="shared" si="39"/>
        <v>0</v>
      </c>
      <c r="M125">
        <f t="shared" si="39"/>
        <v>1</v>
      </c>
      <c r="N125">
        <f t="shared" si="39"/>
        <v>0</v>
      </c>
      <c r="O125">
        <f t="shared" si="39"/>
        <v>0</v>
      </c>
      <c r="P125">
        <f t="shared" si="39"/>
        <v>1</v>
      </c>
      <c r="Q125">
        <f t="shared" si="39"/>
        <v>0</v>
      </c>
      <c r="R125">
        <f t="shared" si="39"/>
        <v>0</v>
      </c>
      <c r="S125">
        <f t="shared" si="39"/>
        <v>0</v>
      </c>
      <c r="T125">
        <f t="shared" si="39"/>
        <v>1</v>
      </c>
      <c r="U125">
        <f t="shared" si="39"/>
        <v>0</v>
      </c>
      <c r="V125">
        <f t="shared" si="39"/>
        <v>1</v>
      </c>
      <c r="W125">
        <f t="shared" si="39"/>
        <v>0</v>
      </c>
      <c r="X125">
        <f t="shared" si="39"/>
        <v>0</v>
      </c>
    </row>
    <row r="126" spans="4:24" hidden="1">
      <c r="D126">
        <f t="shared" si="36"/>
        <v>0</v>
      </c>
      <c r="E126">
        <f t="shared" ref="E126:X126" si="40">IF(E40&gt;0,1,0)</f>
        <v>0</v>
      </c>
      <c r="F126">
        <f t="shared" si="40"/>
        <v>0</v>
      </c>
      <c r="G126">
        <f t="shared" si="40"/>
        <v>0</v>
      </c>
      <c r="H126">
        <f t="shared" si="40"/>
        <v>0</v>
      </c>
      <c r="I126">
        <f t="shared" si="40"/>
        <v>0</v>
      </c>
      <c r="J126">
        <f t="shared" si="40"/>
        <v>0</v>
      </c>
      <c r="K126">
        <f t="shared" si="40"/>
        <v>0</v>
      </c>
      <c r="L126">
        <f t="shared" si="40"/>
        <v>0</v>
      </c>
      <c r="M126">
        <f t="shared" si="40"/>
        <v>0</v>
      </c>
      <c r="N126">
        <f t="shared" si="40"/>
        <v>0</v>
      </c>
      <c r="O126">
        <f t="shared" si="40"/>
        <v>0</v>
      </c>
      <c r="P126">
        <f t="shared" si="40"/>
        <v>0</v>
      </c>
      <c r="Q126">
        <f t="shared" si="40"/>
        <v>0</v>
      </c>
      <c r="R126">
        <f t="shared" si="40"/>
        <v>0</v>
      </c>
      <c r="S126">
        <f t="shared" si="40"/>
        <v>0</v>
      </c>
      <c r="T126">
        <f t="shared" si="40"/>
        <v>0</v>
      </c>
      <c r="U126">
        <f t="shared" si="40"/>
        <v>0</v>
      </c>
      <c r="V126">
        <f t="shared" si="40"/>
        <v>0</v>
      </c>
      <c r="W126">
        <f t="shared" si="40"/>
        <v>0</v>
      </c>
      <c r="X126">
        <f t="shared" si="40"/>
        <v>0</v>
      </c>
    </row>
    <row r="127" spans="4:24" hidden="1">
      <c r="D127">
        <f t="shared" si="36"/>
        <v>0</v>
      </c>
      <c r="E127">
        <f t="shared" ref="E127:X127" si="41">IF(E41&gt;0,1,0)</f>
        <v>0</v>
      </c>
      <c r="F127">
        <f t="shared" si="41"/>
        <v>0</v>
      </c>
      <c r="G127">
        <f t="shared" si="41"/>
        <v>1</v>
      </c>
      <c r="H127">
        <f t="shared" si="41"/>
        <v>1</v>
      </c>
      <c r="I127">
        <f t="shared" si="41"/>
        <v>0</v>
      </c>
      <c r="J127">
        <f t="shared" si="41"/>
        <v>1</v>
      </c>
      <c r="K127">
        <f t="shared" si="41"/>
        <v>0</v>
      </c>
      <c r="L127">
        <f t="shared" si="41"/>
        <v>0</v>
      </c>
      <c r="M127">
        <f t="shared" si="41"/>
        <v>0</v>
      </c>
      <c r="N127">
        <f t="shared" si="41"/>
        <v>0</v>
      </c>
      <c r="O127">
        <f t="shared" si="41"/>
        <v>0</v>
      </c>
      <c r="P127">
        <f t="shared" si="41"/>
        <v>1</v>
      </c>
      <c r="Q127">
        <f t="shared" si="41"/>
        <v>0</v>
      </c>
      <c r="R127">
        <f t="shared" si="41"/>
        <v>1</v>
      </c>
      <c r="S127">
        <f t="shared" si="41"/>
        <v>0</v>
      </c>
      <c r="T127">
        <f t="shared" si="41"/>
        <v>1</v>
      </c>
      <c r="U127">
        <f t="shared" si="41"/>
        <v>0</v>
      </c>
      <c r="V127">
        <f t="shared" si="41"/>
        <v>1</v>
      </c>
      <c r="W127">
        <f t="shared" si="41"/>
        <v>0</v>
      </c>
      <c r="X127">
        <f t="shared" si="41"/>
        <v>1</v>
      </c>
    </row>
    <row r="128" spans="4:24" hidden="1">
      <c r="D128">
        <f t="shared" si="36"/>
        <v>0</v>
      </c>
      <c r="E128">
        <f t="shared" ref="E128:X128" si="42">IF(E42&gt;0,1,0)</f>
        <v>1</v>
      </c>
      <c r="F128">
        <f t="shared" si="42"/>
        <v>0</v>
      </c>
      <c r="G128">
        <f t="shared" si="42"/>
        <v>0</v>
      </c>
      <c r="H128">
        <f t="shared" si="42"/>
        <v>0</v>
      </c>
      <c r="I128">
        <f t="shared" si="42"/>
        <v>0</v>
      </c>
      <c r="J128">
        <f t="shared" si="42"/>
        <v>0</v>
      </c>
      <c r="K128">
        <f t="shared" si="42"/>
        <v>1</v>
      </c>
      <c r="L128">
        <f t="shared" si="42"/>
        <v>0</v>
      </c>
      <c r="M128">
        <f t="shared" si="42"/>
        <v>0</v>
      </c>
      <c r="N128">
        <f t="shared" si="42"/>
        <v>1</v>
      </c>
      <c r="O128">
        <f t="shared" si="42"/>
        <v>0</v>
      </c>
      <c r="P128">
        <f t="shared" si="42"/>
        <v>0</v>
      </c>
      <c r="Q128">
        <f t="shared" si="42"/>
        <v>0</v>
      </c>
      <c r="R128">
        <f t="shared" si="42"/>
        <v>0</v>
      </c>
      <c r="S128">
        <f t="shared" si="42"/>
        <v>1</v>
      </c>
      <c r="T128">
        <f t="shared" si="42"/>
        <v>0</v>
      </c>
      <c r="U128">
        <f t="shared" si="42"/>
        <v>0</v>
      </c>
      <c r="V128">
        <f t="shared" si="42"/>
        <v>0</v>
      </c>
      <c r="W128">
        <f t="shared" si="42"/>
        <v>1</v>
      </c>
      <c r="X128">
        <f t="shared" si="42"/>
        <v>1</v>
      </c>
    </row>
    <row r="129" spans="4:24" hidden="1">
      <c r="D129">
        <f t="shared" si="36"/>
        <v>1</v>
      </c>
      <c r="E129">
        <f t="shared" ref="E129:X129" si="43">IF(E43&gt;0,1,0)</f>
        <v>0</v>
      </c>
      <c r="F129">
        <f t="shared" si="43"/>
        <v>0</v>
      </c>
      <c r="G129">
        <f t="shared" si="43"/>
        <v>0</v>
      </c>
      <c r="H129">
        <f t="shared" si="43"/>
        <v>0</v>
      </c>
      <c r="I129">
        <f t="shared" si="43"/>
        <v>1</v>
      </c>
      <c r="J129">
        <f t="shared" si="43"/>
        <v>0</v>
      </c>
      <c r="K129">
        <f t="shared" si="43"/>
        <v>0</v>
      </c>
      <c r="L129">
        <f t="shared" si="43"/>
        <v>0</v>
      </c>
      <c r="M129">
        <f t="shared" si="43"/>
        <v>1</v>
      </c>
      <c r="N129">
        <f t="shared" si="43"/>
        <v>0</v>
      </c>
      <c r="O129">
        <f t="shared" si="43"/>
        <v>0</v>
      </c>
      <c r="P129">
        <f t="shared" si="43"/>
        <v>0</v>
      </c>
      <c r="Q129">
        <f t="shared" si="43"/>
        <v>1</v>
      </c>
      <c r="R129">
        <f t="shared" si="43"/>
        <v>0</v>
      </c>
      <c r="S129">
        <f t="shared" si="43"/>
        <v>0</v>
      </c>
      <c r="T129">
        <f t="shared" si="43"/>
        <v>0</v>
      </c>
      <c r="U129">
        <f t="shared" si="43"/>
        <v>0</v>
      </c>
      <c r="V129">
        <f t="shared" si="43"/>
        <v>1</v>
      </c>
      <c r="W129">
        <f t="shared" si="43"/>
        <v>0</v>
      </c>
      <c r="X129">
        <f t="shared" si="43"/>
        <v>0</v>
      </c>
    </row>
    <row r="130" spans="4:24" hidden="1">
      <c r="D130">
        <f t="shared" si="36"/>
        <v>0</v>
      </c>
      <c r="E130">
        <f t="shared" ref="E130:X130" si="44">IF(E44&gt;0,1,0)</f>
        <v>0</v>
      </c>
      <c r="F130">
        <f t="shared" si="44"/>
        <v>1</v>
      </c>
      <c r="G130">
        <f t="shared" si="44"/>
        <v>0</v>
      </c>
      <c r="H130">
        <f t="shared" si="44"/>
        <v>0</v>
      </c>
      <c r="I130">
        <f t="shared" si="44"/>
        <v>0</v>
      </c>
      <c r="J130">
        <f t="shared" si="44"/>
        <v>0</v>
      </c>
      <c r="K130">
        <f t="shared" si="44"/>
        <v>0</v>
      </c>
      <c r="L130">
        <f t="shared" si="44"/>
        <v>1</v>
      </c>
      <c r="M130">
        <f t="shared" si="44"/>
        <v>0</v>
      </c>
      <c r="N130">
        <f t="shared" si="44"/>
        <v>0</v>
      </c>
      <c r="O130">
        <f t="shared" si="44"/>
        <v>1</v>
      </c>
      <c r="P130">
        <f t="shared" si="44"/>
        <v>0</v>
      </c>
      <c r="Q130">
        <f t="shared" si="44"/>
        <v>0</v>
      </c>
      <c r="R130">
        <f t="shared" si="44"/>
        <v>0</v>
      </c>
      <c r="S130">
        <f t="shared" si="44"/>
        <v>0</v>
      </c>
      <c r="T130">
        <f t="shared" si="44"/>
        <v>0</v>
      </c>
      <c r="U130">
        <f t="shared" si="44"/>
        <v>1</v>
      </c>
      <c r="V130">
        <f t="shared" si="44"/>
        <v>0</v>
      </c>
      <c r="W130">
        <f t="shared" si="44"/>
        <v>0</v>
      </c>
      <c r="X130">
        <f t="shared" si="44"/>
        <v>0</v>
      </c>
    </row>
    <row r="131" spans="4:24" hidden="1">
      <c r="D131">
        <f t="shared" si="36"/>
        <v>0</v>
      </c>
      <c r="E131">
        <f t="shared" ref="E131:X131" si="45">IF(E45&gt;0,1,0)</f>
        <v>0</v>
      </c>
      <c r="F131">
        <f t="shared" si="45"/>
        <v>0</v>
      </c>
      <c r="G131">
        <f t="shared" si="45"/>
        <v>0</v>
      </c>
      <c r="H131">
        <f t="shared" si="45"/>
        <v>0</v>
      </c>
      <c r="I131">
        <f t="shared" si="45"/>
        <v>0</v>
      </c>
      <c r="J131">
        <f t="shared" si="45"/>
        <v>0</v>
      </c>
      <c r="K131">
        <f t="shared" si="45"/>
        <v>0</v>
      </c>
      <c r="L131">
        <f t="shared" si="45"/>
        <v>0</v>
      </c>
      <c r="M131">
        <f t="shared" si="45"/>
        <v>0</v>
      </c>
      <c r="N131">
        <f t="shared" si="45"/>
        <v>0</v>
      </c>
      <c r="O131">
        <f t="shared" si="45"/>
        <v>0</v>
      </c>
      <c r="P131">
        <f t="shared" si="45"/>
        <v>0</v>
      </c>
      <c r="Q131">
        <f t="shared" si="45"/>
        <v>0</v>
      </c>
      <c r="R131">
        <f t="shared" si="45"/>
        <v>0</v>
      </c>
      <c r="S131">
        <f t="shared" si="45"/>
        <v>0</v>
      </c>
      <c r="T131">
        <f t="shared" si="45"/>
        <v>0</v>
      </c>
      <c r="U131">
        <f t="shared" si="45"/>
        <v>0</v>
      </c>
      <c r="V131">
        <f t="shared" si="45"/>
        <v>0</v>
      </c>
      <c r="W131">
        <f t="shared" si="45"/>
        <v>0</v>
      </c>
      <c r="X131">
        <f t="shared" si="45"/>
        <v>0</v>
      </c>
    </row>
    <row r="132" spans="4:24" hidden="1">
      <c r="D132">
        <f t="shared" si="36"/>
        <v>0</v>
      </c>
      <c r="E132">
        <f t="shared" ref="E132:X132" si="46">IF(E46&gt;0,1,0)</f>
        <v>0</v>
      </c>
      <c r="F132">
        <f t="shared" si="46"/>
        <v>0</v>
      </c>
      <c r="G132">
        <f t="shared" si="46"/>
        <v>0</v>
      </c>
      <c r="H132">
        <f t="shared" si="46"/>
        <v>0</v>
      </c>
      <c r="I132">
        <f t="shared" si="46"/>
        <v>0</v>
      </c>
      <c r="J132">
        <f t="shared" si="46"/>
        <v>0</v>
      </c>
      <c r="K132">
        <f t="shared" si="46"/>
        <v>0</v>
      </c>
      <c r="L132">
        <f t="shared" si="46"/>
        <v>0</v>
      </c>
      <c r="M132">
        <f t="shared" si="46"/>
        <v>0</v>
      </c>
      <c r="N132">
        <f t="shared" si="46"/>
        <v>0</v>
      </c>
      <c r="O132">
        <f t="shared" si="46"/>
        <v>0</v>
      </c>
      <c r="P132">
        <f t="shared" si="46"/>
        <v>0</v>
      </c>
      <c r="Q132">
        <f t="shared" si="46"/>
        <v>0</v>
      </c>
      <c r="R132">
        <f t="shared" si="46"/>
        <v>0</v>
      </c>
      <c r="S132">
        <f t="shared" si="46"/>
        <v>0</v>
      </c>
      <c r="T132">
        <f t="shared" si="46"/>
        <v>0</v>
      </c>
      <c r="U132">
        <f t="shared" si="46"/>
        <v>0</v>
      </c>
      <c r="V132">
        <f t="shared" si="46"/>
        <v>0</v>
      </c>
      <c r="W132">
        <f t="shared" si="46"/>
        <v>0</v>
      </c>
      <c r="X132">
        <f t="shared" si="46"/>
        <v>0</v>
      </c>
    </row>
    <row r="133" spans="4:24" hidden="1">
      <c r="D133">
        <f t="shared" si="36"/>
        <v>0</v>
      </c>
      <c r="E133">
        <f t="shared" ref="E133:X133" si="47">IF(E47&gt;0,1,0)</f>
        <v>0</v>
      </c>
      <c r="F133">
        <f t="shared" si="47"/>
        <v>0</v>
      </c>
      <c r="G133">
        <f t="shared" si="47"/>
        <v>0</v>
      </c>
      <c r="H133">
        <f t="shared" si="47"/>
        <v>0</v>
      </c>
      <c r="I133">
        <f t="shared" si="47"/>
        <v>0</v>
      </c>
      <c r="J133">
        <f t="shared" si="47"/>
        <v>0</v>
      </c>
      <c r="K133">
        <f t="shared" si="47"/>
        <v>0</v>
      </c>
      <c r="L133">
        <f t="shared" si="47"/>
        <v>0</v>
      </c>
      <c r="M133">
        <f t="shared" si="47"/>
        <v>0</v>
      </c>
      <c r="N133">
        <f t="shared" si="47"/>
        <v>0</v>
      </c>
      <c r="O133">
        <f t="shared" si="47"/>
        <v>0</v>
      </c>
      <c r="P133">
        <f t="shared" si="47"/>
        <v>0</v>
      </c>
      <c r="Q133">
        <f t="shared" si="47"/>
        <v>0</v>
      </c>
      <c r="R133">
        <f t="shared" si="47"/>
        <v>0</v>
      </c>
      <c r="S133">
        <f t="shared" si="47"/>
        <v>0</v>
      </c>
      <c r="T133">
        <f t="shared" si="47"/>
        <v>0</v>
      </c>
      <c r="U133">
        <f t="shared" si="47"/>
        <v>0</v>
      </c>
      <c r="V133">
        <f t="shared" si="47"/>
        <v>0</v>
      </c>
      <c r="W133">
        <f t="shared" si="47"/>
        <v>0</v>
      </c>
      <c r="X133">
        <f t="shared" si="47"/>
        <v>0</v>
      </c>
    </row>
    <row r="134" spans="4:24" hidden="1">
      <c r="D134">
        <f t="shared" si="36"/>
        <v>1</v>
      </c>
      <c r="E134">
        <f t="shared" ref="E134:X134" si="48">IF(E48&gt;0,1,0)</f>
        <v>1</v>
      </c>
      <c r="F134">
        <f t="shared" si="48"/>
        <v>1</v>
      </c>
      <c r="G134">
        <f t="shared" si="48"/>
        <v>1</v>
      </c>
      <c r="H134">
        <f t="shared" si="48"/>
        <v>1</v>
      </c>
      <c r="I134">
        <f t="shared" si="48"/>
        <v>1</v>
      </c>
      <c r="J134">
        <f t="shared" si="48"/>
        <v>1</v>
      </c>
      <c r="K134">
        <f t="shared" si="48"/>
        <v>1</v>
      </c>
      <c r="L134">
        <f t="shared" si="48"/>
        <v>1</v>
      </c>
      <c r="M134">
        <f t="shared" si="48"/>
        <v>1</v>
      </c>
      <c r="N134">
        <f t="shared" si="48"/>
        <v>1</v>
      </c>
      <c r="O134">
        <f t="shared" si="48"/>
        <v>1</v>
      </c>
      <c r="P134">
        <f t="shared" si="48"/>
        <v>1</v>
      </c>
      <c r="Q134">
        <f t="shared" si="48"/>
        <v>1</v>
      </c>
      <c r="R134">
        <f t="shared" si="48"/>
        <v>1</v>
      </c>
      <c r="S134">
        <f t="shared" si="48"/>
        <v>1</v>
      </c>
      <c r="T134">
        <f t="shared" si="48"/>
        <v>1</v>
      </c>
      <c r="U134">
        <f t="shared" si="48"/>
        <v>1</v>
      </c>
      <c r="V134">
        <f t="shared" si="48"/>
        <v>1</v>
      </c>
      <c r="W134">
        <f t="shared" si="48"/>
        <v>1</v>
      </c>
      <c r="X134">
        <f t="shared" si="48"/>
        <v>1</v>
      </c>
    </row>
    <row r="135" spans="4:24" hidden="1">
      <c r="D135">
        <f t="shared" si="36"/>
        <v>0</v>
      </c>
      <c r="E135">
        <f t="shared" ref="E135:X135" si="49">IF(E49&gt;0,1,0)</f>
        <v>0</v>
      </c>
      <c r="F135">
        <f t="shared" si="49"/>
        <v>0</v>
      </c>
      <c r="G135">
        <f t="shared" si="49"/>
        <v>1</v>
      </c>
      <c r="H135">
        <f t="shared" si="49"/>
        <v>0</v>
      </c>
      <c r="I135">
        <f t="shared" si="49"/>
        <v>0</v>
      </c>
      <c r="J135">
        <f t="shared" si="49"/>
        <v>1</v>
      </c>
      <c r="K135">
        <f t="shared" si="49"/>
        <v>0</v>
      </c>
      <c r="L135">
        <f t="shared" si="49"/>
        <v>0</v>
      </c>
      <c r="M135">
        <f t="shared" si="49"/>
        <v>1</v>
      </c>
      <c r="N135">
        <f t="shared" si="49"/>
        <v>0</v>
      </c>
      <c r="O135">
        <f t="shared" si="49"/>
        <v>0</v>
      </c>
      <c r="P135">
        <f t="shared" si="49"/>
        <v>1</v>
      </c>
      <c r="Q135">
        <f t="shared" si="49"/>
        <v>0</v>
      </c>
      <c r="R135">
        <f t="shared" si="49"/>
        <v>0</v>
      </c>
      <c r="S135">
        <f t="shared" si="49"/>
        <v>1</v>
      </c>
      <c r="T135">
        <f t="shared" si="49"/>
        <v>0</v>
      </c>
      <c r="U135">
        <f t="shared" si="49"/>
        <v>0</v>
      </c>
      <c r="V135">
        <f t="shared" si="49"/>
        <v>1</v>
      </c>
      <c r="W135">
        <f t="shared" si="49"/>
        <v>0</v>
      </c>
      <c r="X135">
        <f t="shared" si="49"/>
        <v>0</v>
      </c>
    </row>
    <row r="136" spans="4:24" hidden="1">
      <c r="D136">
        <f t="shared" si="36"/>
        <v>1</v>
      </c>
      <c r="E136">
        <f t="shared" ref="E136:X136" si="50">IF(E50&gt;0,1,0)</f>
        <v>1</v>
      </c>
      <c r="F136">
        <f t="shared" si="50"/>
        <v>1</v>
      </c>
      <c r="G136">
        <f t="shared" si="50"/>
        <v>1</v>
      </c>
      <c r="H136">
        <f t="shared" si="50"/>
        <v>1</v>
      </c>
      <c r="I136">
        <f t="shared" si="50"/>
        <v>1</v>
      </c>
      <c r="J136">
        <f t="shared" si="50"/>
        <v>1</v>
      </c>
      <c r="K136">
        <f t="shared" si="50"/>
        <v>1</v>
      </c>
      <c r="L136">
        <f t="shared" si="50"/>
        <v>1</v>
      </c>
      <c r="M136">
        <f t="shared" si="50"/>
        <v>1</v>
      </c>
      <c r="N136">
        <f t="shared" si="50"/>
        <v>1</v>
      </c>
      <c r="O136">
        <f t="shared" si="50"/>
        <v>1</v>
      </c>
      <c r="P136">
        <f t="shared" si="50"/>
        <v>1</v>
      </c>
      <c r="Q136">
        <f t="shared" si="50"/>
        <v>1</v>
      </c>
      <c r="R136">
        <f t="shared" si="50"/>
        <v>1</v>
      </c>
      <c r="S136">
        <f t="shared" si="50"/>
        <v>1</v>
      </c>
      <c r="T136">
        <f t="shared" si="50"/>
        <v>1</v>
      </c>
      <c r="U136">
        <f t="shared" si="50"/>
        <v>1</v>
      </c>
      <c r="V136">
        <f t="shared" si="50"/>
        <v>1</v>
      </c>
      <c r="W136">
        <f t="shared" si="50"/>
        <v>1</v>
      </c>
      <c r="X136">
        <f t="shared" si="50"/>
        <v>1</v>
      </c>
    </row>
    <row r="137" spans="4:24" hidden="1">
      <c r="D137">
        <f t="shared" si="36"/>
        <v>1</v>
      </c>
      <c r="E137">
        <f t="shared" ref="E137:X137" si="51">IF(E51&gt;0,1,0)</f>
        <v>1</v>
      </c>
      <c r="F137">
        <f t="shared" si="51"/>
        <v>1</v>
      </c>
      <c r="G137">
        <f t="shared" si="51"/>
        <v>1</v>
      </c>
      <c r="H137">
        <f t="shared" si="51"/>
        <v>1</v>
      </c>
      <c r="I137">
        <f t="shared" si="51"/>
        <v>1</v>
      </c>
      <c r="J137">
        <f t="shared" si="51"/>
        <v>1</v>
      </c>
      <c r="K137">
        <f t="shared" si="51"/>
        <v>1</v>
      </c>
      <c r="L137">
        <f t="shared" si="51"/>
        <v>1</v>
      </c>
      <c r="M137">
        <f t="shared" si="51"/>
        <v>1</v>
      </c>
      <c r="N137">
        <f t="shared" si="51"/>
        <v>1</v>
      </c>
      <c r="O137">
        <f t="shared" si="51"/>
        <v>1</v>
      </c>
      <c r="P137">
        <f t="shared" si="51"/>
        <v>1</v>
      </c>
      <c r="Q137">
        <f t="shared" si="51"/>
        <v>1</v>
      </c>
      <c r="R137">
        <f t="shared" si="51"/>
        <v>1</v>
      </c>
      <c r="S137">
        <f t="shared" si="51"/>
        <v>1</v>
      </c>
      <c r="T137">
        <f t="shared" si="51"/>
        <v>1</v>
      </c>
      <c r="U137">
        <f t="shared" si="51"/>
        <v>1</v>
      </c>
      <c r="V137">
        <f t="shared" si="51"/>
        <v>1</v>
      </c>
      <c r="W137">
        <f t="shared" si="51"/>
        <v>1</v>
      </c>
      <c r="X137">
        <f t="shared" si="51"/>
        <v>1</v>
      </c>
    </row>
    <row r="138" spans="4:24" hidden="1">
      <c r="D138">
        <f t="shared" si="36"/>
        <v>1</v>
      </c>
      <c r="E138">
        <f t="shared" ref="E138:X138" si="52">IF(E52&gt;0,1,0)</f>
        <v>1</v>
      </c>
      <c r="F138">
        <f t="shared" si="52"/>
        <v>1</v>
      </c>
      <c r="G138">
        <f t="shared" si="52"/>
        <v>1</v>
      </c>
      <c r="H138">
        <f t="shared" si="52"/>
        <v>1</v>
      </c>
      <c r="I138">
        <f t="shared" si="52"/>
        <v>1</v>
      </c>
      <c r="J138">
        <f t="shared" si="52"/>
        <v>1</v>
      </c>
      <c r="K138">
        <f t="shared" si="52"/>
        <v>1</v>
      </c>
      <c r="L138">
        <f t="shared" si="52"/>
        <v>1</v>
      </c>
      <c r="M138">
        <f t="shared" si="52"/>
        <v>1</v>
      </c>
      <c r="N138">
        <f t="shared" si="52"/>
        <v>1</v>
      </c>
      <c r="O138">
        <f t="shared" si="52"/>
        <v>1</v>
      </c>
      <c r="P138">
        <f t="shared" si="52"/>
        <v>1</v>
      </c>
      <c r="Q138">
        <f t="shared" si="52"/>
        <v>1</v>
      </c>
      <c r="R138">
        <f t="shared" si="52"/>
        <v>1</v>
      </c>
      <c r="S138">
        <f t="shared" si="52"/>
        <v>1</v>
      </c>
      <c r="T138">
        <f t="shared" si="52"/>
        <v>1</v>
      </c>
      <c r="U138">
        <f t="shared" si="52"/>
        <v>1</v>
      </c>
      <c r="V138">
        <f t="shared" si="52"/>
        <v>1</v>
      </c>
      <c r="W138">
        <f t="shared" si="52"/>
        <v>1</v>
      </c>
      <c r="X138">
        <f t="shared" si="52"/>
        <v>1</v>
      </c>
    </row>
    <row r="139" spans="4:24" hidden="1">
      <c r="D139">
        <f t="shared" si="36"/>
        <v>1</v>
      </c>
      <c r="E139">
        <f t="shared" ref="E139:X139" si="53">IF(E53&gt;0,1,0)</f>
        <v>1</v>
      </c>
      <c r="F139">
        <f t="shared" si="53"/>
        <v>1</v>
      </c>
      <c r="G139">
        <f t="shared" si="53"/>
        <v>1</v>
      </c>
      <c r="H139">
        <f t="shared" si="53"/>
        <v>1</v>
      </c>
      <c r="I139">
        <f t="shared" si="53"/>
        <v>1</v>
      </c>
      <c r="J139">
        <f t="shared" si="53"/>
        <v>1</v>
      </c>
      <c r="K139">
        <f t="shared" si="53"/>
        <v>1</v>
      </c>
      <c r="L139">
        <f t="shared" si="53"/>
        <v>1</v>
      </c>
      <c r="M139">
        <f t="shared" si="53"/>
        <v>1</v>
      </c>
      <c r="N139">
        <f t="shared" si="53"/>
        <v>1</v>
      </c>
      <c r="O139">
        <f t="shared" si="53"/>
        <v>1</v>
      </c>
      <c r="P139">
        <f t="shared" si="53"/>
        <v>1</v>
      </c>
      <c r="Q139">
        <f t="shared" si="53"/>
        <v>1</v>
      </c>
      <c r="R139">
        <f t="shared" si="53"/>
        <v>1</v>
      </c>
      <c r="S139">
        <f t="shared" si="53"/>
        <v>1</v>
      </c>
      <c r="T139">
        <f t="shared" si="53"/>
        <v>1</v>
      </c>
      <c r="U139">
        <f t="shared" si="53"/>
        <v>1</v>
      </c>
      <c r="V139">
        <f t="shared" si="53"/>
        <v>1</v>
      </c>
      <c r="W139">
        <f t="shared" si="53"/>
        <v>1</v>
      </c>
      <c r="X139">
        <f t="shared" si="53"/>
        <v>1</v>
      </c>
    </row>
    <row r="140" spans="4:24" hidden="1">
      <c r="D140">
        <f t="shared" si="36"/>
        <v>0</v>
      </c>
      <c r="E140">
        <f t="shared" ref="E140:X140" si="54">IF(E54&gt;0,1,0)</f>
        <v>0</v>
      </c>
      <c r="F140">
        <f t="shared" si="54"/>
        <v>0</v>
      </c>
      <c r="G140">
        <f t="shared" si="54"/>
        <v>0</v>
      </c>
      <c r="H140">
        <f t="shared" si="54"/>
        <v>0</v>
      </c>
      <c r="I140">
        <f t="shared" si="54"/>
        <v>0</v>
      </c>
      <c r="J140">
        <f t="shared" si="54"/>
        <v>0</v>
      </c>
      <c r="K140">
        <f t="shared" si="54"/>
        <v>0</v>
      </c>
      <c r="L140">
        <f t="shared" si="54"/>
        <v>0</v>
      </c>
      <c r="M140">
        <f t="shared" si="54"/>
        <v>0</v>
      </c>
      <c r="N140">
        <f t="shared" si="54"/>
        <v>0</v>
      </c>
      <c r="O140">
        <f t="shared" si="54"/>
        <v>0</v>
      </c>
      <c r="P140">
        <f t="shared" si="54"/>
        <v>0</v>
      </c>
      <c r="Q140">
        <f t="shared" si="54"/>
        <v>0</v>
      </c>
      <c r="R140">
        <f t="shared" si="54"/>
        <v>0</v>
      </c>
      <c r="S140">
        <f t="shared" si="54"/>
        <v>0</v>
      </c>
      <c r="T140">
        <f t="shared" si="54"/>
        <v>0</v>
      </c>
      <c r="U140">
        <f t="shared" si="54"/>
        <v>0</v>
      </c>
      <c r="V140">
        <f t="shared" si="54"/>
        <v>0</v>
      </c>
      <c r="W140">
        <f t="shared" si="54"/>
        <v>0</v>
      </c>
      <c r="X140">
        <f t="shared" si="54"/>
        <v>0</v>
      </c>
    </row>
    <row r="141" spans="4:24" hidden="1">
      <c r="D141">
        <f t="shared" si="36"/>
        <v>0</v>
      </c>
      <c r="E141">
        <f t="shared" ref="E141:X141" si="55">IF(E55&gt;0,1,0)</f>
        <v>0</v>
      </c>
      <c r="F141">
        <f t="shared" si="55"/>
        <v>0</v>
      </c>
      <c r="G141">
        <f t="shared" si="55"/>
        <v>0</v>
      </c>
      <c r="H141">
        <f t="shared" si="55"/>
        <v>0</v>
      </c>
      <c r="I141">
        <f t="shared" si="55"/>
        <v>0</v>
      </c>
      <c r="J141">
        <f t="shared" si="55"/>
        <v>0</v>
      </c>
      <c r="K141">
        <f t="shared" si="55"/>
        <v>0</v>
      </c>
      <c r="L141">
        <f t="shared" si="55"/>
        <v>0</v>
      </c>
      <c r="M141">
        <f t="shared" si="55"/>
        <v>0</v>
      </c>
      <c r="N141">
        <f t="shared" si="55"/>
        <v>0</v>
      </c>
      <c r="O141">
        <f t="shared" si="55"/>
        <v>0</v>
      </c>
      <c r="P141">
        <f t="shared" si="55"/>
        <v>0</v>
      </c>
      <c r="Q141">
        <f t="shared" si="55"/>
        <v>0</v>
      </c>
      <c r="R141">
        <f t="shared" si="55"/>
        <v>0</v>
      </c>
      <c r="S141">
        <f t="shared" si="55"/>
        <v>0</v>
      </c>
      <c r="T141">
        <f t="shared" si="55"/>
        <v>0</v>
      </c>
      <c r="U141">
        <f t="shared" si="55"/>
        <v>0</v>
      </c>
      <c r="V141">
        <f t="shared" si="55"/>
        <v>0</v>
      </c>
      <c r="W141">
        <f t="shared" si="55"/>
        <v>0</v>
      </c>
      <c r="X141">
        <f t="shared" si="55"/>
        <v>0</v>
      </c>
    </row>
    <row r="142" spans="4:24" hidden="1">
      <c r="D142">
        <f t="shared" si="36"/>
        <v>0</v>
      </c>
      <c r="E142">
        <f t="shared" ref="E142:X142" si="56">IF(E56&gt;0,1,0)</f>
        <v>0</v>
      </c>
      <c r="F142">
        <f t="shared" si="56"/>
        <v>0</v>
      </c>
      <c r="G142">
        <f t="shared" si="56"/>
        <v>0</v>
      </c>
      <c r="H142">
        <f t="shared" si="56"/>
        <v>0</v>
      </c>
      <c r="I142">
        <f t="shared" si="56"/>
        <v>0</v>
      </c>
      <c r="J142">
        <f t="shared" si="56"/>
        <v>0</v>
      </c>
      <c r="K142">
        <f t="shared" si="56"/>
        <v>0</v>
      </c>
      <c r="L142">
        <f t="shared" si="56"/>
        <v>0</v>
      </c>
      <c r="M142">
        <f t="shared" si="56"/>
        <v>0</v>
      </c>
      <c r="N142">
        <f t="shared" si="56"/>
        <v>0</v>
      </c>
      <c r="O142">
        <f t="shared" si="56"/>
        <v>0</v>
      </c>
      <c r="P142">
        <f t="shared" si="56"/>
        <v>0</v>
      </c>
      <c r="Q142">
        <f t="shared" si="56"/>
        <v>0</v>
      </c>
      <c r="R142">
        <f t="shared" si="56"/>
        <v>0</v>
      </c>
      <c r="S142">
        <f t="shared" si="56"/>
        <v>0</v>
      </c>
      <c r="T142">
        <f t="shared" si="56"/>
        <v>0</v>
      </c>
      <c r="U142">
        <f t="shared" si="56"/>
        <v>0</v>
      </c>
      <c r="V142">
        <f t="shared" si="56"/>
        <v>0</v>
      </c>
      <c r="W142">
        <f t="shared" si="56"/>
        <v>0</v>
      </c>
      <c r="X142">
        <f t="shared" si="56"/>
        <v>0</v>
      </c>
    </row>
    <row r="143" spans="4:24" hidden="1">
      <c r="D143">
        <f t="shared" si="36"/>
        <v>1</v>
      </c>
      <c r="E143">
        <f t="shared" ref="E143:X143" si="57">IF(E57&gt;0,1,0)</f>
        <v>1</v>
      </c>
      <c r="F143">
        <f t="shared" si="57"/>
        <v>1</v>
      </c>
      <c r="G143">
        <f t="shared" si="57"/>
        <v>1</v>
      </c>
      <c r="H143">
        <f t="shared" si="57"/>
        <v>1</v>
      </c>
      <c r="I143">
        <f t="shared" si="57"/>
        <v>1</v>
      </c>
      <c r="J143">
        <f t="shared" si="57"/>
        <v>1</v>
      </c>
      <c r="K143">
        <f t="shared" si="57"/>
        <v>1</v>
      </c>
      <c r="L143">
        <f t="shared" si="57"/>
        <v>1</v>
      </c>
      <c r="M143">
        <f t="shared" si="57"/>
        <v>1</v>
      </c>
      <c r="N143">
        <f t="shared" si="57"/>
        <v>1</v>
      </c>
      <c r="O143">
        <f t="shared" si="57"/>
        <v>1</v>
      </c>
      <c r="P143">
        <f t="shared" si="57"/>
        <v>1</v>
      </c>
      <c r="Q143">
        <f t="shared" si="57"/>
        <v>1</v>
      </c>
      <c r="R143">
        <f t="shared" si="57"/>
        <v>1</v>
      </c>
      <c r="S143">
        <f t="shared" si="57"/>
        <v>1</v>
      </c>
      <c r="T143">
        <f t="shared" si="57"/>
        <v>1</v>
      </c>
      <c r="U143">
        <f t="shared" si="57"/>
        <v>1</v>
      </c>
      <c r="V143">
        <f t="shared" si="57"/>
        <v>1</v>
      </c>
      <c r="W143">
        <f t="shared" si="57"/>
        <v>1</v>
      </c>
      <c r="X143">
        <f t="shared" si="57"/>
        <v>1</v>
      </c>
    </row>
    <row r="144" spans="4:24" hidden="1">
      <c r="D144">
        <f t="shared" si="36"/>
        <v>1</v>
      </c>
      <c r="E144">
        <f t="shared" ref="E144:X144" si="58">IF(E58&gt;0,1,0)</f>
        <v>1</v>
      </c>
      <c r="F144">
        <f t="shared" si="58"/>
        <v>1</v>
      </c>
      <c r="G144">
        <f t="shared" si="58"/>
        <v>1</v>
      </c>
      <c r="H144">
        <f t="shared" si="58"/>
        <v>1</v>
      </c>
      <c r="I144">
        <f t="shared" si="58"/>
        <v>1</v>
      </c>
      <c r="J144">
        <f t="shared" si="58"/>
        <v>1</v>
      </c>
      <c r="K144">
        <f t="shared" si="58"/>
        <v>1</v>
      </c>
      <c r="L144">
        <f t="shared" si="58"/>
        <v>1</v>
      </c>
      <c r="M144">
        <f t="shared" si="58"/>
        <v>1</v>
      </c>
      <c r="N144">
        <f t="shared" si="58"/>
        <v>1</v>
      </c>
      <c r="O144">
        <f t="shared" si="58"/>
        <v>1</v>
      </c>
      <c r="P144">
        <f t="shared" si="58"/>
        <v>1</v>
      </c>
      <c r="Q144">
        <f t="shared" si="58"/>
        <v>1</v>
      </c>
      <c r="R144">
        <f t="shared" si="58"/>
        <v>1</v>
      </c>
      <c r="S144">
        <f t="shared" si="58"/>
        <v>1</v>
      </c>
      <c r="T144">
        <f t="shared" si="58"/>
        <v>1</v>
      </c>
      <c r="U144">
        <f t="shared" si="58"/>
        <v>1</v>
      </c>
      <c r="V144">
        <f t="shared" si="58"/>
        <v>1</v>
      </c>
      <c r="W144">
        <f t="shared" si="58"/>
        <v>1</v>
      </c>
      <c r="X144">
        <f t="shared" si="58"/>
        <v>1</v>
      </c>
    </row>
    <row r="145" spans="4:24" hidden="1">
      <c r="D145">
        <f t="shared" si="36"/>
        <v>0</v>
      </c>
      <c r="E145">
        <f t="shared" ref="E145:X145" si="59">IF(E59&gt;0,1,0)</f>
        <v>0</v>
      </c>
      <c r="F145">
        <f t="shared" si="59"/>
        <v>0</v>
      </c>
      <c r="G145">
        <f t="shared" si="59"/>
        <v>0</v>
      </c>
      <c r="H145">
        <f t="shared" si="59"/>
        <v>0</v>
      </c>
      <c r="I145">
        <f t="shared" si="59"/>
        <v>0</v>
      </c>
      <c r="J145">
        <f t="shared" si="59"/>
        <v>0</v>
      </c>
      <c r="K145">
        <f t="shared" si="59"/>
        <v>0</v>
      </c>
      <c r="L145">
        <f t="shared" si="59"/>
        <v>0</v>
      </c>
      <c r="M145">
        <f t="shared" si="59"/>
        <v>0</v>
      </c>
      <c r="N145">
        <f t="shared" si="59"/>
        <v>0</v>
      </c>
      <c r="O145">
        <f t="shared" si="59"/>
        <v>0</v>
      </c>
      <c r="P145">
        <f t="shared" si="59"/>
        <v>0</v>
      </c>
      <c r="Q145">
        <f t="shared" si="59"/>
        <v>0</v>
      </c>
      <c r="R145">
        <f t="shared" si="59"/>
        <v>0</v>
      </c>
      <c r="S145">
        <f t="shared" si="59"/>
        <v>0</v>
      </c>
      <c r="T145">
        <f t="shared" si="59"/>
        <v>0</v>
      </c>
      <c r="U145">
        <f t="shared" si="59"/>
        <v>0</v>
      </c>
      <c r="V145">
        <f t="shared" si="59"/>
        <v>0</v>
      </c>
      <c r="W145">
        <f t="shared" si="59"/>
        <v>0</v>
      </c>
      <c r="X145">
        <f t="shared" si="59"/>
        <v>0</v>
      </c>
    </row>
    <row r="146" spans="4:24" hidden="1">
      <c r="D146">
        <f t="shared" si="36"/>
        <v>0</v>
      </c>
      <c r="E146">
        <f t="shared" ref="E146:X146" si="60">IF(E60&gt;0,1,0)</f>
        <v>0</v>
      </c>
      <c r="F146">
        <f t="shared" si="60"/>
        <v>0</v>
      </c>
      <c r="G146">
        <f t="shared" si="60"/>
        <v>0</v>
      </c>
      <c r="H146">
        <f t="shared" si="60"/>
        <v>0</v>
      </c>
      <c r="I146">
        <f t="shared" si="60"/>
        <v>0</v>
      </c>
      <c r="J146">
        <f t="shared" si="60"/>
        <v>0</v>
      </c>
      <c r="K146">
        <f t="shared" si="60"/>
        <v>0</v>
      </c>
      <c r="L146">
        <f t="shared" si="60"/>
        <v>0</v>
      </c>
      <c r="M146">
        <f t="shared" si="60"/>
        <v>0</v>
      </c>
      <c r="N146">
        <f t="shared" si="60"/>
        <v>0</v>
      </c>
      <c r="O146">
        <f t="shared" si="60"/>
        <v>0</v>
      </c>
      <c r="P146">
        <f t="shared" si="60"/>
        <v>0</v>
      </c>
      <c r="Q146">
        <f t="shared" si="60"/>
        <v>0</v>
      </c>
      <c r="R146">
        <f t="shared" si="60"/>
        <v>0</v>
      </c>
      <c r="S146">
        <f t="shared" si="60"/>
        <v>0</v>
      </c>
      <c r="T146">
        <f t="shared" si="60"/>
        <v>0</v>
      </c>
      <c r="U146">
        <f t="shared" si="60"/>
        <v>0</v>
      </c>
      <c r="V146">
        <f t="shared" si="60"/>
        <v>0</v>
      </c>
      <c r="W146">
        <f t="shared" si="60"/>
        <v>0</v>
      </c>
      <c r="X146">
        <f t="shared" si="60"/>
        <v>0</v>
      </c>
    </row>
    <row r="147" spans="4:24" hidden="1">
      <c r="D147">
        <f t="shared" si="36"/>
        <v>0</v>
      </c>
      <c r="E147">
        <f t="shared" ref="E147:X147" si="61">IF(E61&gt;0,1,0)</f>
        <v>0</v>
      </c>
      <c r="F147">
        <f t="shared" si="61"/>
        <v>0</v>
      </c>
      <c r="G147">
        <f t="shared" si="61"/>
        <v>0</v>
      </c>
      <c r="H147">
        <f t="shared" si="61"/>
        <v>0</v>
      </c>
      <c r="I147">
        <f t="shared" si="61"/>
        <v>0</v>
      </c>
      <c r="J147">
        <f t="shared" si="61"/>
        <v>0</v>
      </c>
      <c r="K147">
        <f t="shared" si="61"/>
        <v>0</v>
      </c>
      <c r="L147">
        <f t="shared" si="61"/>
        <v>0</v>
      </c>
      <c r="M147">
        <f t="shared" si="61"/>
        <v>0</v>
      </c>
      <c r="N147">
        <f t="shared" si="61"/>
        <v>0</v>
      </c>
      <c r="O147">
        <f t="shared" si="61"/>
        <v>0</v>
      </c>
      <c r="P147">
        <f t="shared" si="61"/>
        <v>0</v>
      </c>
      <c r="Q147">
        <f t="shared" si="61"/>
        <v>0</v>
      </c>
      <c r="R147">
        <f t="shared" si="61"/>
        <v>0</v>
      </c>
      <c r="S147">
        <f t="shared" si="61"/>
        <v>0</v>
      </c>
      <c r="T147">
        <f t="shared" si="61"/>
        <v>0</v>
      </c>
      <c r="U147">
        <f t="shared" si="61"/>
        <v>0</v>
      </c>
      <c r="V147">
        <f t="shared" si="61"/>
        <v>0</v>
      </c>
      <c r="W147">
        <f t="shared" si="61"/>
        <v>0</v>
      </c>
      <c r="X147">
        <f t="shared" si="61"/>
        <v>0</v>
      </c>
    </row>
    <row r="148" spans="4:24" hidden="1">
      <c r="D148">
        <f t="shared" si="36"/>
        <v>0</v>
      </c>
      <c r="E148">
        <f t="shared" ref="E148:X148" si="62">IF(E62&gt;0,1,0)</f>
        <v>0</v>
      </c>
      <c r="F148">
        <f t="shared" si="62"/>
        <v>0</v>
      </c>
      <c r="G148">
        <f t="shared" si="62"/>
        <v>0</v>
      </c>
      <c r="H148">
        <f t="shared" si="62"/>
        <v>0</v>
      </c>
      <c r="I148">
        <f t="shared" si="62"/>
        <v>0</v>
      </c>
      <c r="J148">
        <f t="shared" si="62"/>
        <v>0</v>
      </c>
      <c r="K148">
        <f t="shared" si="62"/>
        <v>0</v>
      </c>
      <c r="L148">
        <f t="shared" si="62"/>
        <v>0</v>
      </c>
      <c r="M148">
        <f t="shared" si="62"/>
        <v>0</v>
      </c>
      <c r="N148">
        <f t="shared" si="62"/>
        <v>0</v>
      </c>
      <c r="O148">
        <f t="shared" si="62"/>
        <v>0</v>
      </c>
      <c r="P148">
        <f t="shared" si="62"/>
        <v>0</v>
      </c>
      <c r="Q148">
        <f t="shared" si="62"/>
        <v>0</v>
      </c>
      <c r="R148">
        <f t="shared" si="62"/>
        <v>0</v>
      </c>
      <c r="S148">
        <f t="shared" si="62"/>
        <v>0</v>
      </c>
      <c r="T148">
        <f t="shared" si="62"/>
        <v>0</v>
      </c>
      <c r="U148">
        <f t="shared" si="62"/>
        <v>0</v>
      </c>
      <c r="V148">
        <f t="shared" si="62"/>
        <v>0</v>
      </c>
      <c r="W148">
        <f t="shared" si="62"/>
        <v>0</v>
      </c>
      <c r="X148">
        <f t="shared" si="62"/>
        <v>0</v>
      </c>
    </row>
    <row r="149" spans="4:24" hidden="1">
      <c r="D149">
        <f t="shared" si="36"/>
        <v>0</v>
      </c>
      <c r="E149">
        <f t="shared" ref="E149:X149" si="63">IF(E63&gt;0,1,0)</f>
        <v>0</v>
      </c>
      <c r="F149">
        <f t="shared" si="63"/>
        <v>0</v>
      </c>
      <c r="G149">
        <f t="shared" si="63"/>
        <v>0</v>
      </c>
      <c r="H149">
        <f t="shared" si="63"/>
        <v>0</v>
      </c>
      <c r="I149">
        <f t="shared" si="63"/>
        <v>0</v>
      </c>
      <c r="J149">
        <f t="shared" si="63"/>
        <v>0</v>
      </c>
      <c r="K149">
        <f t="shared" si="63"/>
        <v>0</v>
      </c>
      <c r="L149">
        <f t="shared" si="63"/>
        <v>0</v>
      </c>
      <c r="M149">
        <f t="shared" si="63"/>
        <v>0</v>
      </c>
      <c r="N149">
        <f t="shared" si="63"/>
        <v>0</v>
      </c>
      <c r="O149">
        <f t="shared" si="63"/>
        <v>0</v>
      </c>
      <c r="P149">
        <f t="shared" si="63"/>
        <v>0</v>
      </c>
      <c r="Q149">
        <f t="shared" si="63"/>
        <v>0</v>
      </c>
      <c r="R149">
        <f t="shared" si="63"/>
        <v>0</v>
      </c>
      <c r="S149">
        <f t="shared" si="63"/>
        <v>0</v>
      </c>
      <c r="T149">
        <f t="shared" si="63"/>
        <v>0</v>
      </c>
      <c r="U149">
        <f t="shared" si="63"/>
        <v>0</v>
      </c>
      <c r="V149">
        <f t="shared" si="63"/>
        <v>0</v>
      </c>
      <c r="W149">
        <f t="shared" si="63"/>
        <v>0</v>
      </c>
      <c r="X149">
        <f t="shared" si="63"/>
        <v>0</v>
      </c>
    </row>
    <row r="150" spans="4:24" hidden="1">
      <c r="D150">
        <f t="shared" si="36"/>
        <v>0</v>
      </c>
      <c r="E150">
        <f t="shared" ref="E150:X150" si="64">IF(E64&gt;0,1,0)</f>
        <v>0</v>
      </c>
      <c r="F150">
        <f t="shared" si="64"/>
        <v>0</v>
      </c>
      <c r="G150">
        <f t="shared" si="64"/>
        <v>0</v>
      </c>
      <c r="H150">
        <f t="shared" si="64"/>
        <v>0</v>
      </c>
      <c r="I150">
        <f t="shared" si="64"/>
        <v>0</v>
      </c>
      <c r="J150">
        <f t="shared" si="64"/>
        <v>0</v>
      </c>
      <c r="K150">
        <f t="shared" si="64"/>
        <v>0</v>
      </c>
      <c r="L150">
        <f t="shared" si="64"/>
        <v>0</v>
      </c>
      <c r="M150">
        <f t="shared" si="64"/>
        <v>0</v>
      </c>
      <c r="N150">
        <f t="shared" si="64"/>
        <v>0</v>
      </c>
      <c r="O150">
        <f t="shared" si="64"/>
        <v>0</v>
      </c>
      <c r="P150">
        <f t="shared" si="64"/>
        <v>0</v>
      </c>
      <c r="Q150">
        <f t="shared" si="64"/>
        <v>0</v>
      </c>
      <c r="R150">
        <f t="shared" si="64"/>
        <v>0</v>
      </c>
      <c r="S150">
        <f t="shared" si="64"/>
        <v>0</v>
      </c>
      <c r="T150">
        <f t="shared" si="64"/>
        <v>0</v>
      </c>
      <c r="U150">
        <f t="shared" si="64"/>
        <v>0</v>
      </c>
      <c r="V150">
        <f t="shared" si="64"/>
        <v>0</v>
      </c>
      <c r="W150">
        <f t="shared" si="64"/>
        <v>0</v>
      </c>
      <c r="X150">
        <f t="shared" si="64"/>
        <v>0</v>
      </c>
    </row>
    <row r="151" spans="4:24" hidden="1">
      <c r="D151">
        <f t="shared" si="36"/>
        <v>0</v>
      </c>
      <c r="E151">
        <f t="shared" ref="E151:X151" si="65">IF(E65&gt;0,1,0)</f>
        <v>0</v>
      </c>
      <c r="F151">
        <f t="shared" si="65"/>
        <v>0</v>
      </c>
      <c r="G151">
        <f t="shared" si="65"/>
        <v>0</v>
      </c>
      <c r="H151">
        <f t="shared" si="65"/>
        <v>0</v>
      </c>
      <c r="I151">
        <f t="shared" si="65"/>
        <v>0</v>
      </c>
      <c r="J151">
        <f t="shared" si="65"/>
        <v>0</v>
      </c>
      <c r="K151">
        <f t="shared" si="65"/>
        <v>0</v>
      </c>
      <c r="L151">
        <f t="shared" si="65"/>
        <v>0</v>
      </c>
      <c r="M151">
        <f t="shared" si="65"/>
        <v>0</v>
      </c>
      <c r="N151">
        <f t="shared" si="65"/>
        <v>0</v>
      </c>
      <c r="O151">
        <f t="shared" si="65"/>
        <v>0</v>
      </c>
      <c r="P151">
        <f t="shared" si="65"/>
        <v>0</v>
      </c>
      <c r="Q151">
        <f t="shared" si="65"/>
        <v>0</v>
      </c>
      <c r="R151">
        <f t="shared" si="65"/>
        <v>0</v>
      </c>
      <c r="S151">
        <f t="shared" si="65"/>
        <v>0</v>
      </c>
      <c r="T151">
        <f t="shared" si="65"/>
        <v>0</v>
      </c>
      <c r="U151">
        <f t="shared" si="65"/>
        <v>0</v>
      </c>
      <c r="V151">
        <f t="shared" si="65"/>
        <v>0</v>
      </c>
      <c r="W151">
        <f t="shared" si="65"/>
        <v>0</v>
      </c>
      <c r="X151">
        <f t="shared" si="65"/>
        <v>0</v>
      </c>
    </row>
    <row r="152" spans="4:24" hidden="1">
      <c r="D152">
        <f t="shared" si="36"/>
        <v>0</v>
      </c>
      <c r="E152">
        <f t="shared" ref="E152:X152" si="66">IF(E66&gt;0,1,0)</f>
        <v>0</v>
      </c>
      <c r="F152">
        <f t="shared" si="66"/>
        <v>0</v>
      </c>
      <c r="G152">
        <f t="shared" si="66"/>
        <v>0</v>
      </c>
      <c r="H152">
        <f t="shared" si="66"/>
        <v>0</v>
      </c>
      <c r="I152">
        <f t="shared" si="66"/>
        <v>0</v>
      </c>
      <c r="J152">
        <f t="shared" si="66"/>
        <v>0</v>
      </c>
      <c r="K152">
        <f t="shared" si="66"/>
        <v>0</v>
      </c>
      <c r="L152">
        <f t="shared" si="66"/>
        <v>0</v>
      </c>
      <c r="M152">
        <f t="shared" si="66"/>
        <v>0</v>
      </c>
      <c r="N152">
        <f t="shared" si="66"/>
        <v>0</v>
      </c>
      <c r="O152">
        <f t="shared" si="66"/>
        <v>0</v>
      </c>
      <c r="P152">
        <f t="shared" si="66"/>
        <v>0</v>
      </c>
      <c r="Q152">
        <f t="shared" si="66"/>
        <v>0</v>
      </c>
      <c r="R152">
        <f t="shared" si="66"/>
        <v>0</v>
      </c>
      <c r="S152">
        <f t="shared" si="66"/>
        <v>0</v>
      </c>
      <c r="T152">
        <f t="shared" si="66"/>
        <v>0</v>
      </c>
      <c r="U152">
        <f t="shared" si="66"/>
        <v>0</v>
      </c>
      <c r="V152">
        <f t="shared" si="66"/>
        <v>0</v>
      </c>
      <c r="W152">
        <f t="shared" si="66"/>
        <v>0</v>
      </c>
      <c r="X152">
        <f t="shared" si="66"/>
        <v>0</v>
      </c>
    </row>
    <row r="153" spans="4:24" hidden="1">
      <c r="D153">
        <f t="shared" si="36"/>
        <v>0</v>
      </c>
      <c r="E153">
        <f t="shared" ref="E153:X153" si="67">IF(E67&gt;0,1,0)</f>
        <v>0</v>
      </c>
      <c r="F153">
        <f t="shared" si="67"/>
        <v>0</v>
      </c>
      <c r="G153">
        <f t="shared" si="67"/>
        <v>0</v>
      </c>
      <c r="H153">
        <f t="shared" si="67"/>
        <v>0</v>
      </c>
      <c r="I153">
        <f t="shared" si="67"/>
        <v>0</v>
      </c>
      <c r="J153">
        <f t="shared" si="67"/>
        <v>0</v>
      </c>
      <c r="K153">
        <f t="shared" si="67"/>
        <v>0</v>
      </c>
      <c r="L153">
        <f t="shared" si="67"/>
        <v>0</v>
      </c>
      <c r="M153">
        <f t="shared" si="67"/>
        <v>0</v>
      </c>
      <c r="N153">
        <f t="shared" si="67"/>
        <v>0</v>
      </c>
      <c r="O153">
        <f t="shared" si="67"/>
        <v>0</v>
      </c>
      <c r="P153">
        <f t="shared" si="67"/>
        <v>0</v>
      </c>
      <c r="Q153">
        <f t="shared" si="67"/>
        <v>0</v>
      </c>
      <c r="R153">
        <f t="shared" si="67"/>
        <v>0</v>
      </c>
      <c r="S153">
        <f t="shared" si="67"/>
        <v>0</v>
      </c>
      <c r="T153">
        <f t="shared" si="67"/>
        <v>0</v>
      </c>
      <c r="U153">
        <f t="shared" si="67"/>
        <v>0</v>
      </c>
      <c r="V153">
        <f t="shared" si="67"/>
        <v>0</v>
      </c>
      <c r="W153">
        <f t="shared" si="67"/>
        <v>0</v>
      </c>
      <c r="X153">
        <f t="shared" si="67"/>
        <v>0</v>
      </c>
    </row>
    <row r="154" spans="4:24" hidden="1">
      <c r="D154">
        <f t="shared" si="36"/>
        <v>0</v>
      </c>
      <c r="E154">
        <f t="shared" ref="E154:X154" si="68">IF(E68&gt;0,1,0)</f>
        <v>0</v>
      </c>
      <c r="F154">
        <f t="shared" si="68"/>
        <v>0</v>
      </c>
      <c r="G154">
        <f t="shared" si="68"/>
        <v>0</v>
      </c>
      <c r="H154">
        <f t="shared" si="68"/>
        <v>0</v>
      </c>
      <c r="I154">
        <f t="shared" si="68"/>
        <v>0</v>
      </c>
      <c r="J154">
        <f t="shared" si="68"/>
        <v>0</v>
      </c>
      <c r="K154">
        <f t="shared" si="68"/>
        <v>0</v>
      </c>
      <c r="L154">
        <f t="shared" si="68"/>
        <v>0</v>
      </c>
      <c r="M154">
        <f t="shared" si="68"/>
        <v>0</v>
      </c>
      <c r="N154">
        <f t="shared" si="68"/>
        <v>0</v>
      </c>
      <c r="O154">
        <f t="shared" si="68"/>
        <v>0</v>
      </c>
      <c r="P154">
        <f t="shared" si="68"/>
        <v>0</v>
      </c>
      <c r="Q154">
        <f t="shared" si="68"/>
        <v>0</v>
      </c>
      <c r="R154">
        <f t="shared" si="68"/>
        <v>0</v>
      </c>
      <c r="S154">
        <f t="shared" si="68"/>
        <v>0</v>
      </c>
      <c r="T154">
        <f t="shared" si="68"/>
        <v>0</v>
      </c>
      <c r="U154">
        <f t="shared" si="68"/>
        <v>0</v>
      </c>
      <c r="V154">
        <f t="shared" si="68"/>
        <v>0</v>
      </c>
      <c r="W154">
        <f t="shared" si="68"/>
        <v>0</v>
      </c>
      <c r="X154">
        <f t="shared" si="68"/>
        <v>0</v>
      </c>
    </row>
    <row r="155" spans="4:24" hidden="1">
      <c r="D155">
        <f t="shared" si="36"/>
        <v>0</v>
      </c>
      <c r="E155">
        <f t="shared" ref="E155:X155" si="69">IF(E69&gt;0,1,0)</f>
        <v>0</v>
      </c>
      <c r="F155">
        <f t="shared" si="69"/>
        <v>0</v>
      </c>
      <c r="G155">
        <f t="shared" si="69"/>
        <v>0</v>
      </c>
      <c r="H155">
        <f t="shared" si="69"/>
        <v>0</v>
      </c>
      <c r="I155">
        <f t="shared" si="69"/>
        <v>0</v>
      </c>
      <c r="J155">
        <f t="shared" si="69"/>
        <v>0</v>
      </c>
      <c r="K155">
        <f t="shared" si="69"/>
        <v>0</v>
      </c>
      <c r="L155">
        <f t="shared" si="69"/>
        <v>0</v>
      </c>
      <c r="M155">
        <f t="shared" si="69"/>
        <v>0</v>
      </c>
      <c r="N155">
        <f t="shared" si="69"/>
        <v>0</v>
      </c>
      <c r="O155">
        <f t="shared" si="69"/>
        <v>0</v>
      </c>
      <c r="P155">
        <f t="shared" si="69"/>
        <v>0</v>
      </c>
      <c r="Q155">
        <f t="shared" si="69"/>
        <v>0</v>
      </c>
      <c r="R155">
        <f t="shared" si="69"/>
        <v>0</v>
      </c>
      <c r="S155">
        <f t="shared" si="69"/>
        <v>0</v>
      </c>
      <c r="T155">
        <f t="shared" si="69"/>
        <v>0</v>
      </c>
      <c r="U155">
        <f t="shared" si="69"/>
        <v>0</v>
      </c>
      <c r="V155">
        <f t="shared" si="69"/>
        <v>0</v>
      </c>
      <c r="W155">
        <f t="shared" si="69"/>
        <v>0</v>
      </c>
      <c r="X155">
        <f t="shared" si="69"/>
        <v>0</v>
      </c>
    </row>
    <row r="156" spans="4:24" hidden="1">
      <c r="D156">
        <f t="shared" si="36"/>
        <v>0</v>
      </c>
      <c r="E156">
        <f t="shared" ref="E156:X156" si="70">IF(E70&gt;0,1,0)</f>
        <v>0</v>
      </c>
      <c r="F156">
        <f t="shared" si="70"/>
        <v>0</v>
      </c>
      <c r="G156">
        <f t="shared" si="70"/>
        <v>0</v>
      </c>
      <c r="H156">
        <f t="shared" si="70"/>
        <v>0</v>
      </c>
      <c r="I156">
        <f t="shared" si="70"/>
        <v>0</v>
      </c>
      <c r="J156">
        <f t="shared" si="70"/>
        <v>0</v>
      </c>
      <c r="K156">
        <f t="shared" si="70"/>
        <v>0</v>
      </c>
      <c r="L156">
        <f t="shared" si="70"/>
        <v>0</v>
      </c>
      <c r="M156">
        <f t="shared" si="70"/>
        <v>0</v>
      </c>
      <c r="N156">
        <f t="shared" si="70"/>
        <v>0</v>
      </c>
      <c r="O156">
        <f t="shared" si="70"/>
        <v>0</v>
      </c>
      <c r="P156">
        <f t="shared" si="70"/>
        <v>0</v>
      </c>
      <c r="Q156">
        <f t="shared" si="70"/>
        <v>0</v>
      </c>
      <c r="R156">
        <f t="shared" si="70"/>
        <v>0</v>
      </c>
      <c r="S156">
        <f t="shared" si="70"/>
        <v>0</v>
      </c>
      <c r="T156">
        <f t="shared" si="70"/>
        <v>0</v>
      </c>
      <c r="U156">
        <f t="shared" si="70"/>
        <v>0</v>
      </c>
      <c r="V156">
        <f t="shared" si="70"/>
        <v>0</v>
      </c>
      <c r="W156">
        <f t="shared" si="70"/>
        <v>0</v>
      </c>
      <c r="X156">
        <f t="shared" si="70"/>
        <v>0</v>
      </c>
    </row>
    <row r="157" spans="4:24" hidden="1">
      <c r="D157">
        <f t="shared" si="36"/>
        <v>0</v>
      </c>
      <c r="E157">
        <f t="shared" ref="E157:X157" si="71">IF(E71&gt;0,1,0)</f>
        <v>0</v>
      </c>
      <c r="F157">
        <f t="shared" si="71"/>
        <v>0</v>
      </c>
      <c r="G157">
        <f t="shared" si="71"/>
        <v>0</v>
      </c>
      <c r="H157">
        <f t="shared" si="71"/>
        <v>0</v>
      </c>
      <c r="I157">
        <f t="shared" si="71"/>
        <v>0</v>
      </c>
      <c r="J157">
        <f t="shared" si="71"/>
        <v>0</v>
      </c>
      <c r="K157">
        <f t="shared" si="71"/>
        <v>0</v>
      </c>
      <c r="L157">
        <f t="shared" si="71"/>
        <v>0</v>
      </c>
      <c r="M157">
        <f t="shared" si="71"/>
        <v>0</v>
      </c>
      <c r="N157">
        <f t="shared" si="71"/>
        <v>0</v>
      </c>
      <c r="O157">
        <f t="shared" si="71"/>
        <v>0</v>
      </c>
      <c r="P157">
        <f t="shared" si="71"/>
        <v>0</v>
      </c>
      <c r="Q157">
        <f t="shared" si="71"/>
        <v>0</v>
      </c>
      <c r="R157">
        <f t="shared" si="71"/>
        <v>0</v>
      </c>
      <c r="S157">
        <f t="shared" si="71"/>
        <v>0</v>
      </c>
      <c r="T157">
        <f t="shared" si="71"/>
        <v>0</v>
      </c>
      <c r="U157">
        <f t="shared" si="71"/>
        <v>0</v>
      </c>
      <c r="V157">
        <f t="shared" si="71"/>
        <v>0</v>
      </c>
      <c r="W157">
        <f t="shared" si="71"/>
        <v>0</v>
      </c>
      <c r="X157">
        <f t="shared" si="71"/>
        <v>0</v>
      </c>
    </row>
    <row r="158" spans="4:24" hidden="1">
      <c r="D158">
        <f t="shared" si="36"/>
        <v>0</v>
      </c>
      <c r="E158">
        <f t="shared" ref="E158:X158" si="72">IF(E72&gt;0,1,0)</f>
        <v>0</v>
      </c>
      <c r="F158">
        <f t="shared" si="72"/>
        <v>0</v>
      </c>
      <c r="G158">
        <f t="shared" si="72"/>
        <v>0</v>
      </c>
      <c r="H158">
        <f t="shared" si="72"/>
        <v>0</v>
      </c>
      <c r="I158">
        <f t="shared" si="72"/>
        <v>0</v>
      </c>
      <c r="J158">
        <f t="shared" si="72"/>
        <v>0</v>
      </c>
      <c r="K158">
        <f t="shared" si="72"/>
        <v>0</v>
      </c>
      <c r="L158">
        <f t="shared" si="72"/>
        <v>0</v>
      </c>
      <c r="M158">
        <f t="shared" si="72"/>
        <v>0</v>
      </c>
      <c r="N158">
        <f t="shared" si="72"/>
        <v>0</v>
      </c>
      <c r="O158">
        <f t="shared" si="72"/>
        <v>0</v>
      </c>
      <c r="P158">
        <f t="shared" si="72"/>
        <v>0</v>
      </c>
      <c r="Q158">
        <f t="shared" si="72"/>
        <v>0</v>
      </c>
      <c r="R158">
        <f t="shared" si="72"/>
        <v>0</v>
      </c>
      <c r="S158">
        <f t="shared" si="72"/>
        <v>0</v>
      </c>
      <c r="T158">
        <f t="shared" si="72"/>
        <v>0</v>
      </c>
      <c r="U158">
        <f t="shared" si="72"/>
        <v>0</v>
      </c>
      <c r="V158">
        <f t="shared" si="72"/>
        <v>0</v>
      </c>
      <c r="W158">
        <f t="shared" si="72"/>
        <v>0</v>
      </c>
      <c r="X158">
        <f t="shared" si="72"/>
        <v>0</v>
      </c>
    </row>
    <row r="159" spans="4:24" hidden="1">
      <c r="D159">
        <f t="shared" si="36"/>
        <v>0</v>
      </c>
      <c r="E159">
        <f t="shared" ref="E159:X159" si="73">IF(E73&gt;0,1,0)</f>
        <v>0</v>
      </c>
      <c r="F159">
        <f t="shared" si="73"/>
        <v>0</v>
      </c>
      <c r="G159">
        <f t="shared" si="73"/>
        <v>0</v>
      </c>
      <c r="H159">
        <f t="shared" si="73"/>
        <v>0</v>
      </c>
      <c r="I159">
        <f t="shared" si="73"/>
        <v>0</v>
      </c>
      <c r="J159">
        <f t="shared" si="73"/>
        <v>0</v>
      </c>
      <c r="K159">
        <f t="shared" si="73"/>
        <v>0</v>
      </c>
      <c r="L159">
        <f t="shared" si="73"/>
        <v>0</v>
      </c>
      <c r="M159">
        <f t="shared" si="73"/>
        <v>0</v>
      </c>
      <c r="N159">
        <f t="shared" si="73"/>
        <v>0</v>
      </c>
      <c r="O159">
        <f t="shared" si="73"/>
        <v>0</v>
      </c>
      <c r="P159">
        <f t="shared" si="73"/>
        <v>0</v>
      </c>
      <c r="Q159">
        <f t="shared" si="73"/>
        <v>0</v>
      </c>
      <c r="R159">
        <f t="shared" si="73"/>
        <v>0</v>
      </c>
      <c r="S159">
        <f t="shared" si="73"/>
        <v>0</v>
      </c>
      <c r="T159">
        <f t="shared" si="73"/>
        <v>0</v>
      </c>
      <c r="U159">
        <f t="shared" si="73"/>
        <v>0</v>
      </c>
      <c r="V159">
        <f t="shared" si="73"/>
        <v>0</v>
      </c>
      <c r="W159">
        <f t="shared" si="73"/>
        <v>0</v>
      </c>
      <c r="X159">
        <f t="shared" si="73"/>
        <v>0</v>
      </c>
    </row>
    <row r="160" spans="4:24" hidden="1">
      <c r="D160">
        <f t="shared" si="36"/>
        <v>0</v>
      </c>
      <c r="E160">
        <f t="shared" ref="E160:X160" si="74">IF(E74&gt;0,1,0)</f>
        <v>0</v>
      </c>
      <c r="F160">
        <f t="shared" si="74"/>
        <v>0</v>
      </c>
      <c r="G160">
        <f t="shared" si="74"/>
        <v>0</v>
      </c>
      <c r="H160">
        <f t="shared" si="74"/>
        <v>0</v>
      </c>
      <c r="I160">
        <f t="shared" si="74"/>
        <v>0</v>
      </c>
      <c r="J160">
        <f t="shared" si="74"/>
        <v>0</v>
      </c>
      <c r="K160">
        <f t="shared" si="74"/>
        <v>0</v>
      </c>
      <c r="L160">
        <f t="shared" si="74"/>
        <v>0</v>
      </c>
      <c r="M160">
        <f t="shared" si="74"/>
        <v>0</v>
      </c>
      <c r="N160">
        <f t="shared" si="74"/>
        <v>0</v>
      </c>
      <c r="O160">
        <f t="shared" si="74"/>
        <v>0</v>
      </c>
      <c r="P160">
        <f t="shared" si="74"/>
        <v>0</v>
      </c>
      <c r="Q160">
        <f t="shared" si="74"/>
        <v>0</v>
      </c>
      <c r="R160">
        <f t="shared" si="74"/>
        <v>0</v>
      </c>
      <c r="S160">
        <f t="shared" si="74"/>
        <v>0</v>
      </c>
      <c r="T160">
        <f t="shared" si="74"/>
        <v>0</v>
      </c>
      <c r="U160">
        <f t="shared" si="74"/>
        <v>0</v>
      </c>
      <c r="V160">
        <f t="shared" si="74"/>
        <v>0</v>
      </c>
      <c r="W160">
        <f t="shared" si="74"/>
        <v>0</v>
      </c>
      <c r="X160">
        <f t="shared" si="74"/>
        <v>0</v>
      </c>
    </row>
    <row r="161" spans="4:24" hidden="1">
      <c r="D161">
        <f t="shared" si="36"/>
        <v>0</v>
      </c>
      <c r="E161">
        <f t="shared" ref="E161:X161" si="75">IF(E75&gt;0,1,0)</f>
        <v>0</v>
      </c>
      <c r="F161">
        <f t="shared" si="75"/>
        <v>0</v>
      </c>
      <c r="G161">
        <f t="shared" si="75"/>
        <v>0</v>
      </c>
      <c r="H161">
        <f t="shared" si="75"/>
        <v>0</v>
      </c>
      <c r="I161">
        <f t="shared" si="75"/>
        <v>0</v>
      </c>
      <c r="J161">
        <f t="shared" si="75"/>
        <v>0</v>
      </c>
      <c r="K161">
        <f t="shared" si="75"/>
        <v>0</v>
      </c>
      <c r="L161">
        <f t="shared" si="75"/>
        <v>0</v>
      </c>
      <c r="M161">
        <f t="shared" si="75"/>
        <v>0</v>
      </c>
      <c r="N161">
        <f t="shared" si="75"/>
        <v>0</v>
      </c>
      <c r="O161">
        <f t="shared" si="75"/>
        <v>0</v>
      </c>
      <c r="P161">
        <f t="shared" si="75"/>
        <v>0</v>
      </c>
      <c r="Q161">
        <f t="shared" si="75"/>
        <v>0</v>
      </c>
      <c r="R161">
        <f t="shared" si="75"/>
        <v>0</v>
      </c>
      <c r="S161">
        <f t="shared" si="75"/>
        <v>0</v>
      </c>
      <c r="T161">
        <f t="shared" si="75"/>
        <v>0</v>
      </c>
      <c r="U161">
        <f t="shared" si="75"/>
        <v>0</v>
      </c>
      <c r="V161">
        <f t="shared" si="75"/>
        <v>0</v>
      </c>
      <c r="W161">
        <f t="shared" si="75"/>
        <v>0</v>
      </c>
      <c r="X161">
        <f t="shared" si="75"/>
        <v>0</v>
      </c>
    </row>
    <row r="162" spans="4:24" hidden="1">
      <c r="D162">
        <f t="shared" si="36"/>
        <v>0</v>
      </c>
      <c r="E162">
        <f t="shared" ref="E162:X162" si="76">IF(E76&gt;0,1,0)</f>
        <v>0</v>
      </c>
      <c r="F162">
        <f t="shared" si="76"/>
        <v>0</v>
      </c>
      <c r="G162">
        <f t="shared" si="76"/>
        <v>0</v>
      </c>
      <c r="H162">
        <f t="shared" si="76"/>
        <v>0</v>
      </c>
      <c r="I162">
        <f t="shared" si="76"/>
        <v>0</v>
      </c>
      <c r="J162">
        <f t="shared" si="76"/>
        <v>0</v>
      </c>
      <c r="K162">
        <f t="shared" si="76"/>
        <v>0</v>
      </c>
      <c r="L162">
        <f t="shared" si="76"/>
        <v>0</v>
      </c>
      <c r="M162">
        <f t="shared" si="76"/>
        <v>0</v>
      </c>
      <c r="N162">
        <f t="shared" si="76"/>
        <v>0</v>
      </c>
      <c r="O162">
        <f t="shared" si="76"/>
        <v>0</v>
      </c>
      <c r="P162">
        <f t="shared" si="76"/>
        <v>0</v>
      </c>
      <c r="Q162">
        <f t="shared" si="76"/>
        <v>0</v>
      </c>
      <c r="R162">
        <f t="shared" si="76"/>
        <v>0</v>
      </c>
      <c r="S162">
        <f t="shared" si="76"/>
        <v>0</v>
      </c>
      <c r="T162">
        <f t="shared" si="76"/>
        <v>0</v>
      </c>
      <c r="U162">
        <f t="shared" si="76"/>
        <v>0</v>
      </c>
      <c r="V162">
        <f t="shared" si="76"/>
        <v>0</v>
      </c>
      <c r="W162">
        <f t="shared" si="76"/>
        <v>0</v>
      </c>
      <c r="X162">
        <f t="shared" si="76"/>
        <v>0</v>
      </c>
    </row>
    <row r="163" spans="4:24" hidden="1">
      <c r="D163">
        <f t="shared" si="36"/>
        <v>0</v>
      </c>
      <c r="E163">
        <f t="shared" ref="E163:X163" si="77">IF(E77&gt;0,1,0)</f>
        <v>0</v>
      </c>
      <c r="F163">
        <f t="shared" si="77"/>
        <v>0</v>
      </c>
      <c r="G163">
        <f t="shared" si="77"/>
        <v>0</v>
      </c>
      <c r="H163">
        <f t="shared" si="77"/>
        <v>0</v>
      </c>
      <c r="I163">
        <f t="shared" si="77"/>
        <v>0</v>
      </c>
      <c r="J163">
        <f t="shared" si="77"/>
        <v>0</v>
      </c>
      <c r="K163">
        <f t="shared" si="77"/>
        <v>0</v>
      </c>
      <c r="L163">
        <f t="shared" si="77"/>
        <v>0</v>
      </c>
      <c r="M163">
        <f t="shared" si="77"/>
        <v>0</v>
      </c>
      <c r="N163">
        <f t="shared" si="77"/>
        <v>0</v>
      </c>
      <c r="O163">
        <f t="shared" si="77"/>
        <v>0</v>
      </c>
      <c r="P163">
        <f t="shared" si="77"/>
        <v>0</v>
      </c>
      <c r="Q163">
        <f t="shared" si="77"/>
        <v>0</v>
      </c>
      <c r="R163">
        <f t="shared" si="77"/>
        <v>0</v>
      </c>
      <c r="S163">
        <f t="shared" si="77"/>
        <v>0</v>
      </c>
      <c r="T163">
        <f t="shared" si="77"/>
        <v>0</v>
      </c>
      <c r="U163">
        <f t="shared" si="77"/>
        <v>0</v>
      </c>
      <c r="V163">
        <f t="shared" si="77"/>
        <v>0</v>
      </c>
      <c r="W163">
        <f t="shared" si="77"/>
        <v>0</v>
      </c>
      <c r="X163">
        <f t="shared" si="77"/>
        <v>0</v>
      </c>
    </row>
    <row r="164" spans="4:24" hidden="1"/>
    <row r="165" spans="4:24" hidden="1"/>
    <row r="166" spans="4:24" hidden="1"/>
    <row r="167" spans="4:24" hidden="1"/>
    <row r="168" spans="4:24" hidden="1"/>
    <row r="169" spans="4:24" hidden="1"/>
    <row r="170" spans="4:24" hidden="1"/>
    <row r="171" spans="4:24" hidden="1">
      <c r="D171">
        <f>SUM(D89:D163)</f>
        <v>22</v>
      </c>
      <c r="E171">
        <f t="shared" ref="E171:X171" si="78">SUM(E89:E163)</f>
        <v>22</v>
      </c>
      <c r="F171">
        <f t="shared" si="78"/>
        <v>21</v>
      </c>
      <c r="G171">
        <f t="shared" si="78"/>
        <v>22</v>
      </c>
      <c r="H171">
        <f t="shared" si="78"/>
        <v>21</v>
      </c>
      <c r="I171">
        <f t="shared" si="78"/>
        <v>21</v>
      </c>
      <c r="J171">
        <f t="shared" si="78"/>
        <v>20</v>
      </c>
      <c r="K171">
        <f t="shared" si="78"/>
        <v>20</v>
      </c>
      <c r="L171">
        <f t="shared" si="78"/>
        <v>22</v>
      </c>
      <c r="M171">
        <f t="shared" si="78"/>
        <v>20</v>
      </c>
      <c r="N171">
        <f t="shared" si="78"/>
        <v>22</v>
      </c>
      <c r="O171">
        <f t="shared" si="78"/>
        <v>20</v>
      </c>
      <c r="P171">
        <f t="shared" si="78"/>
        <v>21</v>
      </c>
      <c r="Q171">
        <f t="shared" si="78"/>
        <v>21</v>
      </c>
      <c r="R171">
        <f t="shared" si="78"/>
        <v>21</v>
      </c>
      <c r="S171">
        <f t="shared" si="78"/>
        <v>20</v>
      </c>
      <c r="T171">
        <f t="shared" si="78"/>
        <v>21</v>
      </c>
      <c r="U171">
        <f t="shared" si="78"/>
        <v>22</v>
      </c>
      <c r="V171">
        <f t="shared" si="78"/>
        <v>22</v>
      </c>
      <c r="W171">
        <f t="shared" si="78"/>
        <v>22</v>
      </c>
      <c r="X171">
        <f t="shared" si="78"/>
        <v>23</v>
      </c>
    </row>
    <row r="172" spans="4:24" hidden="1"/>
    <row r="173" spans="4:24" hidden="1"/>
    <row r="175" spans="4:24">
      <c r="D175" s="126">
        <f>D88-0.001</f>
        <v>221.999</v>
      </c>
    </row>
    <row r="176" spans="4:24">
      <c r="D176" s="126">
        <f>D88+0.001</f>
        <v>222.001</v>
      </c>
    </row>
  </sheetData>
  <phoneticPr fontId="7" type="noConversion"/>
  <conditionalFormatting sqref="D81:X81">
    <cfRule type="cellIs" dxfId="18" priority="7" operator="greaterThan">
      <formula>$A$86</formula>
    </cfRule>
    <cfRule type="cellIs" dxfId="17" priority="8" operator="equal">
      <formula>$A$86</formula>
    </cfRule>
    <cfRule type="cellIs" dxfId="16" priority="9" operator="lessThan">
      <formula>$A$86</formula>
    </cfRule>
    <cfRule type="cellIs" dxfId="15" priority="10" operator="greaterThan">
      <formula>"$A$85 "</formula>
    </cfRule>
    <cfRule type="cellIs" dxfId="14" priority="11" operator="lessThan">
      <formula>70</formula>
    </cfRule>
    <cfRule type="cellIs" dxfId="13" priority="12" operator="lessThan">
      <formula>60</formula>
    </cfRule>
    <cfRule type="cellIs" dxfId="12" priority="13" operator="greaterThan">
      <formula>60</formula>
    </cfRule>
    <cfRule type="cellIs" dxfId="11" priority="14" operator="equal">
      <formula>60</formula>
    </cfRule>
  </conditionalFormatting>
  <conditionalFormatting sqref="C3:C79">
    <cfRule type="cellIs" dxfId="10" priority="5" operator="equal">
      <formula>0</formula>
    </cfRule>
  </conditionalFormatting>
  <conditionalFormatting sqref="C3:C79">
    <cfRule type="cellIs" dxfId="9" priority="4" operator="greaterThan">
      <formula>0</formula>
    </cfRule>
  </conditionalFormatting>
  <conditionalFormatting sqref="D82:X82">
    <cfRule type="cellIs" dxfId="8" priority="3" operator="between">
      <formula>$D$175</formula>
      <formula>$D$176</formula>
    </cfRule>
  </conditionalFormatting>
  <conditionalFormatting sqref="D3:X79">
    <cfRule type="cellIs" dxfId="7" priority="1" operator="greaterThan">
      <formula>0</formula>
    </cfRule>
    <cfRule type="cellIs" dxfId="6" priority="2" operator="equal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1:BE195"/>
  <sheetViews>
    <sheetView zoomScale="115" zoomScaleNormal="115" workbookViewId="0">
      <pane xSplit="1" ySplit="2" topLeftCell="AD3" activePane="bottomRight" state="frozen"/>
      <selection pane="topRight" activeCell="B1" sqref="B1"/>
      <selection pane="bottomLeft" activeCell="A3" sqref="A3"/>
      <selection pane="bottomRight" activeCell="AJ10" sqref="AJ10"/>
    </sheetView>
  </sheetViews>
  <sheetFormatPr defaultRowHeight="12.75"/>
  <cols>
    <col min="1" max="1" width="23.7109375" customWidth="1"/>
    <col min="2" max="2" width="16.85546875" hidden="1" customWidth="1"/>
    <col min="3" max="3" width="15" hidden="1" customWidth="1"/>
    <col min="4" max="4" width="11.85546875" hidden="1" customWidth="1"/>
    <col min="5" max="5" width="13.7109375" hidden="1" customWidth="1"/>
    <col min="6" max="6" width="11.85546875" hidden="1" customWidth="1"/>
    <col min="7" max="7" width="13.7109375" hidden="1" customWidth="1"/>
    <col min="8" max="8" width="11.85546875" hidden="1" customWidth="1"/>
    <col min="9" max="9" width="13.7109375" hidden="1" customWidth="1"/>
    <col min="10" max="10" width="11.85546875" hidden="1" customWidth="1"/>
    <col min="11" max="11" width="13.7109375" hidden="1" customWidth="1"/>
    <col min="12" max="12" width="11.85546875" hidden="1" customWidth="1"/>
    <col min="13" max="13" width="13.7109375" hidden="1" customWidth="1"/>
    <col min="14" max="14" width="11.85546875" hidden="1" customWidth="1"/>
    <col min="15" max="19" width="13.7109375" hidden="1" customWidth="1"/>
    <col min="20" max="20" width="7.7109375" hidden="1" customWidth="1"/>
    <col min="21" max="29" width="9.28515625" hidden="1" customWidth="1"/>
    <col min="30" max="30" width="13.42578125" bestFit="1" customWidth="1"/>
    <col min="31" max="31" width="12.140625" bestFit="1" customWidth="1"/>
    <col min="32" max="32" width="7.140625" bestFit="1" customWidth="1"/>
    <col min="33" max="33" width="17.7109375" hidden="1" customWidth="1"/>
    <col min="34" max="34" width="8.140625" bestFit="1" customWidth="1"/>
    <col min="35" max="55" width="11.28515625" bestFit="1" customWidth="1"/>
    <col min="56" max="56" width="11.7109375" customWidth="1"/>
    <col min="57" max="58" width="10.140625" bestFit="1" customWidth="1"/>
    <col min="59" max="59" width="11.5703125" bestFit="1" customWidth="1"/>
    <col min="60" max="60" width="12.7109375" bestFit="1" customWidth="1"/>
  </cols>
  <sheetData>
    <row r="1" spans="1:56" ht="18.75" thickBot="1">
      <c r="A1" s="68">
        <f ca="1">TODAY()</f>
        <v>45833</v>
      </c>
      <c r="B1" s="58"/>
      <c r="C1" s="57"/>
      <c r="D1" s="38"/>
      <c r="F1" s="57"/>
      <c r="G1" s="57"/>
      <c r="J1" s="57"/>
      <c r="K1" s="57"/>
      <c r="N1" s="57"/>
      <c r="O1" s="57"/>
      <c r="P1" s="57"/>
      <c r="Q1" s="57"/>
      <c r="R1" s="57"/>
      <c r="S1" s="57"/>
      <c r="AD1" s="63"/>
      <c r="AE1" s="63"/>
      <c r="AF1" s="64"/>
      <c r="AG1" s="65"/>
      <c r="AH1" s="66"/>
      <c r="AI1" s="62">
        <f>Всего!D1</f>
        <v>45805</v>
      </c>
      <c r="AJ1" s="62">
        <f>Всего!E1</f>
        <v>45806</v>
      </c>
      <c r="AK1" s="62">
        <f>Всего!F1</f>
        <v>45807</v>
      </c>
      <c r="AL1" s="62">
        <f>Всего!G1</f>
        <v>45810</v>
      </c>
      <c r="AM1" s="62">
        <f>Всего!H1</f>
        <v>45811</v>
      </c>
      <c r="AN1" s="62">
        <f>Всего!I1</f>
        <v>45812</v>
      </c>
      <c r="AO1" s="62">
        <f>Всего!J1</f>
        <v>45813</v>
      </c>
      <c r="AP1" s="62">
        <f>Всего!K1</f>
        <v>45814</v>
      </c>
      <c r="AQ1" s="62">
        <f>Всего!L1</f>
        <v>45817</v>
      </c>
      <c r="AR1" s="62">
        <f>Всего!M1</f>
        <v>45818</v>
      </c>
      <c r="AS1" s="62">
        <f>Всего!N1</f>
        <v>45819</v>
      </c>
      <c r="AT1" s="62">
        <f>Всего!O1</f>
        <v>45824</v>
      </c>
      <c r="AU1" s="62">
        <f>Всего!P1</f>
        <v>45825</v>
      </c>
      <c r="AV1" s="62">
        <f>Всего!Q1</f>
        <v>45826</v>
      </c>
      <c r="AW1" s="62">
        <f>Всего!R1</f>
        <v>45827</v>
      </c>
      <c r="AX1" s="62">
        <f>Всего!S1</f>
        <v>45828</v>
      </c>
      <c r="AY1" s="62">
        <f>Всего!T1</f>
        <v>45831</v>
      </c>
      <c r="AZ1" s="62">
        <f>Всего!U1</f>
        <v>45832</v>
      </c>
      <c r="BA1" s="62">
        <f>Всего!V1</f>
        <v>45833</v>
      </c>
      <c r="BB1" s="62">
        <f>Всего!W1</f>
        <v>45834</v>
      </c>
      <c r="BC1" s="62">
        <f>Всего!X1</f>
        <v>45835</v>
      </c>
      <c r="BD1" s="38"/>
    </row>
    <row r="2" spans="1:56">
      <c r="A2">
        <f>'Что купили'!A2</f>
        <v>0</v>
      </c>
      <c r="B2" t="str">
        <f>'Что купили'!B2</f>
        <v>вес</v>
      </c>
      <c r="C2" t="str">
        <f>'Что купили'!C2</f>
        <v>цена</v>
      </c>
      <c r="D2" t="str">
        <f>'Что купили'!D2</f>
        <v>вес</v>
      </c>
      <c r="E2" t="str">
        <f>'Что купили'!E2</f>
        <v>цена</v>
      </c>
      <c r="F2" t="str">
        <f>'Что купили'!F2</f>
        <v>вес</v>
      </c>
      <c r="G2" t="str">
        <f>'Что купили'!G2</f>
        <v>цена</v>
      </c>
      <c r="H2" t="str">
        <f>'Что купили'!H2</f>
        <v>вес</v>
      </c>
      <c r="I2" t="str">
        <f>'Что купили'!I2</f>
        <v>цена</v>
      </c>
      <c r="J2" t="str">
        <f>'Что купили'!J2</f>
        <v>вес</v>
      </c>
      <c r="K2" t="str">
        <f>'Что купили'!K2</f>
        <v>цена</v>
      </c>
      <c r="L2" t="str">
        <f>'Что купили'!L2</f>
        <v>вес</v>
      </c>
      <c r="M2" t="str">
        <f>'Что купили'!M2</f>
        <v>цена</v>
      </c>
      <c r="N2" t="str">
        <f>'Что купили'!N2</f>
        <v>вес</v>
      </c>
      <c r="O2" t="str">
        <f>'Что купили'!O2</f>
        <v>цена</v>
      </c>
      <c r="T2" t="str">
        <f>'Что купили'!P2</f>
        <v>вес</v>
      </c>
      <c r="U2" t="str">
        <f>'Что купили'!U2</f>
        <v>цена</v>
      </c>
      <c r="AD2" s="288" t="s">
        <v>4</v>
      </c>
      <c r="AE2" s="288" t="s">
        <v>5</v>
      </c>
      <c r="AF2" s="289" t="s">
        <v>8</v>
      </c>
      <c r="AG2" s="12"/>
      <c r="AH2" s="290" t="s">
        <v>5</v>
      </c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38"/>
    </row>
    <row r="3" spans="1:56">
      <c r="A3" t="str">
        <f>'Что купили'!A3</f>
        <v>мясо птицы</v>
      </c>
      <c r="B3" s="41">
        <f>'Что купили'!B3</f>
        <v>12.920999999999999</v>
      </c>
      <c r="C3" s="41">
        <f>'Что купили'!C3</f>
        <v>287</v>
      </c>
      <c r="D3" s="41">
        <f>'Что купили'!D3</f>
        <v>7.0810000000000004</v>
      </c>
      <c r="E3" s="41">
        <f>'Что купили'!E3</f>
        <v>287</v>
      </c>
      <c r="F3" s="41">
        <f>'Что купили'!F3</f>
        <v>0</v>
      </c>
      <c r="G3" s="41">
        <f>'Что купили'!G3</f>
        <v>0</v>
      </c>
      <c r="H3" s="41">
        <f>'Что купили'!H3</f>
        <v>0</v>
      </c>
      <c r="I3" s="41">
        <f>'Что купили'!I3</f>
        <v>0</v>
      </c>
      <c r="J3" s="41">
        <f>'Что купили'!J3</f>
        <v>0</v>
      </c>
      <c r="K3" s="41">
        <f>'Что купили'!K3</f>
        <v>0</v>
      </c>
      <c r="L3" s="41">
        <f>'Что купили'!L3</f>
        <v>0</v>
      </c>
      <c r="M3" s="41">
        <f>'Что купили'!M3</f>
        <v>0</v>
      </c>
      <c r="N3" s="41">
        <f>'Что купили'!N3</f>
        <v>0</v>
      </c>
      <c r="O3" s="41">
        <f>'Что купили'!O3</f>
        <v>0</v>
      </c>
      <c r="P3" s="41">
        <f>'Что купили'!P3</f>
        <v>0</v>
      </c>
      <c r="Q3" s="41">
        <f>'Что купили'!Q3</f>
        <v>0</v>
      </c>
      <c r="R3" s="41">
        <f>'Что купили'!R3</f>
        <v>0</v>
      </c>
      <c r="S3" s="41">
        <f>'Что купили'!S3</f>
        <v>0</v>
      </c>
      <c r="T3" s="41">
        <f>'Что купили'!T3</f>
        <v>0</v>
      </c>
      <c r="U3" s="41">
        <f>'Что купили'!U3</f>
        <v>0</v>
      </c>
      <c r="V3" s="41">
        <f>'Что купили'!V3</f>
        <v>0</v>
      </c>
      <c r="W3" s="41">
        <f>'Что купили'!W3</f>
        <v>0</v>
      </c>
      <c r="X3" s="41">
        <f>'Что купили'!X3</f>
        <v>0</v>
      </c>
      <c r="Y3" s="41">
        <f>'Что купили'!Y3</f>
        <v>0</v>
      </c>
      <c r="Z3" s="41">
        <f>'Что купили'!Z3</f>
        <v>0</v>
      </c>
      <c r="AA3" s="41">
        <f>'Что купили'!AA3</f>
        <v>0</v>
      </c>
      <c r="AB3" s="41">
        <f>'Что купили'!AB3</f>
        <v>0</v>
      </c>
      <c r="AC3" s="41">
        <f>'Что купили'!AC3</f>
        <v>0</v>
      </c>
      <c r="AD3" s="291">
        <f>B3*C3+D3*E3+F3*G3+H3*I3+J3*K3+L3*M3+N3*O3+P3*Q3+R3*S3+T3*U3+V3*W3+X3*Y3+Z3*AA3+AB3*AC3</f>
        <v>5740.5739999999996</v>
      </c>
      <c r="AE3" s="291">
        <f>AD3-(SUM(Всего!D3:'Всего'!X3))</f>
        <v>0</v>
      </c>
      <c r="AF3" s="292">
        <f>B3+D3+F3+H3+J3+L3+N3+P3+R3+T3+V3+X3+Z3+AB3</f>
        <v>20.001999999999999</v>
      </c>
      <c r="AG3" s="293" t="str">
        <f>A3</f>
        <v>мясо птицы</v>
      </c>
      <c r="AH3" s="294">
        <f>выдача!B3</f>
        <v>0</v>
      </c>
      <c r="AI3" s="70">
        <f>'Что купили'!AI3</f>
        <v>287</v>
      </c>
      <c r="AJ3" s="70">
        <f>'Что купили'!AJ3</f>
        <v>287</v>
      </c>
      <c r="AK3" s="70">
        <f>'Что купили'!AK3</f>
        <v>287</v>
      </c>
      <c r="AL3" s="70">
        <f>'Что купили'!AL3</f>
        <v>287</v>
      </c>
      <c r="AM3" s="70">
        <f>'Что купили'!AM3</f>
        <v>287</v>
      </c>
      <c r="AN3" s="70">
        <f>'Что купили'!AN3</f>
        <v>287</v>
      </c>
      <c r="AO3" s="70">
        <f>'Что купили'!AO3</f>
        <v>287</v>
      </c>
      <c r="AP3" s="70">
        <f>'Что купили'!AP3</f>
        <v>287</v>
      </c>
      <c r="AQ3" s="70">
        <f>'Что купили'!AQ3</f>
        <v>287</v>
      </c>
      <c r="AR3" s="70">
        <f>'Что купили'!AR3</f>
        <v>287</v>
      </c>
      <c r="AS3" s="70">
        <f>'Что купили'!AS3</f>
        <v>287</v>
      </c>
      <c r="AT3" s="70">
        <f>'Что купили'!AT3</f>
        <v>287</v>
      </c>
      <c r="AU3" s="70">
        <f>'Что купили'!AU3</f>
        <v>287</v>
      </c>
      <c r="AV3" s="70">
        <f>'Что купили'!AV3</f>
        <v>287</v>
      </c>
      <c r="AW3" s="70">
        <f>'Что купили'!AW3</f>
        <v>287</v>
      </c>
      <c r="AX3" s="70">
        <f>'Что купили'!AX3</f>
        <v>287</v>
      </c>
      <c r="AY3" s="70">
        <f>'Что купили'!AY3</f>
        <v>287</v>
      </c>
      <c r="AZ3" s="70">
        <f>'Что купили'!AZ3</f>
        <v>287</v>
      </c>
      <c r="BA3" s="70">
        <f>'Что купили'!BA3</f>
        <v>287</v>
      </c>
      <c r="BB3" s="70">
        <f>'Что купили'!BB3</f>
        <v>287</v>
      </c>
      <c r="BC3" s="70">
        <f>'Что купили'!BC3</f>
        <v>287</v>
      </c>
      <c r="BD3" s="43"/>
    </row>
    <row r="4" spans="1:56">
      <c r="A4" t="str">
        <f>'Что купили'!A4</f>
        <v>сосиски</v>
      </c>
      <c r="B4" s="41">
        <f>'Что купили'!B4</f>
        <v>4.2430000000000003</v>
      </c>
      <c r="C4" s="41">
        <f>'Что купили'!C4</f>
        <v>346</v>
      </c>
      <c r="D4" s="41">
        <f>'Что купили'!D4</f>
        <v>4.2320000000000002</v>
      </c>
      <c r="E4" s="41">
        <f>'Что купили'!E4</f>
        <v>346</v>
      </c>
      <c r="F4" s="41">
        <f>'Что купили'!F4</f>
        <v>0</v>
      </c>
      <c r="G4" s="41">
        <f>'Что купили'!G4</f>
        <v>0</v>
      </c>
      <c r="H4" s="41">
        <f>'Что купили'!H4</f>
        <v>0</v>
      </c>
      <c r="I4" s="41">
        <f>'Что купили'!I4</f>
        <v>0</v>
      </c>
      <c r="J4" s="41">
        <f>'Что купили'!J4</f>
        <v>2.1269999999999998</v>
      </c>
      <c r="K4" s="41">
        <f>'Что купили'!K4</f>
        <v>346</v>
      </c>
      <c r="L4" s="41">
        <f>'Что купили'!L4</f>
        <v>0</v>
      </c>
      <c r="M4" s="41">
        <f>'Что купили'!M4</f>
        <v>0</v>
      </c>
      <c r="N4" s="41">
        <f>'Что купили'!N4</f>
        <v>0</v>
      </c>
      <c r="O4" s="41">
        <f>'Что купили'!O4</f>
        <v>0</v>
      </c>
      <c r="P4" s="41">
        <f>'Что купили'!P4</f>
        <v>0</v>
      </c>
      <c r="Q4" s="41">
        <f>'Что купили'!Q4</f>
        <v>0</v>
      </c>
      <c r="R4" s="41">
        <f>'Что купили'!R4</f>
        <v>0</v>
      </c>
      <c r="S4" s="41">
        <f>'Что купили'!S4</f>
        <v>0</v>
      </c>
      <c r="T4" s="41">
        <f>'Что купили'!T4</f>
        <v>0</v>
      </c>
      <c r="U4" s="41">
        <f>'Что купили'!U4</f>
        <v>0</v>
      </c>
      <c r="V4" s="41">
        <f>'Что купили'!V4</f>
        <v>0</v>
      </c>
      <c r="W4" s="41">
        <f>'Что купили'!W4</f>
        <v>0</v>
      </c>
      <c r="X4" s="41">
        <f>'Что купили'!X4</f>
        <v>0</v>
      </c>
      <c r="Y4" s="41">
        <f>'Что купили'!Y4</f>
        <v>0</v>
      </c>
      <c r="Z4" s="41">
        <f>'Что купили'!Z4</f>
        <v>0</v>
      </c>
      <c r="AA4" s="41">
        <f>'Что купили'!AA4</f>
        <v>0</v>
      </c>
      <c r="AB4" s="41">
        <f>'Что купили'!AB4</f>
        <v>0</v>
      </c>
      <c r="AC4" s="41">
        <f>'Что купили'!AC4</f>
        <v>0</v>
      </c>
      <c r="AD4" s="291">
        <f t="shared" ref="AD4:AD67" si="0">B4*C4+D4*E4+F4*G4+H4*I4+J4*K4+L4*M4+N4*O4+P4*Q4+R4*S4+T4*U4</f>
        <v>3668.2920000000004</v>
      </c>
      <c r="AE4" s="291">
        <f>AD4-(SUM(Всего!D4:'Всего'!X4))</f>
        <v>0</v>
      </c>
      <c r="AF4" s="292">
        <f t="shared" ref="AF4:AF67" si="1">B4+D4+F4+H4+J4+L4+N4+P4+R4+T4</f>
        <v>10.602</v>
      </c>
      <c r="AG4" s="293" t="str">
        <f t="shared" ref="AG4:AG74" si="2">A4</f>
        <v>сосиски</v>
      </c>
      <c r="AH4" s="294">
        <f>выдача!B4</f>
        <v>0</v>
      </c>
      <c r="AI4" s="70">
        <f>'Что купили'!AI4</f>
        <v>346</v>
      </c>
      <c r="AJ4" s="70">
        <f>'Что купили'!AJ4</f>
        <v>346</v>
      </c>
      <c r="AK4" s="70">
        <f>'Что купили'!AK4</f>
        <v>346</v>
      </c>
      <c r="AL4" s="70">
        <f>'Что купили'!AL4</f>
        <v>346</v>
      </c>
      <c r="AM4" s="70">
        <f>'Что купили'!AM4</f>
        <v>346</v>
      </c>
      <c r="AN4" s="70">
        <f>'Что купили'!AN4</f>
        <v>346</v>
      </c>
      <c r="AO4" s="70">
        <f>'Что купили'!AO4</f>
        <v>346</v>
      </c>
      <c r="AP4" s="70">
        <f>'Что купили'!AP4</f>
        <v>346</v>
      </c>
      <c r="AQ4" s="70">
        <f>'Что купили'!AQ4</f>
        <v>346</v>
      </c>
      <c r="AR4" s="70">
        <f>'Что купили'!AR4</f>
        <v>346</v>
      </c>
      <c r="AS4" s="70">
        <f>'Что купили'!AS4</f>
        <v>346</v>
      </c>
      <c r="AT4" s="70">
        <f>'Что купили'!AT4</f>
        <v>346</v>
      </c>
      <c r="AU4" s="70">
        <f>'Что купили'!AU4</f>
        <v>346</v>
      </c>
      <c r="AV4" s="70">
        <f>'Что купили'!AV4</f>
        <v>346</v>
      </c>
      <c r="AW4" s="70">
        <f>'Что купили'!AW4</f>
        <v>346</v>
      </c>
      <c r="AX4" s="70">
        <f>'Что купили'!AX4</f>
        <v>346</v>
      </c>
      <c r="AY4" s="70">
        <f>'Что купили'!AY4</f>
        <v>346</v>
      </c>
      <c r="AZ4" s="70">
        <f>'Что купили'!AZ4</f>
        <v>346</v>
      </c>
      <c r="BA4" s="70">
        <f>'Что купили'!BA4</f>
        <v>346</v>
      </c>
      <c r="BB4" s="70">
        <f>'Что купили'!BB4</f>
        <v>346</v>
      </c>
      <c r="BC4" s="70">
        <f>'Что купили'!BC4</f>
        <v>346</v>
      </c>
      <c r="BD4" s="43"/>
    </row>
    <row r="5" spans="1:56">
      <c r="A5" t="str">
        <f>'Что купили'!A5</f>
        <v>котлеты</v>
      </c>
      <c r="B5" s="41">
        <f>'Что купили'!B5</f>
        <v>4</v>
      </c>
      <c r="C5" s="41">
        <f>'Что купили'!C5</f>
        <v>378</v>
      </c>
      <c r="D5" s="41">
        <f>'Что купили'!D5</f>
        <v>4</v>
      </c>
      <c r="E5" s="41">
        <f>'Что купили'!E5</f>
        <v>378</v>
      </c>
      <c r="F5" s="41">
        <f>'Что купили'!F5</f>
        <v>0</v>
      </c>
      <c r="G5" s="41">
        <f>'Что купили'!G5</f>
        <v>0</v>
      </c>
      <c r="H5" s="41">
        <f>'Что купили'!H5</f>
        <v>6</v>
      </c>
      <c r="I5" s="41">
        <f>'Что купили'!I5</f>
        <v>378</v>
      </c>
      <c r="J5" s="41">
        <f>'Что купили'!J5</f>
        <v>0</v>
      </c>
      <c r="K5" s="41">
        <f>'Что купили'!K5</f>
        <v>0</v>
      </c>
      <c r="L5" s="41">
        <f>'Что купили'!L5</f>
        <v>0</v>
      </c>
      <c r="M5" s="41">
        <f>'Что купили'!M5</f>
        <v>0</v>
      </c>
      <c r="N5" s="41">
        <f>'Что купили'!N5</f>
        <v>0</v>
      </c>
      <c r="O5" s="41">
        <f>'Что купили'!O5</f>
        <v>0</v>
      </c>
      <c r="P5" s="41">
        <f>'Что купили'!P5</f>
        <v>0</v>
      </c>
      <c r="Q5" s="41">
        <f>'Что купили'!Q5</f>
        <v>0</v>
      </c>
      <c r="R5" s="41">
        <f>'Что купили'!R5</f>
        <v>0</v>
      </c>
      <c r="S5" s="41">
        <f>'Что купили'!S5</f>
        <v>0</v>
      </c>
      <c r="T5" s="41">
        <f>'Что купили'!T5</f>
        <v>0</v>
      </c>
      <c r="U5" s="41">
        <f>'Что купили'!U5</f>
        <v>0</v>
      </c>
      <c r="V5" s="41">
        <f>'Что купили'!V5</f>
        <v>0</v>
      </c>
      <c r="W5" s="41">
        <f>'Что купили'!W5</f>
        <v>0</v>
      </c>
      <c r="X5" s="41">
        <f>'Что купили'!X5</f>
        <v>0</v>
      </c>
      <c r="Y5" s="41">
        <f>'Что купили'!Y5</f>
        <v>0</v>
      </c>
      <c r="Z5" s="41">
        <f>'Что купили'!Z5</f>
        <v>0</v>
      </c>
      <c r="AA5" s="41">
        <f>'Что купили'!AA5</f>
        <v>0</v>
      </c>
      <c r="AB5" s="41">
        <f>'Что купили'!AB5</f>
        <v>0</v>
      </c>
      <c r="AC5" s="41">
        <f>'Что купили'!AC5</f>
        <v>0</v>
      </c>
      <c r="AD5" s="291">
        <f t="shared" si="0"/>
        <v>5292</v>
      </c>
      <c r="AE5" s="291">
        <f>AD5-(SUM(Всего!D5:'Всего'!X5))</f>
        <v>0</v>
      </c>
      <c r="AF5" s="292">
        <f t="shared" si="1"/>
        <v>14</v>
      </c>
      <c r="AG5" s="293" t="str">
        <f t="shared" si="2"/>
        <v>котлеты</v>
      </c>
      <c r="AH5" s="294">
        <f>выдача!B5</f>
        <v>0</v>
      </c>
      <c r="AI5" s="70">
        <f>'Что купили'!AI5</f>
        <v>378</v>
      </c>
      <c r="AJ5" s="70">
        <f>'Что купили'!AJ5</f>
        <v>378</v>
      </c>
      <c r="AK5" s="70">
        <f>'Что купили'!AK5</f>
        <v>378</v>
      </c>
      <c r="AL5" s="70">
        <f>'Что купили'!AL5</f>
        <v>378</v>
      </c>
      <c r="AM5" s="70">
        <f>'Что купили'!AM5</f>
        <v>378</v>
      </c>
      <c r="AN5" s="70">
        <f>'Что купили'!AN5</f>
        <v>378</v>
      </c>
      <c r="AO5" s="70">
        <f>'Что купили'!AO5</f>
        <v>378</v>
      </c>
      <c r="AP5" s="70">
        <f>'Что купили'!AP5</f>
        <v>378</v>
      </c>
      <c r="AQ5" s="70">
        <f>'Что купили'!AQ5</f>
        <v>378</v>
      </c>
      <c r="AR5" s="70">
        <f>'Что купили'!AR5</f>
        <v>378</v>
      </c>
      <c r="AS5" s="70">
        <f>'Что купили'!AS5</f>
        <v>378</v>
      </c>
      <c r="AT5" s="70">
        <f>'Что купили'!AT5</f>
        <v>378</v>
      </c>
      <c r="AU5" s="70">
        <f>'Что купили'!AU5</f>
        <v>378</v>
      </c>
      <c r="AV5" s="70">
        <f>'Что купили'!AV5</f>
        <v>378</v>
      </c>
      <c r="AW5" s="70">
        <f>'Что купили'!AW5</f>
        <v>378</v>
      </c>
      <c r="AX5" s="70">
        <f>'Что купили'!AX5</f>
        <v>378</v>
      </c>
      <c r="AY5" s="70">
        <f>'Что купили'!AY5</f>
        <v>378</v>
      </c>
      <c r="AZ5" s="70">
        <f>'Что купили'!AZ5</f>
        <v>378</v>
      </c>
      <c r="BA5" s="70">
        <f>'Что купили'!BA5</f>
        <v>378</v>
      </c>
      <c r="BB5" s="70">
        <f>'Что купили'!BB5</f>
        <v>378</v>
      </c>
      <c r="BC5" s="70">
        <f>'Что купили'!BC5</f>
        <v>378</v>
      </c>
      <c r="BD5" s="43"/>
    </row>
    <row r="6" spans="1:56">
      <c r="A6" t="str">
        <f>'Что купили'!A6</f>
        <v>рыба (минтай)</v>
      </c>
      <c r="B6" s="41">
        <f>'Что купили'!B6</f>
        <v>3</v>
      </c>
      <c r="C6" s="41">
        <f>'Что купили'!C6</f>
        <v>239</v>
      </c>
      <c r="D6" s="41">
        <f>'Что купили'!D6</f>
        <v>3</v>
      </c>
      <c r="E6" s="41">
        <f>'Что купили'!E6</f>
        <v>239</v>
      </c>
      <c r="F6" s="41">
        <f>'Что купили'!F6</f>
        <v>0</v>
      </c>
      <c r="G6" s="41">
        <f>'Что купили'!G6</f>
        <v>0</v>
      </c>
      <c r="H6" s="41">
        <f>'Что купили'!H6</f>
        <v>0</v>
      </c>
      <c r="I6" s="41">
        <f>'Что купили'!I6</f>
        <v>0</v>
      </c>
      <c r="J6" s="41">
        <f>'Что купили'!J6</f>
        <v>1.55</v>
      </c>
      <c r="K6" s="41">
        <f>'Что купили'!K6</f>
        <v>239</v>
      </c>
      <c r="L6" s="41">
        <f>'Что купили'!L6</f>
        <v>0</v>
      </c>
      <c r="M6" s="41">
        <f>'Что купили'!M6</f>
        <v>0</v>
      </c>
      <c r="N6" s="41">
        <f>'Что купили'!N6</f>
        <v>0</v>
      </c>
      <c r="O6" s="41">
        <f>'Что купили'!O6</f>
        <v>0</v>
      </c>
      <c r="P6" s="41">
        <f>'Что купили'!P6</f>
        <v>0</v>
      </c>
      <c r="Q6" s="41">
        <f>'Что купили'!Q6</f>
        <v>0</v>
      </c>
      <c r="R6" s="41">
        <f>'Что купили'!R6</f>
        <v>0</v>
      </c>
      <c r="S6" s="41">
        <f>'Что купили'!S6</f>
        <v>0</v>
      </c>
      <c r="T6" s="41">
        <f>'Что купили'!T6</f>
        <v>0</v>
      </c>
      <c r="U6" s="41">
        <f>'Что купили'!U6</f>
        <v>0</v>
      </c>
      <c r="V6" s="41">
        <f>'Что купили'!V6</f>
        <v>0</v>
      </c>
      <c r="W6" s="41">
        <f>'Что купили'!W6</f>
        <v>0</v>
      </c>
      <c r="X6" s="41">
        <f>'Что купили'!X6</f>
        <v>0</v>
      </c>
      <c r="Y6" s="41">
        <f>'Что купили'!Y6</f>
        <v>0</v>
      </c>
      <c r="Z6" s="41">
        <f>'Что купили'!Z6</f>
        <v>0</v>
      </c>
      <c r="AA6" s="41">
        <f>'Что купили'!AA6</f>
        <v>0</v>
      </c>
      <c r="AB6" s="41">
        <f>'Что купили'!AB6</f>
        <v>0</v>
      </c>
      <c r="AC6" s="41">
        <f>'Что купили'!AC6</f>
        <v>0</v>
      </c>
      <c r="AD6" s="291">
        <f t="shared" si="0"/>
        <v>1804.45</v>
      </c>
      <c r="AE6" s="291">
        <f>AD6-(SUM(Всего!D6:'Всего'!X6))</f>
        <v>0</v>
      </c>
      <c r="AF6" s="292">
        <f t="shared" si="1"/>
        <v>7.55</v>
      </c>
      <c r="AG6" s="293" t="str">
        <f t="shared" si="2"/>
        <v>рыба (минтай)</v>
      </c>
      <c r="AH6" s="294">
        <f>выдача!B6</f>
        <v>0</v>
      </c>
      <c r="AI6" s="70">
        <f>'Что купили'!AI6</f>
        <v>239</v>
      </c>
      <c r="AJ6" s="70">
        <f>'Что купили'!AJ6</f>
        <v>239</v>
      </c>
      <c r="AK6" s="70">
        <f>'Что купили'!AK6</f>
        <v>239</v>
      </c>
      <c r="AL6" s="70">
        <f>'Что купили'!AL6</f>
        <v>239</v>
      </c>
      <c r="AM6" s="70">
        <f>'Что купили'!AM6</f>
        <v>239</v>
      </c>
      <c r="AN6" s="70">
        <f>'Что купили'!AN6</f>
        <v>239</v>
      </c>
      <c r="AO6" s="70">
        <f>'Что купили'!AO6</f>
        <v>239</v>
      </c>
      <c r="AP6" s="70">
        <f>'Что купили'!AP6</f>
        <v>239</v>
      </c>
      <c r="AQ6" s="70">
        <f>'Что купили'!AQ6</f>
        <v>239</v>
      </c>
      <c r="AR6" s="70">
        <f>'Что купили'!AR6</f>
        <v>239</v>
      </c>
      <c r="AS6" s="70">
        <f>'Что купили'!AS6</f>
        <v>239</v>
      </c>
      <c r="AT6" s="70">
        <f>'Что купили'!AT6</f>
        <v>239</v>
      </c>
      <c r="AU6" s="70">
        <f>'Что купили'!AU6</f>
        <v>239</v>
      </c>
      <c r="AV6" s="70">
        <f>'Что купили'!AV6</f>
        <v>239</v>
      </c>
      <c r="AW6" s="70">
        <f>'Что купили'!AW6</f>
        <v>239</v>
      </c>
      <c r="AX6" s="70">
        <f>'Что купили'!AX6</f>
        <v>239</v>
      </c>
      <c r="AY6" s="70">
        <f>'Что купили'!AY6</f>
        <v>239</v>
      </c>
      <c r="AZ6" s="70">
        <f>'Что купили'!AZ6</f>
        <v>239</v>
      </c>
      <c r="BA6" s="70">
        <f>'Что купили'!BA6</f>
        <v>239</v>
      </c>
      <c r="BB6" s="70">
        <f>'Что купили'!BB6</f>
        <v>239</v>
      </c>
      <c r="BC6" s="70">
        <f>'Что купили'!BC6</f>
        <v>239</v>
      </c>
      <c r="BD6" s="43"/>
    </row>
    <row r="7" spans="1:56">
      <c r="A7">
        <f>'Что купили'!A7</f>
        <v>0</v>
      </c>
      <c r="B7" s="41">
        <f>'Что купили'!B7</f>
        <v>0</v>
      </c>
      <c r="C7" s="41">
        <f>'Что купили'!C7</f>
        <v>0</v>
      </c>
      <c r="D7" s="41">
        <f>'Что купили'!D7</f>
        <v>0</v>
      </c>
      <c r="E7" s="41">
        <f>'Что купили'!E7</f>
        <v>0</v>
      </c>
      <c r="F7" s="41">
        <f>'Что купили'!F7</f>
        <v>0</v>
      </c>
      <c r="G7" s="41">
        <f>'Что купили'!G7</f>
        <v>0</v>
      </c>
      <c r="H7" s="41">
        <f>'Что купили'!H7</f>
        <v>0</v>
      </c>
      <c r="I7" s="41">
        <f>'Что купили'!I7</f>
        <v>0</v>
      </c>
      <c r="J7" s="41">
        <f>'Что купили'!J7</f>
        <v>0</v>
      </c>
      <c r="K7" s="41">
        <f>'Что купили'!K7</f>
        <v>0</v>
      </c>
      <c r="L7" s="41">
        <f>'Что купили'!L7</f>
        <v>0</v>
      </c>
      <c r="M7" s="41">
        <f>'Что купили'!M7</f>
        <v>0</v>
      </c>
      <c r="N7" s="41">
        <f>'Что купили'!N7</f>
        <v>0</v>
      </c>
      <c r="O7" s="41">
        <f>'Что купили'!O7</f>
        <v>0</v>
      </c>
      <c r="P7" s="41">
        <f>'Что купили'!P7</f>
        <v>0</v>
      </c>
      <c r="Q7" s="41">
        <f>'Что купили'!Q7</f>
        <v>0</v>
      </c>
      <c r="R7" s="41">
        <f>'Что купили'!R7</f>
        <v>0</v>
      </c>
      <c r="S7" s="41">
        <f>'Что купили'!S7</f>
        <v>0</v>
      </c>
      <c r="T7" s="41">
        <f>'Что купили'!T7</f>
        <v>0</v>
      </c>
      <c r="U7" s="41">
        <f>'Что купили'!U7</f>
        <v>0</v>
      </c>
      <c r="V7" s="41">
        <f>'Что купили'!V7</f>
        <v>0</v>
      </c>
      <c r="W7" s="41">
        <f>'Что купили'!W7</f>
        <v>0</v>
      </c>
      <c r="X7" s="41">
        <f>'Что купили'!X7</f>
        <v>0</v>
      </c>
      <c r="Y7" s="41">
        <f>'Что купили'!Y7</f>
        <v>0</v>
      </c>
      <c r="Z7" s="41">
        <f>'Что купили'!Z7</f>
        <v>0</v>
      </c>
      <c r="AA7" s="41">
        <f>'Что купили'!AA7</f>
        <v>0</v>
      </c>
      <c r="AB7" s="41">
        <f>'Что купили'!AB7</f>
        <v>0</v>
      </c>
      <c r="AC7" s="41">
        <f>'Что купили'!AC7</f>
        <v>0</v>
      </c>
      <c r="AD7" s="291">
        <f t="shared" si="0"/>
        <v>0</v>
      </c>
      <c r="AE7" s="291">
        <f>AD7-(SUM(Всего!D7:'Всего'!X7))</f>
        <v>0</v>
      </c>
      <c r="AF7" s="292">
        <f t="shared" si="1"/>
        <v>0</v>
      </c>
      <c r="AG7" s="293">
        <f t="shared" si="2"/>
        <v>0</v>
      </c>
      <c r="AH7" s="294">
        <f>выдача!B7</f>
        <v>0</v>
      </c>
      <c r="AI7" s="70">
        <f>'Что купили'!AI7</f>
        <v>0</v>
      </c>
      <c r="AJ7" s="70">
        <f>'Что купили'!AJ7</f>
        <v>0</v>
      </c>
      <c r="AK7" s="70">
        <f>'Что купили'!AK7</f>
        <v>0</v>
      </c>
      <c r="AL7" s="70">
        <f>'Что купили'!AL7</f>
        <v>0</v>
      </c>
      <c r="AM7" s="70">
        <f>'Что купили'!AM7</f>
        <v>0</v>
      </c>
      <c r="AN7" s="70">
        <f>'Что купили'!AN7</f>
        <v>0</v>
      </c>
      <c r="AO7" s="70">
        <f>'Что купили'!AO7</f>
        <v>0</v>
      </c>
      <c r="AP7" s="70">
        <f>'Что купили'!AP7</f>
        <v>0</v>
      </c>
      <c r="AQ7" s="70">
        <f>'Что купили'!AQ7</f>
        <v>0</v>
      </c>
      <c r="AR7" s="70">
        <f>'Что купили'!AR7</f>
        <v>0</v>
      </c>
      <c r="AS7" s="70">
        <f>'Что купили'!AS7</f>
        <v>0</v>
      </c>
      <c r="AT7" s="70">
        <f>'Что купили'!AT7</f>
        <v>0</v>
      </c>
      <c r="AU7" s="70">
        <f>'Что купили'!AU7</f>
        <v>0</v>
      </c>
      <c r="AV7" s="70">
        <f>'Что купили'!AV7</f>
        <v>0</v>
      </c>
      <c r="AW7" s="70">
        <f>'Что купили'!AW7</f>
        <v>0</v>
      </c>
      <c r="AX7" s="70">
        <f>'Что купили'!AX7</f>
        <v>0</v>
      </c>
      <c r="AY7" s="70">
        <f>'Что купили'!AY7</f>
        <v>0</v>
      </c>
      <c r="AZ7" s="70">
        <f>'Что купили'!AZ7</f>
        <v>0</v>
      </c>
      <c r="BA7" s="70">
        <f>'Что купили'!BA7</f>
        <v>0</v>
      </c>
      <c r="BB7" s="70">
        <f>'Что купили'!BB7</f>
        <v>0</v>
      </c>
      <c r="BC7" s="70">
        <f>'Что купили'!BC7</f>
        <v>0</v>
      </c>
      <c r="BD7" s="43"/>
    </row>
    <row r="8" spans="1:56">
      <c r="A8">
        <f>'Что купили'!A8</f>
        <v>0</v>
      </c>
      <c r="B8" s="41">
        <f>'Что купили'!B8</f>
        <v>0</v>
      </c>
      <c r="C8" s="41">
        <f>'Что купили'!C8</f>
        <v>0</v>
      </c>
      <c r="D8" s="41">
        <f>'Что купили'!D8</f>
        <v>0</v>
      </c>
      <c r="E8" s="41">
        <f>'Что купили'!E8</f>
        <v>0</v>
      </c>
      <c r="F8" s="41">
        <f>'Что купили'!F8</f>
        <v>0</v>
      </c>
      <c r="G8" s="41">
        <f>'Что купили'!G8</f>
        <v>0</v>
      </c>
      <c r="H8" s="41">
        <f>'Что купили'!H8</f>
        <v>0</v>
      </c>
      <c r="I8" s="41">
        <f>'Что купили'!I8</f>
        <v>0</v>
      </c>
      <c r="J8" s="41">
        <f>'Что купили'!J8</f>
        <v>0</v>
      </c>
      <c r="K8" s="41">
        <f>'Что купили'!K8</f>
        <v>0</v>
      </c>
      <c r="L8" s="41">
        <f>'Что купили'!L8</f>
        <v>0</v>
      </c>
      <c r="M8" s="41">
        <f>'Что купили'!M8</f>
        <v>0</v>
      </c>
      <c r="N8" s="41">
        <f>'Что купили'!N8</f>
        <v>0</v>
      </c>
      <c r="O8" s="41">
        <f>'Что купили'!O8</f>
        <v>0</v>
      </c>
      <c r="P8" s="41">
        <f>'Что купили'!P8</f>
        <v>0</v>
      </c>
      <c r="Q8" s="41">
        <f>'Что купили'!Q8</f>
        <v>0</v>
      </c>
      <c r="R8" s="41">
        <f>'Что купили'!R8</f>
        <v>0</v>
      </c>
      <c r="S8" s="41">
        <f>'Что купили'!S8</f>
        <v>0</v>
      </c>
      <c r="T8" s="41">
        <f>'Что купили'!T8</f>
        <v>0</v>
      </c>
      <c r="U8" s="41">
        <f>'Что купили'!U8</f>
        <v>0</v>
      </c>
      <c r="V8" s="41">
        <f>'Что купили'!V8</f>
        <v>0</v>
      </c>
      <c r="W8" s="41">
        <f>'Что купили'!W8</f>
        <v>0</v>
      </c>
      <c r="X8" s="41">
        <f>'Что купили'!X8</f>
        <v>0</v>
      </c>
      <c r="Y8" s="41">
        <f>'Что купили'!Y8</f>
        <v>0</v>
      </c>
      <c r="Z8" s="41">
        <f>'Что купили'!Z8</f>
        <v>0</v>
      </c>
      <c r="AA8" s="41">
        <f>'Что купили'!AA8</f>
        <v>0</v>
      </c>
      <c r="AB8" s="41">
        <f>'Что купили'!AB8</f>
        <v>0</v>
      </c>
      <c r="AC8" s="41">
        <f>'Что купили'!AC8</f>
        <v>0</v>
      </c>
      <c r="AD8" s="291">
        <f t="shared" si="0"/>
        <v>0</v>
      </c>
      <c r="AE8" s="291">
        <f>AD8-(SUM(Всего!D8:'Всего'!X8))</f>
        <v>0</v>
      </c>
      <c r="AF8" s="292">
        <f t="shared" si="1"/>
        <v>0</v>
      </c>
      <c r="AG8" s="293">
        <f t="shared" si="2"/>
        <v>0</v>
      </c>
      <c r="AH8" s="294">
        <f>выдача!B8</f>
        <v>0</v>
      </c>
      <c r="AI8" s="70">
        <f>'Что купили'!AI8</f>
        <v>0</v>
      </c>
      <c r="AJ8" s="70">
        <f>'Что купили'!AJ8</f>
        <v>0</v>
      </c>
      <c r="AK8" s="70">
        <f>'Что купили'!AK8</f>
        <v>0</v>
      </c>
      <c r="AL8" s="70">
        <f>'Что купили'!AL8</f>
        <v>0</v>
      </c>
      <c r="AM8" s="70">
        <f>'Что купили'!AM8</f>
        <v>0</v>
      </c>
      <c r="AN8" s="70">
        <f>'Что купили'!AN8</f>
        <v>0</v>
      </c>
      <c r="AO8" s="70">
        <f>'Что купили'!AO8</f>
        <v>0</v>
      </c>
      <c r="AP8" s="70">
        <f>'Что купили'!AP8</f>
        <v>0</v>
      </c>
      <c r="AQ8" s="70">
        <f>'Что купили'!AQ8</f>
        <v>0</v>
      </c>
      <c r="AR8" s="70">
        <f>'Что купили'!AR8</f>
        <v>0</v>
      </c>
      <c r="AS8" s="70">
        <f>'Что купили'!AS8</f>
        <v>0</v>
      </c>
      <c r="AT8" s="70">
        <f>'Что купили'!AT8</f>
        <v>0</v>
      </c>
      <c r="AU8" s="70">
        <f>'Что купили'!AU8</f>
        <v>0</v>
      </c>
      <c r="AV8" s="70">
        <f>'Что купили'!AV8</f>
        <v>0</v>
      </c>
      <c r="AW8" s="70">
        <f>'Что купили'!AW8</f>
        <v>0</v>
      </c>
      <c r="AX8" s="70">
        <f>'Что купили'!AX8</f>
        <v>0</v>
      </c>
      <c r="AY8" s="70">
        <f>'Что купили'!AY8</f>
        <v>0</v>
      </c>
      <c r="AZ8" s="70">
        <f>'Что купили'!AZ8</f>
        <v>0</v>
      </c>
      <c r="BA8" s="70">
        <f>'Что купили'!BA8</f>
        <v>0</v>
      </c>
      <c r="BB8" s="70">
        <f>'Что купили'!BB8</f>
        <v>0</v>
      </c>
      <c r="BC8" s="70">
        <f>'Что купили'!BC8</f>
        <v>0</v>
      </c>
      <c r="BD8" s="43"/>
    </row>
    <row r="9" spans="1:56">
      <c r="A9" t="str">
        <f>'Что купили'!A9</f>
        <v>масло сливочное</v>
      </c>
      <c r="B9" s="41">
        <f>'Что купили'!B9</f>
        <v>10</v>
      </c>
      <c r="C9" s="41">
        <f>'Что купили'!C9</f>
        <v>250</v>
      </c>
      <c r="D9" s="41">
        <f>'Что купили'!D9</f>
        <v>10</v>
      </c>
      <c r="E9" s="41">
        <f>'Что купили'!E9</f>
        <v>250</v>
      </c>
      <c r="F9" s="41">
        <f>'Что купили'!F9</f>
        <v>0</v>
      </c>
      <c r="G9" s="41">
        <f>'Что купили'!G9</f>
        <v>0</v>
      </c>
      <c r="H9" s="41">
        <f>'Что купили'!H9</f>
        <v>12</v>
      </c>
      <c r="I9" s="41">
        <f>'Что купили'!I9</f>
        <v>250</v>
      </c>
      <c r="J9" s="41">
        <f>'Что купили'!J9</f>
        <v>0</v>
      </c>
      <c r="K9" s="41">
        <f>'Что купили'!K9</f>
        <v>0</v>
      </c>
      <c r="L9" s="41">
        <f>'Что купили'!L9</f>
        <v>0</v>
      </c>
      <c r="M9" s="41">
        <f>'Что купили'!M9</f>
        <v>0</v>
      </c>
      <c r="N9" s="41">
        <f>'Что купили'!N9</f>
        <v>0</v>
      </c>
      <c r="O9" s="41">
        <f>'Что купили'!O9</f>
        <v>0</v>
      </c>
      <c r="P9" s="41">
        <f>'Что купили'!P9</f>
        <v>0</v>
      </c>
      <c r="Q9" s="41">
        <f>'Что купили'!Q9</f>
        <v>0</v>
      </c>
      <c r="R9" s="41">
        <f>'Что купили'!R9</f>
        <v>0</v>
      </c>
      <c r="S9" s="41">
        <f>'Что купили'!S9</f>
        <v>0</v>
      </c>
      <c r="T9" s="41">
        <f>'Что купили'!T9</f>
        <v>0</v>
      </c>
      <c r="U9" s="41">
        <f>'Что купили'!U9</f>
        <v>0</v>
      </c>
      <c r="V9" s="41">
        <f>'Что купили'!V9</f>
        <v>0</v>
      </c>
      <c r="W9" s="41">
        <f>'Что купили'!W9</f>
        <v>0</v>
      </c>
      <c r="X9" s="41">
        <f>'Что купили'!X9</f>
        <v>0</v>
      </c>
      <c r="Y9" s="41">
        <f>'Что купили'!Y9</f>
        <v>0</v>
      </c>
      <c r="Z9" s="41">
        <f>'Что купили'!Z9</f>
        <v>0</v>
      </c>
      <c r="AA9" s="41">
        <f>'Что купили'!AA9</f>
        <v>0</v>
      </c>
      <c r="AB9" s="41">
        <f>'Что купили'!AB9</f>
        <v>0</v>
      </c>
      <c r="AC9" s="41">
        <f>'Что купили'!AC9</f>
        <v>0</v>
      </c>
      <c r="AD9" s="291">
        <f t="shared" si="0"/>
        <v>8000</v>
      </c>
      <c r="AE9" s="291">
        <f>AD9-(SUM(Всего!D9:'Всего'!X9))</f>
        <v>0</v>
      </c>
      <c r="AF9" s="292">
        <f t="shared" si="1"/>
        <v>32</v>
      </c>
      <c r="AG9" s="293" t="str">
        <f t="shared" si="2"/>
        <v>масло сливочное</v>
      </c>
      <c r="AH9" s="294">
        <f>выдача!B9</f>
        <v>0</v>
      </c>
      <c r="AI9" s="70">
        <f>'Что купили'!AI9</f>
        <v>250</v>
      </c>
      <c r="AJ9" s="70">
        <f>'Что купили'!AJ9</f>
        <v>250</v>
      </c>
      <c r="AK9" s="70">
        <f>'Что купили'!AK9</f>
        <v>250</v>
      </c>
      <c r="AL9" s="70">
        <f>'Что купили'!AL9</f>
        <v>250</v>
      </c>
      <c r="AM9" s="70">
        <f>'Что купили'!AM9</f>
        <v>250</v>
      </c>
      <c r="AN9" s="70">
        <f>'Что купили'!AN9</f>
        <v>250</v>
      </c>
      <c r="AO9" s="70">
        <f>'Что купили'!AO9</f>
        <v>250</v>
      </c>
      <c r="AP9" s="70">
        <f>'Что купили'!AP9</f>
        <v>250</v>
      </c>
      <c r="AQ9" s="70">
        <f>'Что купили'!AQ9</f>
        <v>250</v>
      </c>
      <c r="AR9" s="70">
        <f>'Что купили'!AR9</f>
        <v>250</v>
      </c>
      <c r="AS9" s="70">
        <f>'Что купили'!AS9</f>
        <v>250</v>
      </c>
      <c r="AT9" s="70">
        <f>'Что купили'!AT9</f>
        <v>250</v>
      </c>
      <c r="AU9" s="70">
        <f>'Что купили'!AU9</f>
        <v>250</v>
      </c>
      <c r="AV9" s="70">
        <f>'Что купили'!AV9</f>
        <v>250</v>
      </c>
      <c r="AW9" s="70">
        <f>'Что купили'!AW9</f>
        <v>250</v>
      </c>
      <c r="AX9" s="70">
        <f>'Что купили'!AX9</f>
        <v>250</v>
      </c>
      <c r="AY9" s="70">
        <f>'Что купили'!AY9</f>
        <v>250</v>
      </c>
      <c r="AZ9" s="70">
        <f>'Что купили'!AZ9</f>
        <v>250</v>
      </c>
      <c r="BA9" s="70">
        <f>'Что купили'!BA9</f>
        <v>250</v>
      </c>
      <c r="BB9" s="70">
        <f>'Что купили'!BB9</f>
        <v>250</v>
      </c>
      <c r="BC9" s="70">
        <f>'Что купили'!BC9</f>
        <v>250</v>
      </c>
      <c r="BD9" s="43"/>
    </row>
    <row r="10" spans="1:56">
      <c r="A10" t="str">
        <f>'Что купили'!A10</f>
        <v>масло растительное</v>
      </c>
      <c r="B10" s="41">
        <f>'Что купили'!B10</f>
        <v>2.7</v>
      </c>
      <c r="C10" s="41">
        <f>'Что купили'!C10</f>
        <v>160</v>
      </c>
      <c r="D10" s="41">
        <f>'Что купили'!D10</f>
        <v>1.8</v>
      </c>
      <c r="E10" s="41">
        <f>'Что купили'!E10</f>
        <v>160</v>
      </c>
      <c r="F10" s="41">
        <f>'Что купили'!F10</f>
        <v>0</v>
      </c>
      <c r="G10" s="41">
        <f>'Что купили'!G10</f>
        <v>0</v>
      </c>
      <c r="H10" s="41">
        <f>'Что купили'!H10</f>
        <v>0.9</v>
      </c>
      <c r="I10" s="41">
        <f>'Что купили'!I10</f>
        <v>160</v>
      </c>
      <c r="J10" s="41">
        <f>'Что купили'!J10</f>
        <v>0</v>
      </c>
      <c r="K10" s="41">
        <f>'Что купили'!K10</f>
        <v>0</v>
      </c>
      <c r="L10" s="41">
        <f>'Что купили'!L10</f>
        <v>0</v>
      </c>
      <c r="M10" s="41">
        <f>'Что купили'!M10</f>
        <v>0</v>
      </c>
      <c r="N10" s="41">
        <f>'Что купили'!N10</f>
        <v>0</v>
      </c>
      <c r="O10" s="41">
        <f>'Что купили'!O10</f>
        <v>0</v>
      </c>
      <c r="P10" s="41">
        <f>'Что купили'!P10</f>
        <v>0</v>
      </c>
      <c r="Q10" s="41">
        <f>'Что купили'!Q10</f>
        <v>0</v>
      </c>
      <c r="R10" s="41">
        <f>'Что купили'!R10</f>
        <v>0</v>
      </c>
      <c r="S10" s="41">
        <f>'Что купили'!S10</f>
        <v>0</v>
      </c>
      <c r="T10" s="41">
        <f>'Что купили'!T10</f>
        <v>0</v>
      </c>
      <c r="U10" s="41">
        <f>'Что купили'!U10</f>
        <v>0</v>
      </c>
      <c r="V10" s="41">
        <f>'Что купили'!V10</f>
        <v>0</v>
      </c>
      <c r="W10" s="41">
        <f>'Что купили'!W10</f>
        <v>0</v>
      </c>
      <c r="X10" s="41">
        <f>'Что купили'!X10</f>
        <v>0</v>
      </c>
      <c r="Y10" s="41">
        <f>'Что купили'!Y10</f>
        <v>0</v>
      </c>
      <c r="Z10" s="41">
        <f>'Что купили'!Z10</f>
        <v>0</v>
      </c>
      <c r="AA10" s="41">
        <f>'Что купили'!AA10</f>
        <v>0</v>
      </c>
      <c r="AB10" s="41">
        <f>'Что купили'!AB10</f>
        <v>0</v>
      </c>
      <c r="AC10" s="41">
        <f>'Что купили'!AC10</f>
        <v>0</v>
      </c>
      <c r="AD10" s="291">
        <f t="shared" si="0"/>
        <v>864</v>
      </c>
      <c r="AE10" s="291">
        <f>AD10-(SUM(Всего!D10:'Всего'!X10))</f>
        <v>0</v>
      </c>
      <c r="AF10" s="292">
        <f t="shared" si="1"/>
        <v>5.4</v>
      </c>
      <c r="AG10" s="293" t="str">
        <f t="shared" si="2"/>
        <v>масло растительное</v>
      </c>
      <c r="AH10" s="294">
        <f>выдача!B10</f>
        <v>0</v>
      </c>
      <c r="AI10" s="70">
        <f>'Что купили'!AI10</f>
        <v>160</v>
      </c>
      <c r="AJ10" s="70">
        <f>'Что купили'!AJ10</f>
        <v>160</v>
      </c>
      <c r="AK10" s="70">
        <f>'Что купили'!AK10</f>
        <v>160</v>
      </c>
      <c r="AL10" s="70">
        <f>'Что купили'!AL10</f>
        <v>160</v>
      </c>
      <c r="AM10" s="70">
        <f>'Что купили'!AM10</f>
        <v>160</v>
      </c>
      <c r="AN10" s="70">
        <f>'Что купили'!AN10</f>
        <v>160</v>
      </c>
      <c r="AO10" s="70">
        <f>'Что купили'!AO10</f>
        <v>160</v>
      </c>
      <c r="AP10" s="70">
        <f>'Что купили'!AP10</f>
        <v>160</v>
      </c>
      <c r="AQ10" s="70">
        <f>'Что купили'!AQ10</f>
        <v>160</v>
      </c>
      <c r="AR10" s="70">
        <f>'Что купили'!AR10</f>
        <v>160</v>
      </c>
      <c r="AS10" s="70">
        <f>'Что купили'!AS10</f>
        <v>160</v>
      </c>
      <c r="AT10" s="70">
        <f>'Что купили'!AT10</f>
        <v>160</v>
      </c>
      <c r="AU10" s="70">
        <f>'Что купили'!AU10</f>
        <v>160</v>
      </c>
      <c r="AV10" s="70">
        <f>'Что купили'!AV10</f>
        <v>160</v>
      </c>
      <c r="AW10" s="70">
        <f>'Что купили'!AW10</f>
        <v>160</v>
      </c>
      <c r="AX10" s="70">
        <f>'Что купили'!AX10</f>
        <v>160</v>
      </c>
      <c r="AY10" s="70">
        <f>'Что купили'!AY10</f>
        <v>160</v>
      </c>
      <c r="AZ10" s="70">
        <f>'Что купили'!AZ10</f>
        <v>160</v>
      </c>
      <c r="BA10" s="70">
        <f>'Что купили'!BA10</f>
        <v>160</v>
      </c>
      <c r="BB10" s="70">
        <f>'Что купили'!BB10</f>
        <v>160</v>
      </c>
      <c r="BC10" s="70">
        <f>'Что купили'!BC10</f>
        <v>160</v>
      </c>
      <c r="BD10" s="43"/>
    </row>
    <row r="11" spans="1:56">
      <c r="A11" t="str">
        <f>'Что купили'!A11</f>
        <v>молоко</v>
      </c>
      <c r="B11" s="41">
        <f>'Что купили'!B11</f>
        <v>24</v>
      </c>
      <c r="C11" s="41">
        <f>'Что купили'!C11</f>
        <v>135</v>
      </c>
      <c r="D11" s="41">
        <f>'Что купили'!D11</f>
        <v>12</v>
      </c>
      <c r="E11" s="41">
        <f>'Что купили'!E11</f>
        <v>135</v>
      </c>
      <c r="F11" s="41">
        <f>'Что купили'!F11</f>
        <v>0</v>
      </c>
      <c r="G11" s="41">
        <f>'Что купили'!G11</f>
        <v>0</v>
      </c>
      <c r="H11" s="41">
        <f>'Что купили'!H11</f>
        <v>12</v>
      </c>
      <c r="I11" s="41">
        <f>'Что купили'!I11</f>
        <v>135</v>
      </c>
      <c r="J11" s="41">
        <f>'Что купили'!J11</f>
        <v>6</v>
      </c>
      <c r="K11" s="41">
        <f>'Что купили'!K11</f>
        <v>135</v>
      </c>
      <c r="L11" s="41">
        <f>'Что купили'!L11</f>
        <v>0</v>
      </c>
      <c r="M11" s="41">
        <f>'Что купили'!M11</f>
        <v>0</v>
      </c>
      <c r="N11" s="41">
        <f>'Что купили'!N11</f>
        <v>0</v>
      </c>
      <c r="O11" s="41">
        <f>'Что купили'!O11</f>
        <v>0</v>
      </c>
      <c r="P11" s="41">
        <f>'Что купили'!P11</f>
        <v>0</v>
      </c>
      <c r="Q11" s="41">
        <f>'Что купили'!Q11</f>
        <v>0</v>
      </c>
      <c r="R11" s="41">
        <f>'Что купили'!R11</f>
        <v>0</v>
      </c>
      <c r="S11" s="41">
        <f>'Что купили'!S11</f>
        <v>0</v>
      </c>
      <c r="T11" s="41">
        <f>'Что купили'!T11</f>
        <v>0</v>
      </c>
      <c r="U11" s="41">
        <f>'Что купили'!U11</f>
        <v>0</v>
      </c>
      <c r="V11" s="41">
        <f>'Что купили'!V11</f>
        <v>0</v>
      </c>
      <c r="W11" s="41">
        <f>'Что купили'!W11</f>
        <v>0</v>
      </c>
      <c r="X11" s="41">
        <f>'Что купили'!X11</f>
        <v>0</v>
      </c>
      <c r="Y11" s="41">
        <f>'Что купили'!Y11</f>
        <v>0</v>
      </c>
      <c r="Z11" s="41">
        <f>'Что купили'!Z11</f>
        <v>0</v>
      </c>
      <c r="AA11" s="41">
        <f>'Что купили'!AA11</f>
        <v>0</v>
      </c>
      <c r="AB11" s="41">
        <f>'Что купили'!AB11</f>
        <v>0</v>
      </c>
      <c r="AC11" s="41">
        <f>'Что купили'!AC11</f>
        <v>0</v>
      </c>
      <c r="AD11" s="291">
        <f t="shared" si="0"/>
        <v>7290</v>
      </c>
      <c r="AE11" s="291">
        <f>AD11-(SUM(Всего!D11:'Всего'!X11))</f>
        <v>0</v>
      </c>
      <c r="AF11" s="292">
        <f t="shared" si="1"/>
        <v>54</v>
      </c>
      <c r="AG11" s="293" t="str">
        <f t="shared" si="2"/>
        <v>молоко</v>
      </c>
      <c r="AH11" s="294">
        <f>выдача!B11</f>
        <v>0</v>
      </c>
      <c r="AI11" s="70">
        <f>'Что купили'!AI11</f>
        <v>135</v>
      </c>
      <c r="AJ11" s="70">
        <f>'Что купили'!AJ11</f>
        <v>135</v>
      </c>
      <c r="AK11" s="70">
        <f>'Что купили'!AK11</f>
        <v>135</v>
      </c>
      <c r="AL11" s="70">
        <f>'Что купили'!AL11</f>
        <v>135</v>
      </c>
      <c r="AM11" s="70">
        <f>'Что купили'!AM11</f>
        <v>135</v>
      </c>
      <c r="AN11" s="70">
        <f>'Что купили'!AN11</f>
        <v>135</v>
      </c>
      <c r="AO11" s="70">
        <f>'Что купили'!AO11</f>
        <v>135</v>
      </c>
      <c r="AP11" s="70">
        <f>'Что купили'!AP11</f>
        <v>135</v>
      </c>
      <c r="AQ11" s="70">
        <f>'Что купили'!AQ11</f>
        <v>135</v>
      </c>
      <c r="AR11" s="70">
        <f>'Что купили'!AR11</f>
        <v>135</v>
      </c>
      <c r="AS11" s="70">
        <f>'Что купили'!AS11</f>
        <v>135</v>
      </c>
      <c r="AT11" s="70">
        <f>'Что купили'!AT11</f>
        <v>135</v>
      </c>
      <c r="AU11" s="70">
        <f>'Что купили'!AU11</f>
        <v>135</v>
      </c>
      <c r="AV11" s="70">
        <f>'Что купили'!AV11</f>
        <v>135</v>
      </c>
      <c r="AW11" s="70">
        <f>'Что купили'!AW11</f>
        <v>135</v>
      </c>
      <c r="AX11" s="70">
        <f>'Что купили'!AX11</f>
        <v>135</v>
      </c>
      <c r="AY11" s="70">
        <f>'Что купили'!AY11</f>
        <v>135</v>
      </c>
      <c r="AZ11" s="70">
        <f>'Что купили'!AZ11</f>
        <v>135</v>
      </c>
      <c r="BA11" s="70">
        <f>'Что купили'!BA11</f>
        <v>135</v>
      </c>
      <c r="BB11" s="70">
        <f>'Что купили'!BB11</f>
        <v>135</v>
      </c>
      <c r="BC11" s="70">
        <f>'Что купили'!BC11</f>
        <v>135</v>
      </c>
      <c r="BD11" s="43"/>
    </row>
    <row r="12" spans="1:56">
      <c r="A12" t="str">
        <f>'Что купили'!A12</f>
        <v>мука пшеничная</v>
      </c>
      <c r="B12" s="41">
        <f>'Что купили'!B12</f>
        <v>1</v>
      </c>
      <c r="C12" s="41">
        <f>'Что купили'!C12</f>
        <v>53</v>
      </c>
      <c r="D12" s="41">
        <f>'Что купили'!D12</f>
        <v>0</v>
      </c>
      <c r="E12" s="41">
        <f>'Что купили'!E12</f>
        <v>0</v>
      </c>
      <c r="F12" s="41">
        <f>'Что купили'!F12</f>
        <v>0</v>
      </c>
      <c r="G12" s="41">
        <f>'Что купили'!G12</f>
        <v>0</v>
      </c>
      <c r="H12" s="41">
        <f>'Что купили'!H12</f>
        <v>0</v>
      </c>
      <c r="I12" s="41">
        <f>'Что купили'!I12</f>
        <v>0</v>
      </c>
      <c r="J12" s="41">
        <f>'Что купили'!J12</f>
        <v>0</v>
      </c>
      <c r="K12" s="41">
        <f>'Что купили'!K12</f>
        <v>0</v>
      </c>
      <c r="L12" s="41">
        <f>'Что купили'!L12</f>
        <v>0</v>
      </c>
      <c r="M12" s="41">
        <f>'Что купили'!M12</f>
        <v>0</v>
      </c>
      <c r="N12" s="41">
        <f>'Что купили'!N12</f>
        <v>0</v>
      </c>
      <c r="O12" s="41">
        <f>'Что купили'!O12</f>
        <v>0</v>
      </c>
      <c r="P12" s="41">
        <f>'Что купили'!P12</f>
        <v>0</v>
      </c>
      <c r="Q12" s="41">
        <f>'Что купили'!Q12</f>
        <v>0</v>
      </c>
      <c r="R12" s="41">
        <f>'Что купили'!R12</f>
        <v>0</v>
      </c>
      <c r="S12" s="41">
        <f>'Что купили'!S12</f>
        <v>0</v>
      </c>
      <c r="T12" s="41">
        <f>'Что купили'!T12</f>
        <v>0</v>
      </c>
      <c r="U12" s="41">
        <f>'Что купили'!U12</f>
        <v>0</v>
      </c>
      <c r="V12" s="41">
        <f>'Что купили'!V12</f>
        <v>0</v>
      </c>
      <c r="W12" s="41">
        <f>'Что купили'!W12</f>
        <v>0</v>
      </c>
      <c r="X12" s="41">
        <f>'Что купили'!X12</f>
        <v>0</v>
      </c>
      <c r="Y12" s="41">
        <f>'Что купили'!Y12</f>
        <v>0</v>
      </c>
      <c r="Z12" s="41">
        <f>'Что купили'!Z12</f>
        <v>0</v>
      </c>
      <c r="AA12" s="41">
        <f>'Что купили'!AA12</f>
        <v>0</v>
      </c>
      <c r="AB12" s="41">
        <f>'Что купили'!AB12</f>
        <v>0</v>
      </c>
      <c r="AC12" s="41">
        <f>'Что купили'!AC12</f>
        <v>0</v>
      </c>
      <c r="AD12" s="291">
        <f t="shared" si="0"/>
        <v>53</v>
      </c>
      <c r="AE12" s="291">
        <f>AD12-(SUM(Всего!D12:'Всего'!X12))</f>
        <v>0</v>
      </c>
      <c r="AF12" s="292">
        <f t="shared" si="1"/>
        <v>1</v>
      </c>
      <c r="AG12" s="293" t="str">
        <f t="shared" si="2"/>
        <v>мука пшеничная</v>
      </c>
      <c r="AH12" s="294">
        <f>выдача!B12</f>
        <v>0</v>
      </c>
      <c r="AI12" s="70">
        <f>'Что купили'!AI12</f>
        <v>53</v>
      </c>
      <c r="AJ12" s="70">
        <f>'Что купили'!AJ12</f>
        <v>53</v>
      </c>
      <c r="AK12" s="70">
        <f>'Что купили'!AK12</f>
        <v>53</v>
      </c>
      <c r="AL12" s="70">
        <f>'Что купили'!AL12</f>
        <v>53</v>
      </c>
      <c r="AM12" s="70">
        <f>'Что купили'!AM12</f>
        <v>53</v>
      </c>
      <c r="AN12" s="70">
        <f>'Что купили'!AN12</f>
        <v>53</v>
      </c>
      <c r="AO12" s="70">
        <f>'Что купили'!AO12</f>
        <v>53</v>
      </c>
      <c r="AP12" s="70">
        <f>'Что купили'!AP12</f>
        <v>53</v>
      </c>
      <c r="AQ12" s="70">
        <f>'Что купили'!AQ12</f>
        <v>53</v>
      </c>
      <c r="AR12" s="70">
        <f>'Что купили'!AR12</f>
        <v>53</v>
      </c>
      <c r="AS12" s="70">
        <f>'Что купили'!AS12</f>
        <v>53</v>
      </c>
      <c r="AT12" s="70">
        <f>'Что купили'!AT12</f>
        <v>53</v>
      </c>
      <c r="AU12" s="70">
        <f>'Что купили'!AU12</f>
        <v>53</v>
      </c>
      <c r="AV12" s="70">
        <f>'Что купили'!AV12</f>
        <v>53</v>
      </c>
      <c r="AW12" s="70">
        <f>'Что купили'!AW12</f>
        <v>53</v>
      </c>
      <c r="AX12" s="70">
        <f>'Что купили'!AX12</f>
        <v>53</v>
      </c>
      <c r="AY12" s="70">
        <f>'Что купили'!AY12</f>
        <v>53</v>
      </c>
      <c r="AZ12" s="70">
        <f>'Что купили'!AZ12</f>
        <v>53</v>
      </c>
      <c r="BA12" s="70">
        <f>'Что купили'!BA12</f>
        <v>53</v>
      </c>
      <c r="BB12" s="70">
        <f>'Что купили'!BB12</f>
        <v>53</v>
      </c>
      <c r="BC12" s="70">
        <f>'Что купили'!BC12</f>
        <v>53</v>
      </c>
      <c r="BD12" s="43"/>
    </row>
    <row r="13" spans="1:56">
      <c r="A13">
        <f>'Что купили'!A13</f>
        <v>0</v>
      </c>
      <c r="B13" s="41">
        <f>'Что купили'!B13</f>
        <v>0</v>
      </c>
      <c r="C13" s="41">
        <f>'Что купили'!C13</f>
        <v>0</v>
      </c>
      <c r="D13" s="41">
        <f>'Что купили'!D13</f>
        <v>0</v>
      </c>
      <c r="E13" s="41">
        <f>'Что купили'!E13</f>
        <v>0</v>
      </c>
      <c r="F13" s="41">
        <f>'Что купили'!F13</f>
        <v>0</v>
      </c>
      <c r="G13" s="41">
        <f>'Что купили'!G13</f>
        <v>0</v>
      </c>
      <c r="H13" s="41">
        <f>'Что купили'!H13</f>
        <v>0</v>
      </c>
      <c r="I13" s="41">
        <f>'Что купили'!I13</f>
        <v>0</v>
      </c>
      <c r="J13" s="41">
        <f>'Что купили'!J13</f>
        <v>0</v>
      </c>
      <c r="K13" s="41">
        <f>'Что купили'!K13</f>
        <v>0</v>
      </c>
      <c r="L13" s="41">
        <f>'Что купили'!L13</f>
        <v>0</v>
      </c>
      <c r="M13" s="41">
        <f>'Что купили'!M13</f>
        <v>0</v>
      </c>
      <c r="N13" s="41">
        <f>'Что купили'!N13</f>
        <v>0</v>
      </c>
      <c r="O13" s="41">
        <f>'Что купили'!O13</f>
        <v>0</v>
      </c>
      <c r="P13" s="41">
        <f>'Что купили'!P13</f>
        <v>0</v>
      </c>
      <c r="Q13" s="41">
        <f>'Что купили'!Q13</f>
        <v>0</v>
      </c>
      <c r="R13" s="41">
        <f>'Что купили'!R13</f>
        <v>0</v>
      </c>
      <c r="S13" s="41">
        <f>'Что купили'!S13</f>
        <v>0</v>
      </c>
      <c r="T13" s="41">
        <f>'Что купили'!T13</f>
        <v>0</v>
      </c>
      <c r="U13" s="41">
        <f>'Что купили'!U13</f>
        <v>0</v>
      </c>
      <c r="V13" s="41">
        <f>'Что купили'!V13</f>
        <v>0</v>
      </c>
      <c r="W13" s="41">
        <f>'Что купили'!W13</f>
        <v>0</v>
      </c>
      <c r="X13" s="41">
        <f>'Что купили'!X13</f>
        <v>0</v>
      </c>
      <c r="Y13" s="41">
        <f>'Что купили'!Y13</f>
        <v>0</v>
      </c>
      <c r="Z13" s="41">
        <f>'Что купили'!Z13</f>
        <v>0</v>
      </c>
      <c r="AA13" s="41">
        <f>'Что купили'!AA13</f>
        <v>0</v>
      </c>
      <c r="AB13" s="41">
        <f>'Что купили'!AB13</f>
        <v>0</v>
      </c>
      <c r="AC13" s="41">
        <f>'Что купили'!AC13</f>
        <v>0</v>
      </c>
      <c r="AD13" s="291">
        <f t="shared" si="0"/>
        <v>0</v>
      </c>
      <c r="AE13" s="291">
        <f>AD13-(SUM(Всего!D13:'Всего'!X13))</f>
        <v>0</v>
      </c>
      <c r="AF13" s="292">
        <f t="shared" si="1"/>
        <v>0</v>
      </c>
      <c r="AG13" s="293">
        <f t="shared" si="2"/>
        <v>0</v>
      </c>
      <c r="AH13" s="294">
        <f>выдача!B13</f>
        <v>0</v>
      </c>
      <c r="AI13" s="70">
        <f>'Что купили'!AI13</f>
        <v>0</v>
      </c>
      <c r="AJ13" s="70">
        <f>'Что купили'!AJ13</f>
        <v>0</v>
      </c>
      <c r="AK13" s="70">
        <f>'Что купили'!AK13</f>
        <v>0</v>
      </c>
      <c r="AL13" s="70">
        <f>'Что купили'!AL13</f>
        <v>0</v>
      </c>
      <c r="AM13" s="70">
        <f>'Что купили'!AM13</f>
        <v>0</v>
      </c>
      <c r="AN13" s="70">
        <f>'Что купили'!AN13</f>
        <v>0</v>
      </c>
      <c r="AO13" s="70">
        <f>'Что купили'!AO13</f>
        <v>0</v>
      </c>
      <c r="AP13" s="70">
        <f>'Что купили'!AP13</f>
        <v>0</v>
      </c>
      <c r="AQ13" s="70">
        <f>'Что купили'!AQ13</f>
        <v>0</v>
      </c>
      <c r="AR13" s="70">
        <f>'Что купили'!AR13</f>
        <v>0</v>
      </c>
      <c r="AS13" s="70">
        <f>'Что купили'!AS13</f>
        <v>0</v>
      </c>
      <c r="AT13" s="70">
        <f>'Что купили'!AT13</f>
        <v>0</v>
      </c>
      <c r="AU13" s="70">
        <f>'Что купили'!AU13</f>
        <v>0</v>
      </c>
      <c r="AV13" s="70">
        <f>'Что купили'!AV13</f>
        <v>0</v>
      </c>
      <c r="AW13" s="70">
        <f>'Что купили'!AW13</f>
        <v>0</v>
      </c>
      <c r="AX13" s="70">
        <f>'Что купили'!AX13</f>
        <v>0</v>
      </c>
      <c r="AY13" s="70">
        <f>'Что купили'!AY13</f>
        <v>0</v>
      </c>
      <c r="AZ13" s="70">
        <f>'Что купили'!AZ13</f>
        <v>0</v>
      </c>
      <c r="BA13" s="70">
        <f>'Что купили'!BA13</f>
        <v>0</v>
      </c>
      <c r="BB13" s="70">
        <f>'Что купили'!BB13</f>
        <v>0</v>
      </c>
      <c r="BC13" s="70">
        <f>'Что купили'!BC13</f>
        <v>0</v>
      </c>
      <c r="BD13" s="43"/>
    </row>
    <row r="14" spans="1:56">
      <c r="A14" t="str">
        <f>'Что купили'!A14</f>
        <v>гречка</v>
      </c>
      <c r="B14" s="41">
        <f>'Что купили'!B14</f>
        <v>3</v>
      </c>
      <c r="C14" s="41">
        <f>'Что купили'!C14</f>
        <v>70</v>
      </c>
      <c r="D14" s="41">
        <f>'Что купили'!D14</f>
        <v>2</v>
      </c>
      <c r="E14" s="41">
        <f>'Что купили'!E14</f>
        <v>70</v>
      </c>
      <c r="F14" s="41">
        <f>'Что купили'!F14</f>
        <v>0</v>
      </c>
      <c r="G14" s="41">
        <f>'Что купили'!G14</f>
        <v>0</v>
      </c>
      <c r="H14" s="41">
        <f>'Что купили'!H14</f>
        <v>0</v>
      </c>
      <c r="I14" s="41">
        <f>'Что купили'!I14</f>
        <v>0</v>
      </c>
      <c r="J14" s="41">
        <f>'Что купили'!J14</f>
        <v>0</v>
      </c>
      <c r="K14" s="41">
        <f>'Что купили'!K14</f>
        <v>0</v>
      </c>
      <c r="L14" s="41">
        <f>'Что купили'!L14</f>
        <v>0</v>
      </c>
      <c r="M14" s="41">
        <f>'Что купили'!M14</f>
        <v>0</v>
      </c>
      <c r="N14" s="41">
        <f>'Что купили'!N14</f>
        <v>0</v>
      </c>
      <c r="O14" s="41">
        <f>'Что купили'!O14</f>
        <v>0</v>
      </c>
      <c r="P14" s="41">
        <f>'Что купили'!P14</f>
        <v>0</v>
      </c>
      <c r="Q14" s="41">
        <f>'Что купили'!Q14</f>
        <v>0</v>
      </c>
      <c r="R14" s="41">
        <f>'Что купили'!R14</f>
        <v>0</v>
      </c>
      <c r="S14" s="41">
        <f>'Что купили'!S14</f>
        <v>0</v>
      </c>
      <c r="T14" s="41">
        <f>'Что купили'!T14</f>
        <v>0</v>
      </c>
      <c r="U14" s="41">
        <f>'Что купили'!U14</f>
        <v>0</v>
      </c>
      <c r="V14" s="41">
        <f>'Что купили'!V14</f>
        <v>0</v>
      </c>
      <c r="W14" s="41">
        <f>'Что купили'!W14</f>
        <v>0</v>
      </c>
      <c r="X14" s="41">
        <f>'Что купили'!X14</f>
        <v>0</v>
      </c>
      <c r="Y14" s="41">
        <f>'Что купили'!Y14</f>
        <v>0</v>
      </c>
      <c r="Z14" s="41">
        <f>'Что купили'!Z14</f>
        <v>0</v>
      </c>
      <c r="AA14" s="41">
        <f>'Что купили'!AA14</f>
        <v>0</v>
      </c>
      <c r="AB14" s="41">
        <f>'Что купили'!AB14</f>
        <v>0</v>
      </c>
      <c r="AC14" s="41">
        <f>'Что купили'!AC14</f>
        <v>0</v>
      </c>
      <c r="AD14" s="291">
        <f t="shared" si="0"/>
        <v>350</v>
      </c>
      <c r="AE14" s="291">
        <f>AD14-(SUM(Всего!D14:'Всего'!X14))</f>
        <v>0</v>
      </c>
      <c r="AF14" s="292">
        <f t="shared" si="1"/>
        <v>5</v>
      </c>
      <c r="AG14" s="293" t="str">
        <f t="shared" si="2"/>
        <v>гречка</v>
      </c>
      <c r="AH14" s="294">
        <f>выдача!B14</f>
        <v>0</v>
      </c>
      <c r="AI14" s="70">
        <f>'Что купили'!AI14</f>
        <v>70</v>
      </c>
      <c r="AJ14" s="70">
        <f>'Что купили'!AJ14</f>
        <v>70</v>
      </c>
      <c r="AK14" s="70">
        <f>'Что купили'!AK14</f>
        <v>70</v>
      </c>
      <c r="AL14" s="70">
        <f>'Что купили'!AL14</f>
        <v>70</v>
      </c>
      <c r="AM14" s="70">
        <f>'Что купили'!AM14</f>
        <v>70</v>
      </c>
      <c r="AN14" s="70">
        <f>'Что купили'!AN14</f>
        <v>70</v>
      </c>
      <c r="AO14" s="70">
        <f>'Что купили'!AO14</f>
        <v>70</v>
      </c>
      <c r="AP14" s="70">
        <f>'Что купили'!AP14</f>
        <v>70</v>
      </c>
      <c r="AQ14" s="70">
        <f>'Что купили'!AQ14</f>
        <v>70</v>
      </c>
      <c r="AR14" s="70">
        <f>'Что купили'!AR14</f>
        <v>70</v>
      </c>
      <c r="AS14" s="70">
        <f>'Что купили'!AS14</f>
        <v>70</v>
      </c>
      <c r="AT14" s="70">
        <f>'Что купили'!AT14</f>
        <v>70</v>
      </c>
      <c r="AU14" s="70">
        <f>'Что купили'!AU14</f>
        <v>70</v>
      </c>
      <c r="AV14" s="70">
        <f>'Что купили'!AV14</f>
        <v>70</v>
      </c>
      <c r="AW14" s="70">
        <f>'Что купили'!AW14</f>
        <v>70</v>
      </c>
      <c r="AX14" s="70">
        <f>'Что купили'!AX14</f>
        <v>70</v>
      </c>
      <c r="AY14" s="70">
        <f>'Что купили'!AY14</f>
        <v>70</v>
      </c>
      <c r="AZ14" s="70">
        <f>'Что купили'!AZ14</f>
        <v>70</v>
      </c>
      <c r="BA14" s="70">
        <f>'Что купили'!BA14</f>
        <v>70</v>
      </c>
      <c r="BB14" s="70">
        <f>'Что купили'!BB14</f>
        <v>70</v>
      </c>
      <c r="BC14" s="70">
        <f>'Что купили'!BC14</f>
        <v>70</v>
      </c>
      <c r="BD14" s="43"/>
    </row>
    <row r="15" spans="1:56">
      <c r="A15" t="str">
        <f>'Что купили'!A15</f>
        <v>манка</v>
      </c>
      <c r="B15" s="41">
        <f>'Что купили'!B15</f>
        <v>2</v>
      </c>
      <c r="C15" s="41">
        <f>'Что купили'!C15</f>
        <v>65</v>
      </c>
      <c r="D15" s="41">
        <f>'Что купили'!D15</f>
        <v>2</v>
      </c>
      <c r="E15" s="41">
        <f>'Что купили'!E15</f>
        <v>65</v>
      </c>
      <c r="F15" s="41">
        <f>'Что купили'!F15</f>
        <v>0</v>
      </c>
      <c r="G15" s="41">
        <f>'Что купили'!G15</f>
        <v>0</v>
      </c>
      <c r="H15" s="41">
        <f>'Что купили'!H15</f>
        <v>0</v>
      </c>
      <c r="I15" s="41">
        <f>'Что купили'!I15</f>
        <v>0</v>
      </c>
      <c r="J15" s="41">
        <f>'Что купили'!J15</f>
        <v>0</v>
      </c>
      <c r="K15" s="41">
        <f>'Что купили'!K15</f>
        <v>0</v>
      </c>
      <c r="L15" s="41">
        <f>'Что купили'!L15</f>
        <v>0</v>
      </c>
      <c r="M15" s="41">
        <f>'Что купили'!M15</f>
        <v>0</v>
      </c>
      <c r="N15" s="41">
        <f>'Что купили'!N15</f>
        <v>0</v>
      </c>
      <c r="O15" s="41">
        <f>'Что купили'!O15</f>
        <v>0</v>
      </c>
      <c r="P15" s="41">
        <f>'Что купили'!P15</f>
        <v>0</v>
      </c>
      <c r="Q15" s="41">
        <f>'Что купили'!Q15</f>
        <v>0</v>
      </c>
      <c r="R15" s="41">
        <f>'Что купили'!R15</f>
        <v>0</v>
      </c>
      <c r="S15" s="41">
        <f>'Что купили'!S15</f>
        <v>0</v>
      </c>
      <c r="T15" s="41">
        <f>'Что купили'!T15</f>
        <v>0</v>
      </c>
      <c r="U15" s="41">
        <f>'Что купили'!U15</f>
        <v>0</v>
      </c>
      <c r="V15" s="41">
        <f>'Что купили'!V15</f>
        <v>0</v>
      </c>
      <c r="W15" s="41">
        <f>'Что купили'!W15</f>
        <v>0</v>
      </c>
      <c r="X15" s="41">
        <f>'Что купили'!X15</f>
        <v>0</v>
      </c>
      <c r="Y15" s="41">
        <f>'Что купили'!Y15</f>
        <v>0</v>
      </c>
      <c r="Z15" s="41">
        <f>'Что купили'!Z15</f>
        <v>0</v>
      </c>
      <c r="AA15" s="41">
        <f>'Что купили'!AA15</f>
        <v>0</v>
      </c>
      <c r="AB15" s="41">
        <f>'Что купили'!AB15</f>
        <v>0</v>
      </c>
      <c r="AC15" s="41">
        <f>'Что купили'!AC15</f>
        <v>0</v>
      </c>
      <c r="AD15" s="291">
        <f t="shared" si="0"/>
        <v>260</v>
      </c>
      <c r="AE15" s="291">
        <f>AD15-(SUM(Всего!D15:'Всего'!X15))</f>
        <v>0</v>
      </c>
      <c r="AF15" s="292">
        <f t="shared" si="1"/>
        <v>4</v>
      </c>
      <c r="AG15" s="293" t="str">
        <f t="shared" si="2"/>
        <v>манка</v>
      </c>
      <c r="AH15" s="294">
        <f>выдача!B15</f>
        <v>0</v>
      </c>
      <c r="AI15" s="70">
        <f>'Что купили'!AI15</f>
        <v>65</v>
      </c>
      <c r="AJ15" s="70">
        <f>'Что купили'!AJ15</f>
        <v>65</v>
      </c>
      <c r="AK15" s="70">
        <f>'Что купили'!AK15</f>
        <v>65</v>
      </c>
      <c r="AL15" s="70">
        <f>'Что купили'!AL15</f>
        <v>65</v>
      </c>
      <c r="AM15" s="70">
        <f>'Что купили'!AM15</f>
        <v>65</v>
      </c>
      <c r="AN15" s="70">
        <f>'Что купили'!AN15</f>
        <v>65</v>
      </c>
      <c r="AO15" s="70">
        <f>'Что купили'!AO15</f>
        <v>65</v>
      </c>
      <c r="AP15" s="70">
        <f>'Что купили'!AP15</f>
        <v>65</v>
      </c>
      <c r="AQ15" s="70">
        <f>'Что купили'!AQ15</f>
        <v>65</v>
      </c>
      <c r="AR15" s="70">
        <f>'Что купили'!AR15</f>
        <v>65</v>
      </c>
      <c r="AS15" s="70">
        <f>'Что купили'!AS15</f>
        <v>65</v>
      </c>
      <c r="AT15" s="70">
        <f>'Что купили'!AT15</f>
        <v>65</v>
      </c>
      <c r="AU15" s="70">
        <f>'Что купили'!AU15</f>
        <v>65</v>
      </c>
      <c r="AV15" s="70">
        <f>'Что купили'!AV15</f>
        <v>65</v>
      </c>
      <c r="AW15" s="70">
        <f>'Что купили'!AW15</f>
        <v>65</v>
      </c>
      <c r="AX15" s="70">
        <f>'Что купили'!AX15</f>
        <v>65</v>
      </c>
      <c r="AY15" s="70">
        <f>'Что купили'!AY15</f>
        <v>65</v>
      </c>
      <c r="AZ15" s="70">
        <f>'Что купили'!AZ15</f>
        <v>65</v>
      </c>
      <c r="BA15" s="70">
        <f>'Что купили'!BA15</f>
        <v>65</v>
      </c>
      <c r="BB15" s="70">
        <f>'Что купили'!BB15</f>
        <v>65</v>
      </c>
      <c r="BC15" s="70">
        <f>'Что купили'!BC15</f>
        <v>65</v>
      </c>
      <c r="BD15" s="43"/>
    </row>
    <row r="16" spans="1:56">
      <c r="A16" t="str">
        <f>'Что купили'!A16</f>
        <v>рис</v>
      </c>
      <c r="B16" s="41">
        <f>'Что купили'!B16</f>
        <v>3</v>
      </c>
      <c r="C16" s="41">
        <f>'Что купили'!C16</f>
        <v>92</v>
      </c>
      <c r="D16" s="41">
        <f>'Что купили'!D16</f>
        <v>5</v>
      </c>
      <c r="E16" s="41">
        <f>'Что купили'!E16</f>
        <v>92</v>
      </c>
      <c r="F16" s="41">
        <f>'Что купили'!F16</f>
        <v>0</v>
      </c>
      <c r="G16" s="41">
        <f>'Что купили'!G16</f>
        <v>0</v>
      </c>
      <c r="H16" s="41">
        <f>'Что купили'!H16</f>
        <v>0</v>
      </c>
      <c r="I16" s="41">
        <f>'Что купили'!I16</f>
        <v>0</v>
      </c>
      <c r="J16" s="41">
        <f>'Что купили'!J16</f>
        <v>0</v>
      </c>
      <c r="K16" s="41">
        <f>'Что купили'!K16</f>
        <v>0</v>
      </c>
      <c r="L16" s="41">
        <f>'Что купили'!L16</f>
        <v>0</v>
      </c>
      <c r="M16" s="41">
        <f>'Что купили'!M16</f>
        <v>0</v>
      </c>
      <c r="N16" s="41">
        <f>'Что купили'!N16</f>
        <v>0</v>
      </c>
      <c r="O16" s="41">
        <f>'Что купили'!O16</f>
        <v>0</v>
      </c>
      <c r="P16" s="41">
        <f>'Что купили'!P16</f>
        <v>0</v>
      </c>
      <c r="Q16" s="41">
        <f>'Что купили'!Q16</f>
        <v>0</v>
      </c>
      <c r="R16" s="41">
        <f>'Что купили'!R16</f>
        <v>0</v>
      </c>
      <c r="S16" s="41">
        <f>'Что купили'!S16</f>
        <v>0</v>
      </c>
      <c r="T16" s="41">
        <f>'Что купили'!T16</f>
        <v>0</v>
      </c>
      <c r="U16" s="41">
        <f>'Что купили'!U16</f>
        <v>0</v>
      </c>
      <c r="V16" s="41">
        <f>'Что купили'!V16</f>
        <v>0</v>
      </c>
      <c r="W16" s="41">
        <f>'Что купили'!W16</f>
        <v>0</v>
      </c>
      <c r="X16" s="41">
        <f>'Что купили'!X16</f>
        <v>0</v>
      </c>
      <c r="Y16" s="41">
        <f>'Что купили'!Y16</f>
        <v>0</v>
      </c>
      <c r="Z16" s="41">
        <f>'Что купили'!Z16</f>
        <v>0</v>
      </c>
      <c r="AA16" s="41">
        <f>'Что купили'!AA16</f>
        <v>0</v>
      </c>
      <c r="AB16" s="41">
        <f>'Что купили'!AB16</f>
        <v>0</v>
      </c>
      <c r="AC16" s="41">
        <f>'Что купили'!AC16</f>
        <v>0</v>
      </c>
      <c r="AD16" s="291">
        <f t="shared" si="0"/>
        <v>736</v>
      </c>
      <c r="AE16" s="291">
        <f>AD16-(SUM(Всего!D16:'Всего'!X16))</f>
        <v>0</v>
      </c>
      <c r="AF16" s="292">
        <f t="shared" si="1"/>
        <v>8</v>
      </c>
      <c r="AG16" s="293" t="str">
        <f t="shared" si="2"/>
        <v>рис</v>
      </c>
      <c r="AH16" s="294">
        <f>выдача!B16</f>
        <v>0</v>
      </c>
      <c r="AI16" s="70">
        <f>'Что купили'!AI16</f>
        <v>92</v>
      </c>
      <c r="AJ16" s="70">
        <f>'Что купили'!AJ16</f>
        <v>92</v>
      </c>
      <c r="AK16" s="70">
        <f>'Что купили'!AK16</f>
        <v>92</v>
      </c>
      <c r="AL16" s="70">
        <f>'Что купили'!AL16</f>
        <v>92</v>
      </c>
      <c r="AM16" s="70">
        <f>'Что купили'!AM16</f>
        <v>92</v>
      </c>
      <c r="AN16" s="70">
        <f>'Что купили'!AN16</f>
        <v>92</v>
      </c>
      <c r="AO16" s="70">
        <f>'Что купили'!AO16</f>
        <v>92</v>
      </c>
      <c r="AP16" s="70">
        <f>'Что купили'!AP16</f>
        <v>92</v>
      </c>
      <c r="AQ16" s="70">
        <f>'Что купили'!AQ16</f>
        <v>92</v>
      </c>
      <c r="AR16" s="70">
        <f>'Что купили'!AR16</f>
        <v>92</v>
      </c>
      <c r="AS16" s="70">
        <f>'Что купили'!AS16</f>
        <v>92</v>
      </c>
      <c r="AT16" s="70">
        <f>'Что купили'!AT16</f>
        <v>92</v>
      </c>
      <c r="AU16" s="70">
        <f>'Что купили'!AU16</f>
        <v>92</v>
      </c>
      <c r="AV16" s="70">
        <f>'Что купили'!AV16</f>
        <v>92</v>
      </c>
      <c r="AW16" s="70">
        <f>'Что купили'!AW16</f>
        <v>92</v>
      </c>
      <c r="AX16" s="70">
        <f>'Что купили'!AX16</f>
        <v>92</v>
      </c>
      <c r="AY16" s="70">
        <f>'Что купили'!AY16</f>
        <v>92</v>
      </c>
      <c r="AZ16" s="70">
        <f>'Что купили'!AZ16</f>
        <v>92</v>
      </c>
      <c r="BA16" s="70">
        <f>'Что купили'!BA16</f>
        <v>92</v>
      </c>
      <c r="BB16" s="70">
        <f>'Что купили'!BB16</f>
        <v>92</v>
      </c>
      <c r="BC16" s="70">
        <f>'Что купили'!BC16</f>
        <v>92</v>
      </c>
      <c r="BD16" s="43"/>
    </row>
    <row r="17" spans="1:56">
      <c r="A17" t="str">
        <f>'Что купили'!A17</f>
        <v>пшено</v>
      </c>
      <c r="B17" s="41">
        <f>'Что купили'!B17</f>
        <v>3</v>
      </c>
      <c r="C17" s="41">
        <f>'Что купили'!C17</f>
        <v>45</v>
      </c>
      <c r="D17" s="41">
        <f>'Что купили'!D17</f>
        <v>2</v>
      </c>
      <c r="E17" s="41">
        <f>'Что купили'!E17</f>
        <v>45</v>
      </c>
      <c r="F17" s="41">
        <f>'Что купили'!F17</f>
        <v>0</v>
      </c>
      <c r="G17" s="41">
        <f>'Что купили'!G17</f>
        <v>0</v>
      </c>
      <c r="H17" s="41">
        <f>'Что купили'!H17</f>
        <v>0</v>
      </c>
      <c r="I17" s="41">
        <f>'Что купили'!I17</f>
        <v>0</v>
      </c>
      <c r="J17" s="41">
        <f>'Что купили'!J17</f>
        <v>0</v>
      </c>
      <c r="K17" s="41">
        <f>'Что купили'!K17</f>
        <v>0</v>
      </c>
      <c r="L17" s="41">
        <f>'Что купили'!L17</f>
        <v>0</v>
      </c>
      <c r="M17" s="41">
        <f>'Что купили'!M17</f>
        <v>0</v>
      </c>
      <c r="N17" s="41">
        <f>'Что купили'!N17</f>
        <v>0</v>
      </c>
      <c r="O17" s="41">
        <f>'Что купили'!O17</f>
        <v>0</v>
      </c>
      <c r="P17" s="41">
        <f>'Что купили'!P17</f>
        <v>0</v>
      </c>
      <c r="Q17" s="41">
        <f>'Что купили'!Q17</f>
        <v>0</v>
      </c>
      <c r="R17" s="41">
        <f>'Что купили'!R17</f>
        <v>0</v>
      </c>
      <c r="S17" s="41">
        <f>'Что купили'!S17</f>
        <v>0</v>
      </c>
      <c r="T17" s="41">
        <f>'Что купили'!T17</f>
        <v>0</v>
      </c>
      <c r="U17" s="41">
        <f>'Что купили'!U17</f>
        <v>0</v>
      </c>
      <c r="V17" s="41">
        <f>'Что купили'!V17</f>
        <v>0</v>
      </c>
      <c r="W17" s="41">
        <f>'Что купили'!W17</f>
        <v>0</v>
      </c>
      <c r="X17" s="41">
        <f>'Что купили'!X17</f>
        <v>0</v>
      </c>
      <c r="Y17" s="41">
        <f>'Что купили'!Y17</f>
        <v>0</v>
      </c>
      <c r="Z17" s="41">
        <f>'Что купили'!Z17</f>
        <v>0</v>
      </c>
      <c r="AA17" s="41">
        <f>'Что купили'!AA17</f>
        <v>0</v>
      </c>
      <c r="AB17" s="41">
        <f>'Что купили'!AB17</f>
        <v>0</v>
      </c>
      <c r="AC17" s="41">
        <f>'Что купили'!AC17</f>
        <v>0</v>
      </c>
      <c r="AD17" s="291">
        <f t="shared" si="0"/>
        <v>225</v>
      </c>
      <c r="AE17" s="291">
        <f>AD17-(SUM(Всего!D17:'Всего'!X17))</f>
        <v>0</v>
      </c>
      <c r="AF17" s="292">
        <f t="shared" si="1"/>
        <v>5</v>
      </c>
      <c r="AG17" s="293" t="str">
        <f t="shared" si="2"/>
        <v>пшено</v>
      </c>
      <c r="AH17" s="294">
        <f>выдача!B17</f>
        <v>0</v>
      </c>
      <c r="AI17" s="70">
        <f>'Что купили'!AI17</f>
        <v>45</v>
      </c>
      <c r="AJ17" s="70">
        <f>'Что купили'!AJ17</f>
        <v>45</v>
      </c>
      <c r="AK17" s="70">
        <f>'Что купили'!AK17</f>
        <v>45</v>
      </c>
      <c r="AL17" s="70">
        <f>'Что купили'!AL17</f>
        <v>45</v>
      </c>
      <c r="AM17" s="70">
        <f>'Что купили'!AM17</f>
        <v>45</v>
      </c>
      <c r="AN17" s="70">
        <f>'Что купили'!AN17</f>
        <v>45</v>
      </c>
      <c r="AO17" s="70">
        <f>'Что купили'!AO17</f>
        <v>45</v>
      </c>
      <c r="AP17" s="70">
        <f>'Что купили'!AP17</f>
        <v>45</v>
      </c>
      <c r="AQ17" s="70">
        <f>'Что купили'!AQ17</f>
        <v>45</v>
      </c>
      <c r="AR17" s="70">
        <f>'Что купили'!AR17</f>
        <v>45</v>
      </c>
      <c r="AS17" s="70">
        <f>'Что купили'!AS17</f>
        <v>45</v>
      </c>
      <c r="AT17" s="70">
        <f>'Что купили'!AT17</f>
        <v>45</v>
      </c>
      <c r="AU17" s="70">
        <f>'Что купили'!AU17</f>
        <v>45</v>
      </c>
      <c r="AV17" s="70">
        <f>'Что купили'!AV17</f>
        <v>45</v>
      </c>
      <c r="AW17" s="70">
        <f>'Что купили'!AW17</f>
        <v>45</v>
      </c>
      <c r="AX17" s="70">
        <f>'Что купили'!AX17</f>
        <v>45</v>
      </c>
      <c r="AY17" s="70">
        <f>'Что купили'!AY17</f>
        <v>45</v>
      </c>
      <c r="AZ17" s="70">
        <f>'Что купили'!AZ17</f>
        <v>45</v>
      </c>
      <c r="BA17" s="70">
        <f>'Что купили'!BA17</f>
        <v>45</v>
      </c>
      <c r="BB17" s="70">
        <f>'Что купили'!BB17</f>
        <v>45</v>
      </c>
      <c r="BC17" s="70">
        <f>'Что купили'!BC17</f>
        <v>45</v>
      </c>
      <c r="BD17" s="43"/>
    </row>
    <row r="18" spans="1:56">
      <c r="A18" t="str">
        <f>'Что купили'!A18</f>
        <v>вермишель</v>
      </c>
      <c r="B18" s="41">
        <f>'Что купили'!B18</f>
        <v>2</v>
      </c>
      <c r="C18" s="41">
        <f>'Что купили'!C18</f>
        <v>103</v>
      </c>
      <c r="D18" s="41">
        <f>'Что купили'!D18</f>
        <v>0</v>
      </c>
      <c r="E18" s="41">
        <f>'Что купили'!E18</f>
        <v>0</v>
      </c>
      <c r="F18" s="41">
        <f>'Что купили'!F18</f>
        <v>0</v>
      </c>
      <c r="G18" s="41">
        <f>'Что купили'!G18</f>
        <v>0</v>
      </c>
      <c r="H18" s="41">
        <f>'Что купили'!H18</f>
        <v>0</v>
      </c>
      <c r="I18" s="41">
        <f>'Что купили'!I18</f>
        <v>0</v>
      </c>
      <c r="J18" s="41">
        <f>'Что купили'!J18</f>
        <v>0</v>
      </c>
      <c r="K18" s="41">
        <f>'Что купили'!K18</f>
        <v>0</v>
      </c>
      <c r="L18" s="41">
        <f>'Что купили'!L18</f>
        <v>0</v>
      </c>
      <c r="M18" s="41">
        <f>'Что купили'!M18</f>
        <v>0</v>
      </c>
      <c r="N18" s="41">
        <f>'Что купили'!N18</f>
        <v>0</v>
      </c>
      <c r="O18" s="41">
        <f>'Что купили'!O18</f>
        <v>0</v>
      </c>
      <c r="P18" s="41">
        <f>'Что купили'!P18</f>
        <v>0</v>
      </c>
      <c r="Q18" s="41">
        <f>'Что купили'!Q18</f>
        <v>0</v>
      </c>
      <c r="R18" s="41">
        <f>'Что купили'!R18</f>
        <v>0</v>
      </c>
      <c r="S18" s="41">
        <f>'Что купили'!S18</f>
        <v>0</v>
      </c>
      <c r="T18" s="41">
        <f>'Что купили'!T18</f>
        <v>0</v>
      </c>
      <c r="U18" s="41">
        <f>'Что купили'!U18</f>
        <v>0</v>
      </c>
      <c r="V18" s="41">
        <f>'Что купили'!V18</f>
        <v>0</v>
      </c>
      <c r="W18" s="41">
        <f>'Что купили'!W18</f>
        <v>0</v>
      </c>
      <c r="X18" s="41">
        <f>'Что купили'!X18</f>
        <v>0</v>
      </c>
      <c r="Y18" s="41">
        <f>'Что купили'!Y18</f>
        <v>0</v>
      </c>
      <c r="Z18" s="41">
        <f>'Что купили'!Z18</f>
        <v>0</v>
      </c>
      <c r="AA18" s="41">
        <f>'Что купили'!AA18</f>
        <v>0</v>
      </c>
      <c r="AB18" s="41">
        <f>'Что купили'!AB18</f>
        <v>0</v>
      </c>
      <c r="AC18" s="41">
        <f>'Что купили'!AC18</f>
        <v>0</v>
      </c>
      <c r="AD18" s="291">
        <f t="shared" si="0"/>
        <v>206</v>
      </c>
      <c r="AE18" s="291">
        <f>AD18-(SUM(Всего!D18:'Всего'!X18))</f>
        <v>0</v>
      </c>
      <c r="AF18" s="292">
        <f t="shared" si="1"/>
        <v>2</v>
      </c>
      <c r="AG18" s="293" t="str">
        <f t="shared" si="2"/>
        <v>вермишель</v>
      </c>
      <c r="AH18" s="294">
        <f>выдача!B18</f>
        <v>0</v>
      </c>
      <c r="AI18" s="70">
        <f>'Что купили'!AI18</f>
        <v>103</v>
      </c>
      <c r="AJ18" s="70">
        <f>'Что купили'!AJ18</f>
        <v>103</v>
      </c>
      <c r="AK18" s="70">
        <f>'Что купили'!AK18</f>
        <v>103</v>
      </c>
      <c r="AL18" s="70">
        <f>'Что купили'!AL18</f>
        <v>103</v>
      </c>
      <c r="AM18" s="70">
        <f>'Что купили'!AM18</f>
        <v>103</v>
      </c>
      <c r="AN18" s="70">
        <f>'Что купили'!AN18</f>
        <v>103</v>
      </c>
      <c r="AO18" s="70">
        <f>'Что купили'!AO18</f>
        <v>103</v>
      </c>
      <c r="AP18" s="70">
        <f>'Что купили'!AP18</f>
        <v>103</v>
      </c>
      <c r="AQ18" s="70">
        <f>'Что купили'!AQ18</f>
        <v>103</v>
      </c>
      <c r="AR18" s="70">
        <f>'Что купили'!AR18</f>
        <v>103</v>
      </c>
      <c r="AS18" s="70">
        <f>'Что купили'!AS18</f>
        <v>103</v>
      </c>
      <c r="AT18" s="70">
        <f>'Что купили'!AT18</f>
        <v>103</v>
      </c>
      <c r="AU18" s="70">
        <f>'Что купили'!AU18</f>
        <v>103</v>
      </c>
      <c r="AV18" s="70">
        <f>'Что купили'!AV18</f>
        <v>103</v>
      </c>
      <c r="AW18" s="70">
        <f>'Что купили'!AW18</f>
        <v>103</v>
      </c>
      <c r="AX18" s="70">
        <f>'Что купили'!AX18</f>
        <v>103</v>
      </c>
      <c r="AY18" s="70">
        <f>'Что купили'!AY18</f>
        <v>103</v>
      </c>
      <c r="AZ18" s="70">
        <f>'Что купили'!AZ18</f>
        <v>103</v>
      </c>
      <c r="BA18" s="70">
        <f>'Что купили'!BA18</f>
        <v>103</v>
      </c>
      <c r="BB18" s="70">
        <f>'Что купили'!BB18</f>
        <v>103</v>
      </c>
      <c r="BC18" s="70">
        <f>'Что купили'!BC18</f>
        <v>103</v>
      </c>
      <c r="BD18" s="43"/>
    </row>
    <row r="19" spans="1:56">
      <c r="A19" t="str">
        <f>'Что купили'!A19</f>
        <v>рожки</v>
      </c>
      <c r="B19" s="41">
        <f>'Что купили'!B19</f>
        <v>3</v>
      </c>
      <c r="C19" s="41">
        <f>'Что купили'!C19</f>
        <v>61</v>
      </c>
      <c r="D19" s="41">
        <f>'Что купили'!D19</f>
        <v>3</v>
      </c>
      <c r="E19" s="41">
        <f>'Что купили'!E19</f>
        <v>61</v>
      </c>
      <c r="F19" s="41">
        <f>'Что купили'!F19</f>
        <v>0</v>
      </c>
      <c r="G19" s="41">
        <f>'Что купили'!G19</f>
        <v>0</v>
      </c>
      <c r="H19" s="41">
        <f>'Что купили'!H19</f>
        <v>0</v>
      </c>
      <c r="I19" s="41">
        <f>'Что купили'!I19</f>
        <v>0</v>
      </c>
      <c r="J19" s="41">
        <f>'Что купили'!J19</f>
        <v>0</v>
      </c>
      <c r="K19" s="41">
        <f>'Что купили'!K19</f>
        <v>0</v>
      </c>
      <c r="L19" s="41">
        <f>'Что купили'!L19</f>
        <v>0</v>
      </c>
      <c r="M19" s="41">
        <f>'Что купили'!M19</f>
        <v>0</v>
      </c>
      <c r="N19" s="41">
        <f>'Что купили'!N19</f>
        <v>0</v>
      </c>
      <c r="O19" s="41">
        <f>'Что купили'!O19</f>
        <v>0</v>
      </c>
      <c r="P19" s="41">
        <f>'Что купили'!P19</f>
        <v>0</v>
      </c>
      <c r="Q19" s="41">
        <f>'Что купили'!Q19</f>
        <v>0</v>
      </c>
      <c r="R19" s="41">
        <f>'Что купили'!R19</f>
        <v>0</v>
      </c>
      <c r="S19" s="41">
        <f>'Что купили'!S19</f>
        <v>0</v>
      </c>
      <c r="T19" s="41">
        <f>'Что купили'!T19</f>
        <v>0</v>
      </c>
      <c r="U19" s="41">
        <f>'Что купили'!U19</f>
        <v>0</v>
      </c>
      <c r="V19" s="41">
        <f>'Что купили'!V19</f>
        <v>0</v>
      </c>
      <c r="W19" s="41">
        <f>'Что купили'!W19</f>
        <v>0</v>
      </c>
      <c r="X19" s="41">
        <f>'Что купили'!X19</f>
        <v>0</v>
      </c>
      <c r="Y19" s="41">
        <f>'Что купили'!Y19</f>
        <v>0</v>
      </c>
      <c r="Z19" s="41">
        <f>'Что купили'!Z19</f>
        <v>0</v>
      </c>
      <c r="AA19" s="41">
        <f>'Что купили'!AA19</f>
        <v>0</v>
      </c>
      <c r="AB19" s="41">
        <f>'Что купили'!AB19</f>
        <v>0</v>
      </c>
      <c r="AC19" s="41">
        <f>'Что купили'!AC19</f>
        <v>0</v>
      </c>
      <c r="AD19" s="291">
        <f t="shared" si="0"/>
        <v>366</v>
      </c>
      <c r="AE19" s="291">
        <f>AD19-(SUM(Всего!D19:'Всего'!X19))</f>
        <v>0</v>
      </c>
      <c r="AF19" s="292">
        <f t="shared" si="1"/>
        <v>6</v>
      </c>
      <c r="AG19" s="293" t="str">
        <f t="shared" si="2"/>
        <v>рожки</v>
      </c>
      <c r="AH19" s="294">
        <f>выдача!B19</f>
        <v>0</v>
      </c>
      <c r="AI19" s="70">
        <f>'Что купили'!AI19</f>
        <v>61</v>
      </c>
      <c r="AJ19" s="70">
        <f>'Что купили'!AJ19</f>
        <v>61</v>
      </c>
      <c r="AK19" s="70">
        <f>'Что купили'!AK19</f>
        <v>61</v>
      </c>
      <c r="AL19" s="70">
        <f>'Что купили'!AL19</f>
        <v>61</v>
      </c>
      <c r="AM19" s="70">
        <f>'Что купили'!AM19</f>
        <v>61</v>
      </c>
      <c r="AN19" s="70">
        <f>'Что купили'!AN19</f>
        <v>61</v>
      </c>
      <c r="AO19" s="70">
        <f>'Что купили'!AO19</f>
        <v>61</v>
      </c>
      <c r="AP19" s="70">
        <f>'Что купили'!AP19</f>
        <v>61</v>
      </c>
      <c r="AQ19" s="70">
        <f>'Что купили'!AQ19</f>
        <v>61</v>
      </c>
      <c r="AR19" s="70">
        <f>'Что купили'!AR19</f>
        <v>61</v>
      </c>
      <c r="AS19" s="70">
        <f>'Что купили'!AS19</f>
        <v>61</v>
      </c>
      <c r="AT19" s="70">
        <f>'Что купили'!AT19</f>
        <v>61</v>
      </c>
      <c r="AU19" s="70">
        <f>'Что купили'!AU19</f>
        <v>61</v>
      </c>
      <c r="AV19" s="70">
        <f>'Что купили'!AV19</f>
        <v>61</v>
      </c>
      <c r="AW19" s="70">
        <f>'Что купили'!AW19</f>
        <v>61</v>
      </c>
      <c r="AX19" s="70">
        <f>'Что купили'!AX19</f>
        <v>61</v>
      </c>
      <c r="AY19" s="70">
        <f>'Что купили'!AY19</f>
        <v>61</v>
      </c>
      <c r="AZ19" s="70">
        <f>'Что купили'!AZ19</f>
        <v>61</v>
      </c>
      <c r="BA19" s="70">
        <f>'Что купили'!BA19</f>
        <v>61</v>
      </c>
      <c r="BB19" s="70">
        <f>'Что купили'!BB19</f>
        <v>61</v>
      </c>
      <c r="BC19" s="70">
        <f>'Что купили'!BC19</f>
        <v>61</v>
      </c>
      <c r="BD19" s="43"/>
    </row>
    <row r="20" spans="1:56">
      <c r="A20" t="str">
        <f>'Что купили'!A20</f>
        <v>горох</v>
      </c>
      <c r="B20" s="41">
        <f>'Что купили'!B20</f>
        <v>3</v>
      </c>
      <c r="C20" s="41">
        <f>'Что купили'!C20</f>
        <v>50</v>
      </c>
      <c r="D20" s="41">
        <f>'Что купили'!D20</f>
        <v>0</v>
      </c>
      <c r="E20" s="41">
        <f>'Что купили'!E20</f>
        <v>0</v>
      </c>
      <c r="F20" s="41">
        <f>'Что купили'!F20</f>
        <v>0</v>
      </c>
      <c r="G20" s="41">
        <f>'Что купили'!G20</f>
        <v>0</v>
      </c>
      <c r="H20" s="41">
        <f>'Что купили'!H20</f>
        <v>0</v>
      </c>
      <c r="I20" s="41">
        <f>'Что купили'!I20</f>
        <v>0</v>
      </c>
      <c r="J20" s="41">
        <f>'Что купили'!J20</f>
        <v>0</v>
      </c>
      <c r="K20" s="41">
        <f>'Что купили'!K20</f>
        <v>0</v>
      </c>
      <c r="L20" s="41">
        <f>'Что купили'!L20</f>
        <v>0</v>
      </c>
      <c r="M20" s="41">
        <f>'Что купили'!M20</f>
        <v>0</v>
      </c>
      <c r="N20" s="41">
        <f>'Что купили'!N20</f>
        <v>0</v>
      </c>
      <c r="O20" s="41">
        <f>'Что купили'!O20</f>
        <v>0</v>
      </c>
      <c r="P20" s="41">
        <f>'Что купили'!P20</f>
        <v>0</v>
      </c>
      <c r="Q20" s="41">
        <f>'Что купили'!Q20</f>
        <v>0</v>
      </c>
      <c r="R20" s="41">
        <f>'Что купили'!R20</f>
        <v>0</v>
      </c>
      <c r="S20" s="41">
        <f>'Что купили'!S20</f>
        <v>0</v>
      </c>
      <c r="T20" s="41">
        <f>'Что купили'!T20</f>
        <v>0</v>
      </c>
      <c r="U20" s="41">
        <f>'Что купили'!U20</f>
        <v>0</v>
      </c>
      <c r="V20" s="41">
        <f>'Что купили'!V20</f>
        <v>0</v>
      </c>
      <c r="W20" s="41">
        <f>'Что купили'!W20</f>
        <v>0</v>
      </c>
      <c r="X20" s="41">
        <f>'Что купили'!X20</f>
        <v>0</v>
      </c>
      <c r="Y20" s="41">
        <f>'Что купили'!Y20</f>
        <v>0</v>
      </c>
      <c r="Z20" s="41">
        <f>'Что купили'!Z20</f>
        <v>0</v>
      </c>
      <c r="AA20" s="41">
        <f>'Что купили'!AA20</f>
        <v>0</v>
      </c>
      <c r="AB20" s="41">
        <f>'Что купили'!AB20</f>
        <v>0</v>
      </c>
      <c r="AC20" s="41">
        <f>'Что купили'!AC20</f>
        <v>0</v>
      </c>
      <c r="AD20" s="291">
        <f t="shared" si="0"/>
        <v>150</v>
      </c>
      <c r="AE20" s="291">
        <f>AD20-(SUM(Всего!D20:'Всего'!X20))</f>
        <v>0</v>
      </c>
      <c r="AF20" s="292">
        <f t="shared" si="1"/>
        <v>3</v>
      </c>
      <c r="AG20" s="293" t="str">
        <f t="shared" si="2"/>
        <v>горох</v>
      </c>
      <c r="AH20" s="294">
        <f>выдача!B20</f>
        <v>0</v>
      </c>
      <c r="AI20" s="70">
        <f>'Что купили'!AI20</f>
        <v>50</v>
      </c>
      <c r="AJ20" s="70">
        <f>'Что купили'!AJ20</f>
        <v>50</v>
      </c>
      <c r="AK20" s="70">
        <f>'Что купили'!AK20</f>
        <v>50</v>
      </c>
      <c r="AL20" s="70">
        <f>'Что купили'!AL20</f>
        <v>50</v>
      </c>
      <c r="AM20" s="70">
        <f>'Что купили'!AM20</f>
        <v>50</v>
      </c>
      <c r="AN20" s="70">
        <f>'Что купили'!AN20</f>
        <v>50</v>
      </c>
      <c r="AO20" s="70">
        <f>'Что купили'!AO20</f>
        <v>50</v>
      </c>
      <c r="AP20" s="70">
        <f>'Что купили'!AP20</f>
        <v>50</v>
      </c>
      <c r="AQ20" s="70">
        <f>'Что купили'!AQ20</f>
        <v>50</v>
      </c>
      <c r="AR20" s="70">
        <f>'Что купили'!AR20</f>
        <v>50</v>
      </c>
      <c r="AS20" s="70">
        <f>'Что купили'!AS20</f>
        <v>50</v>
      </c>
      <c r="AT20" s="70">
        <f>'Что купили'!AT20</f>
        <v>50</v>
      </c>
      <c r="AU20" s="70">
        <f>'Что купили'!AU20</f>
        <v>50</v>
      </c>
      <c r="AV20" s="70">
        <f>'Что купили'!AV20</f>
        <v>50</v>
      </c>
      <c r="AW20" s="70">
        <f>'Что купили'!AW20</f>
        <v>50</v>
      </c>
      <c r="AX20" s="70">
        <f>'Что купили'!AX20</f>
        <v>50</v>
      </c>
      <c r="AY20" s="70">
        <f>'Что купили'!AY20</f>
        <v>50</v>
      </c>
      <c r="AZ20" s="70">
        <f>'Что купили'!AZ20</f>
        <v>50</v>
      </c>
      <c r="BA20" s="70">
        <f>'Что купили'!BA20</f>
        <v>50</v>
      </c>
      <c r="BB20" s="70">
        <f>'Что купили'!BB20</f>
        <v>50</v>
      </c>
      <c r="BC20" s="70">
        <f>'Что купили'!BC20</f>
        <v>50</v>
      </c>
      <c r="BD20" s="43"/>
    </row>
    <row r="21" spans="1:56">
      <c r="A21">
        <f>'Что купили'!A21</f>
        <v>0</v>
      </c>
      <c r="B21" s="41">
        <f>'Что купили'!B21</f>
        <v>0</v>
      </c>
      <c r="C21" s="41">
        <f>'Что купили'!C21</f>
        <v>0</v>
      </c>
      <c r="D21" s="41">
        <f>'Что купили'!D21</f>
        <v>0</v>
      </c>
      <c r="E21" s="41">
        <f>'Что купили'!E21</f>
        <v>0</v>
      </c>
      <c r="F21" s="41">
        <f>'Что купили'!F21</f>
        <v>0</v>
      </c>
      <c r="G21" s="41">
        <f>'Что купили'!G21</f>
        <v>0</v>
      </c>
      <c r="H21" s="41">
        <f>'Что купили'!H21</f>
        <v>0</v>
      </c>
      <c r="I21" s="41">
        <f>'Что купили'!I21</f>
        <v>0</v>
      </c>
      <c r="J21" s="41">
        <f>'Что купили'!J21</f>
        <v>0</v>
      </c>
      <c r="K21" s="41">
        <f>'Что купили'!K21</f>
        <v>0</v>
      </c>
      <c r="L21" s="41">
        <f>'Что купили'!L21</f>
        <v>0</v>
      </c>
      <c r="M21" s="41">
        <f>'Что купили'!M21</f>
        <v>0</v>
      </c>
      <c r="N21" s="41">
        <f>'Что купили'!N21</f>
        <v>0</v>
      </c>
      <c r="O21" s="41">
        <f>'Что купили'!O21</f>
        <v>0</v>
      </c>
      <c r="P21" s="41">
        <f>'Что купили'!P21</f>
        <v>0</v>
      </c>
      <c r="Q21" s="41">
        <f>'Что купили'!Q21</f>
        <v>0</v>
      </c>
      <c r="R21" s="41">
        <f>'Что купили'!R21</f>
        <v>0</v>
      </c>
      <c r="S21" s="41">
        <f>'Что купили'!S21</f>
        <v>0</v>
      </c>
      <c r="T21" s="41">
        <f>'Что купили'!T21</f>
        <v>0</v>
      </c>
      <c r="U21" s="41">
        <f>'Что купили'!U21</f>
        <v>0</v>
      </c>
      <c r="V21" s="41">
        <f>'Что купили'!V21</f>
        <v>0</v>
      </c>
      <c r="W21" s="41">
        <f>'Что купили'!W21</f>
        <v>0</v>
      </c>
      <c r="X21" s="41">
        <f>'Что купили'!X21</f>
        <v>0</v>
      </c>
      <c r="Y21" s="41">
        <f>'Что купили'!Y21</f>
        <v>0</v>
      </c>
      <c r="Z21" s="41">
        <f>'Что купили'!Z21</f>
        <v>0</v>
      </c>
      <c r="AA21" s="41">
        <f>'Что купили'!AA21</f>
        <v>0</v>
      </c>
      <c r="AB21" s="41">
        <f>'Что купили'!AB21</f>
        <v>0</v>
      </c>
      <c r="AC21" s="41">
        <f>'Что купили'!AC21</f>
        <v>0</v>
      </c>
      <c r="AD21" s="291">
        <f t="shared" si="0"/>
        <v>0</v>
      </c>
      <c r="AE21" s="291">
        <f>AD21-(SUM(Всего!D21:'Всего'!X21))</f>
        <v>0</v>
      </c>
      <c r="AF21" s="292">
        <f t="shared" si="1"/>
        <v>0</v>
      </c>
      <c r="AG21" s="293">
        <f t="shared" si="2"/>
        <v>0</v>
      </c>
      <c r="AH21" s="294">
        <f>выдача!B21</f>
        <v>0</v>
      </c>
      <c r="AI21" s="70">
        <f>'Что купили'!AI21</f>
        <v>0</v>
      </c>
      <c r="AJ21" s="70">
        <f>'Что купили'!AJ21</f>
        <v>0</v>
      </c>
      <c r="AK21" s="70">
        <f>'Что купили'!AK21</f>
        <v>0</v>
      </c>
      <c r="AL21" s="70">
        <f>'Что купили'!AL21</f>
        <v>0</v>
      </c>
      <c r="AM21" s="70">
        <f>'Что купили'!AM21</f>
        <v>0</v>
      </c>
      <c r="AN21" s="70">
        <f>'Что купили'!AN21</f>
        <v>0</v>
      </c>
      <c r="AO21" s="70">
        <f>'Что купили'!AO21</f>
        <v>0</v>
      </c>
      <c r="AP21" s="70">
        <f>'Что купили'!AP21</f>
        <v>0</v>
      </c>
      <c r="AQ21" s="70">
        <f>'Что купили'!AQ21</f>
        <v>0</v>
      </c>
      <c r="AR21" s="70">
        <f>'Что купили'!AR21</f>
        <v>0</v>
      </c>
      <c r="AS21" s="70">
        <f>'Что купили'!AS21</f>
        <v>0</v>
      </c>
      <c r="AT21" s="70">
        <f>'Что купили'!AT21</f>
        <v>0</v>
      </c>
      <c r="AU21" s="70">
        <f>'Что купили'!AU21</f>
        <v>0</v>
      </c>
      <c r="AV21" s="70">
        <f>'Что купили'!AV21</f>
        <v>0</v>
      </c>
      <c r="AW21" s="70">
        <f>'Что купили'!AW21</f>
        <v>0</v>
      </c>
      <c r="AX21" s="70">
        <f>'Что купили'!AX21</f>
        <v>0</v>
      </c>
      <c r="AY21" s="70">
        <f>'Что купили'!AY21</f>
        <v>0</v>
      </c>
      <c r="AZ21" s="70">
        <f>'Что купили'!AZ21</f>
        <v>0</v>
      </c>
      <c r="BA21" s="70">
        <f>'Что купили'!BA21</f>
        <v>0</v>
      </c>
      <c r="BB21" s="70">
        <f>'Что купили'!BB21</f>
        <v>0</v>
      </c>
      <c r="BC21" s="70">
        <f>'Что купили'!BC21</f>
        <v>0</v>
      </c>
      <c r="BD21" s="43"/>
    </row>
    <row r="22" spans="1:56">
      <c r="A22" t="str">
        <f>'Что купили'!A22</f>
        <v>сахар</v>
      </c>
      <c r="B22" s="41">
        <f>'Что купили'!B22</f>
        <v>10</v>
      </c>
      <c r="C22" s="41">
        <f>'Что купили'!C22</f>
        <v>85</v>
      </c>
      <c r="D22" s="41">
        <f>'Что купили'!D22</f>
        <v>3</v>
      </c>
      <c r="E22" s="41">
        <f>'Что купили'!E22</f>
        <v>85</v>
      </c>
      <c r="F22" s="41">
        <f>'Что купили'!F22</f>
        <v>0</v>
      </c>
      <c r="G22" s="41">
        <f>'Что купили'!G22</f>
        <v>0</v>
      </c>
      <c r="H22" s="41">
        <f>'Что купили'!H22</f>
        <v>0</v>
      </c>
      <c r="I22" s="41">
        <f>'Что купили'!I22</f>
        <v>0</v>
      </c>
      <c r="J22" s="41">
        <f>'Что купили'!J22</f>
        <v>0</v>
      </c>
      <c r="K22" s="41">
        <f>'Что купили'!K22</f>
        <v>0</v>
      </c>
      <c r="L22" s="41">
        <f>'Что купили'!L22</f>
        <v>0</v>
      </c>
      <c r="M22" s="41">
        <f>'Что купили'!M22</f>
        <v>0</v>
      </c>
      <c r="N22" s="41">
        <f>'Что купили'!N22</f>
        <v>0</v>
      </c>
      <c r="O22" s="41">
        <f>'Что купили'!O22</f>
        <v>0</v>
      </c>
      <c r="P22" s="41">
        <f>'Что купили'!P22</f>
        <v>0</v>
      </c>
      <c r="Q22" s="41">
        <f>'Что купили'!Q22</f>
        <v>0</v>
      </c>
      <c r="R22" s="41">
        <f>'Что купили'!R22</f>
        <v>0</v>
      </c>
      <c r="S22" s="41">
        <f>'Что купили'!S22</f>
        <v>0</v>
      </c>
      <c r="T22" s="41">
        <f>'Что купили'!T22</f>
        <v>0</v>
      </c>
      <c r="U22" s="41">
        <f>'Что купили'!U22</f>
        <v>0</v>
      </c>
      <c r="V22" s="41">
        <f>'Что купили'!V22</f>
        <v>0</v>
      </c>
      <c r="W22" s="41">
        <f>'Что купили'!W22</f>
        <v>0</v>
      </c>
      <c r="X22" s="41">
        <f>'Что купили'!X22</f>
        <v>0</v>
      </c>
      <c r="Y22" s="41">
        <f>'Что купили'!Y22</f>
        <v>0</v>
      </c>
      <c r="Z22" s="41">
        <f>'Что купили'!Z22</f>
        <v>0</v>
      </c>
      <c r="AA22" s="41">
        <f>'Что купили'!AA22</f>
        <v>0</v>
      </c>
      <c r="AB22" s="41">
        <f>'Что купили'!AB22</f>
        <v>0</v>
      </c>
      <c r="AC22" s="41">
        <f>'Что купили'!AC22</f>
        <v>0</v>
      </c>
      <c r="AD22" s="291">
        <f t="shared" si="0"/>
        <v>1105</v>
      </c>
      <c r="AE22" s="291">
        <f>AD22-(SUM(Всего!D22:'Всего'!X22))</f>
        <v>0</v>
      </c>
      <c r="AF22" s="292">
        <f t="shared" si="1"/>
        <v>13</v>
      </c>
      <c r="AG22" s="293" t="str">
        <f t="shared" si="2"/>
        <v>сахар</v>
      </c>
      <c r="AH22" s="294">
        <f>выдача!B22</f>
        <v>0</v>
      </c>
      <c r="AI22" s="70">
        <f>'Что купили'!AI22</f>
        <v>85</v>
      </c>
      <c r="AJ22" s="70">
        <f>'Что купили'!AJ22</f>
        <v>85</v>
      </c>
      <c r="AK22" s="70">
        <f>'Что купили'!AK22</f>
        <v>85</v>
      </c>
      <c r="AL22" s="70">
        <f>'Что купили'!AL22</f>
        <v>85</v>
      </c>
      <c r="AM22" s="70">
        <f>'Что купили'!AM22</f>
        <v>85</v>
      </c>
      <c r="AN22" s="70">
        <f>'Что купили'!AN22</f>
        <v>85</v>
      </c>
      <c r="AO22" s="70">
        <f>'Что купили'!AO22</f>
        <v>85</v>
      </c>
      <c r="AP22" s="70">
        <f>'Что купили'!AP22</f>
        <v>85</v>
      </c>
      <c r="AQ22" s="70">
        <f>'Что купили'!AQ22</f>
        <v>85</v>
      </c>
      <c r="AR22" s="70">
        <f>'Что купили'!AR22</f>
        <v>85</v>
      </c>
      <c r="AS22" s="70">
        <f>'Что купили'!AS22</f>
        <v>85</v>
      </c>
      <c r="AT22" s="70">
        <f>'Что купили'!AT22</f>
        <v>85</v>
      </c>
      <c r="AU22" s="70">
        <f>'Что купили'!AU22</f>
        <v>85</v>
      </c>
      <c r="AV22" s="70">
        <f>'Что купили'!AV22</f>
        <v>85</v>
      </c>
      <c r="AW22" s="70">
        <f>'Что купили'!AW22</f>
        <v>85</v>
      </c>
      <c r="AX22" s="70">
        <f>'Что купили'!AX22</f>
        <v>85</v>
      </c>
      <c r="AY22" s="70">
        <f>'Что купили'!AY22</f>
        <v>85</v>
      </c>
      <c r="AZ22" s="70">
        <f>'Что купили'!AZ22</f>
        <v>85</v>
      </c>
      <c r="BA22" s="70">
        <f>'Что купили'!BA22</f>
        <v>85</v>
      </c>
      <c r="BB22" s="70">
        <f>'Что купили'!BB22</f>
        <v>85</v>
      </c>
      <c r="BC22" s="70">
        <f>'Что купили'!BC22</f>
        <v>85</v>
      </c>
      <c r="BD22" s="43"/>
    </row>
    <row r="23" spans="1:56">
      <c r="A23" t="str">
        <f>'Что купили'!A23</f>
        <v>соль</v>
      </c>
      <c r="B23" s="41">
        <f>'Что купили'!B23</f>
        <v>1</v>
      </c>
      <c r="C23" s="41">
        <f>'Что купили'!C23</f>
        <v>20</v>
      </c>
      <c r="D23" s="41">
        <f>'Что купили'!D23</f>
        <v>1</v>
      </c>
      <c r="E23" s="41">
        <f>'Что купили'!E23</f>
        <v>20</v>
      </c>
      <c r="F23" s="41">
        <f>'Что купили'!F23</f>
        <v>0</v>
      </c>
      <c r="G23" s="41">
        <f>'Что купили'!G23</f>
        <v>0</v>
      </c>
      <c r="H23" s="41">
        <f>'Что купили'!H23</f>
        <v>0</v>
      </c>
      <c r="I23" s="41">
        <f>'Что купили'!I23</f>
        <v>0</v>
      </c>
      <c r="J23" s="41">
        <f>'Что купили'!J23</f>
        <v>0</v>
      </c>
      <c r="K23" s="41">
        <f>'Что купили'!K23</f>
        <v>0</v>
      </c>
      <c r="L23" s="41">
        <f>'Что купили'!L23</f>
        <v>0</v>
      </c>
      <c r="M23" s="41">
        <f>'Что купили'!M23</f>
        <v>0</v>
      </c>
      <c r="N23" s="41">
        <f>'Что купили'!N23</f>
        <v>0</v>
      </c>
      <c r="O23" s="41">
        <f>'Что купили'!O23</f>
        <v>0</v>
      </c>
      <c r="P23" s="41">
        <f>'Что купили'!P23</f>
        <v>0</v>
      </c>
      <c r="Q23" s="41">
        <f>'Что купили'!Q23</f>
        <v>0</v>
      </c>
      <c r="R23" s="41">
        <f>'Что купили'!R23</f>
        <v>0</v>
      </c>
      <c r="S23" s="41">
        <f>'Что купили'!S23</f>
        <v>0</v>
      </c>
      <c r="T23" s="41">
        <f>'Что купили'!T23</f>
        <v>0</v>
      </c>
      <c r="U23" s="41">
        <f>'Что купили'!U23</f>
        <v>0</v>
      </c>
      <c r="V23" s="41">
        <f>'Что купили'!V23</f>
        <v>0</v>
      </c>
      <c r="W23" s="41">
        <f>'Что купили'!W23</f>
        <v>0</v>
      </c>
      <c r="X23" s="41">
        <f>'Что купили'!X23</f>
        <v>0</v>
      </c>
      <c r="Y23" s="41">
        <f>'Что купили'!Y23</f>
        <v>0</v>
      </c>
      <c r="Z23" s="41">
        <f>'Что купили'!Z23</f>
        <v>0</v>
      </c>
      <c r="AA23" s="41">
        <f>'Что купили'!AA23</f>
        <v>0</v>
      </c>
      <c r="AB23" s="41">
        <f>'Что купили'!AB23</f>
        <v>0</v>
      </c>
      <c r="AC23" s="41">
        <f>'Что купили'!AC23</f>
        <v>0</v>
      </c>
      <c r="AD23" s="291">
        <f t="shared" si="0"/>
        <v>40</v>
      </c>
      <c r="AE23" s="291">
        <f>AD23-(SUM(Всего!D23:'Всего'!X23))</f>
        <v>0</v>
      </c>
      <c r="AF23" s="292">
        <f t="shared" si="1"/>
        <v>2</v>
      </c>
      <c r="AG23" s="293" t="str">
        <f t="shared" si="2"/>
        <v>соль</v>
      </c>
      <c r="AH23" s="294">
        <f>выдача!B23</f>
        <v>0</v>
      </c>
      <c r="AI23" s="70">
        <f>'Что купили'!AI23</f>
        <v>20</v>
      </c>
      <c r="AJ23" s="70">
        <f>'Что купили'!AJ23</f>
        <v>20</v>
      </c>
      <c r="AK23" s="70">
        <f>'Что купили'!AK23</f>
        <v>20</v>
      </c>
      <c r="AL23" s="70">
        <f>'Что купили'!AL23</f>
        <v>20</v>
      </c>
      <c r="AM23" s="70">
        <f>'Что купили'!AM23</f>
        <v>20</v>
      </c>
      <c r="AN23" s="70">
        <f>'Что купили'!AN23</f>
        <v>20</v>
      </c>
      <c r="AO23" s="70">
        <f>'Что купили'!AO23</f>
        <v>20</v>
      </c>
      <c r="AP23" s="70">
        <f>'Что купили'!AP23</f>
        <v>20</v>
      </c>
      <c r="AQ23" s="70">
        <f>'Что купили'!AQ23</f>
        <v>20</v>
      </c>
      <c r="AR23" s="70">
        <f>'Что купили'!AR23</f>
        <v>20</v>
      </c>
      <c r="AS23" s="70">
        <f>'Что купили'!AS23</f>
        <v>20</v>
      </c>
      <c r="AT23" s="70">
        <f>'Что купили'!AT23</f>
        <v>20</v>
      </c>
      <c r="AU23" s="70">
        <f>'Что купили'!AU23</f>
        <v>20</v>
      </c>
      <c r="AV23" s="70">
        <f>'Что купили'!AV23</f>
        <v>20</v>
      </c>
      <c r="AW23" s="70">
        <f>'Что купили'!AW23</f>
        <v>20</v>
      </c>
      <c r="AX23" s="70">
        <f>'Что купили'!AX23</f>
        <v>20</v>
      </c>
      <c r="AY23" s="70">
        <f>'Что купили'!AY23</f>
        <v>20</v>
      </c>
      <c r="AZ23" s="70">
        <f>'Что купили'!AZ23</f>
        <v>20</v>
      </c>
      <c r="BA23" s="70">
        <f>'Что купили'!BA23</f>
        <v>20</v>
      </c>
      <c r="BB23" s="70">
        <f>'Что купили'!BB23</f>
        <v>20</v>
      </c>
      <c r="BC23" s="70">
        <f>'Что купили'!BC23</f>
        <v>20</v>
      </c>
      <c r="BD23" s="43"/>
    </row>
    <row r="24" spans="1:56">
      <c r="A24" t="str">
        <f>'Что купили'!A24</f>
        <v>соль йодир</v>
      </c>
      <c r="B24" s="41">
        <f>'Что купили'!B24</f>
        <v>1</v>
      </c>
      <c r="C24" s="41">
        <f>'Что купили'!C24</f>
        <v>39</v>
      </c>
      <c r="D24" s="41">
        <f>'Что купили'!D24</f>
        <v>0</v>
      </c>
      <c r="E24" s="41">
        <f>'Что купили'!E24</f>
        <v>0</v>
      </c>
      <c r="F24" s="41">
        <f>'Что купили'!F24</f>
        <v>0</v>
      </c>
      <c r="G24" s="41">
        <f>'Что купили'!G24</f>
        <v>0</v>
      </c>
      <c r="H24" s="41">
        <f>'Что купили'!H24</f>
        <v>0</v>
      </c>
      <c r="I24" s="41">
        <f>'Что купили'!I24</f>
        <v>0</v>
      </c>
      <c r="J24" s="41">
        <f>'Что купили'!J24</f>
        <v>0</v>
      </c>
      <c r="K24" s="41">
        <f>'Что купили'!K24</f>
        <v>0</v>
      </c>
      <c r="L24" s="41">
        <f>'Что купили'!L24</f>
        <v>0</v>
      </c>
      <c r="M24" s="41">
        <f>'Что купили'!M24</f>
        <v>0</v>
      </c>
      <c r="N24" s="41">
        <f>'Что купили'!N24</f>
        <v>0</v>
      </c>
      <c r="O24" s="41">
        <f>'Что купили'!O24</f>
        <v>0</v>
      </c>
      <c r="P24" s="41">
        <f>'Что купили'!P24</f>
        <v>0</v>
      </c>
      <c r="Q24" s="41">
        <f>'Что купили'!Q24</f>
        <v>0</v>
      </c>
      <c r="R24" s="41">
        <f>'Что купили'!R24</f>
        <v>0</v>
      </c>
      <c r="S24" s="41">
        <f>'Что купили'!S24</f>
        <v>0</v>
      </c>
      <c r="T24" s="41">
        <f>'Что купили'!T24</f>
        <v>0</v>
      </c>
      <c r="U24" s="41">
        <f>'Что купили'!U24</f>
        <v>0</v>
      </c>
      <c r="V24" s="41">
        <f>'Что купили'!V24</f>
        <v>0</v>
      </c>
      <c r="W24" s="41">
        <f>'Что купили'!W24</f>
        <v>0</v>
      </c>
      <c r="X24" s="41">
        <f>'Что купили'!X24</f>
        <v>0</v>
      </c>
      <c r="Y24" s="41">
        <f>'Что купили'!Y24</f>
        <v>0</v>
      </c>
      <c r="Z24" s="41">
        <f>'Что купили'!Z24</f>
        <v>0</v>
      </c>
      <c r="AA24" s="41">
        <f>'Что купили'!AA24</f>
        <v>0</v>
      </c>
      <c r="AB24" s="41">
        <f>'Что купили'!AB24</f>
        <v>0</v>
      </c>
      <c r="AC24" s="41">
        <f>'Что купили'!AC24</f>
        <v>0</v>
      </c>
      <c r="AD24" s="291">
        <f t="shared" si="0"/>
        <v>39</v>
      </c>
      <c r="AE24" s="291">
        <f>AD24-(SUM(Всего!D24:'Всего'!X24))</f>
        <v>0</v>
      </c>
      <c r="AF24" s="292">
        <f t="shared" si="1"/>
        <v>1</v>
      </c>
      <c r="AG24" s="293" t="str">
        <f t="shared" si="2"/>
        <v>соль йодир</v>
      </c>
      <c r="AH24" s="294">
        <f>выдача!B24</f>
        <v>0</v>
      </c>
      <c r="AI24" s="70">
        <f>'Что купили'!AI24</f>
        <v>39</v>
      </c>
      <c r="AJ24" s="70">
        <f>'Что купили'!AJ24</f>
        <v>39</v>
      </c>
      <c r="AK24" s="70">
        <f>'Что купили'!AK24</f>
        <v>39</v>
      </c>
      <c r="AL24" s="70">
        <f>'Что купили'!AL24</f>
        <v>39</v>
      </c>
      <c r="AM24" s="70">
        <f>'Что купили'!AM24</f>
        <v>39</v>
      </c>
      <c r="AN24" s="70">
        <f>'Что купили'!AN24</f>
        <v>39</v>
      </c>
      <c r="AO24" s="70">
        <f>'Что купили'!AO24</f>
        <v>39</v>
      </c>
      <c r="AP24" s="70">
        <f>'Что купили'!AP24</f>
        <v>39</v>
      </c>
      <c r="AQ24" s="70">
        <f>'Что купили'!AQ24</f>
        <v>39</v>
      </c>
      <c r="AR24" s="70">
        <f>'Что купили'!AR24</f>
        <v>39</v>
      </c>
      <c r="AS24" s="70">
        <f>'Что купили'!AS24</f>
        <v>39</v>
      </c>
      <c r="AT24" s="70">
        <f>'Что купили'!AT24</f>
        <v>39</v>
      </c>
      <c r="AU24" s="70">
        <f>'Что купили'!AU24</f>
        <v>39</v>
      </c>
      <c r="AV24" s="70">
        <f>'Что купили'!AV24</f>
        <v>39</v>
      </c>
      <c r="AW24" s="70">
        <f>'Что купили'!AW24</f>
        <v>39</v>
      </c>
      <c r="AX24" s="70">
        <f>'Что купили'!AX24</f>
        <v>39</v>
      </c>
      <c r="AY24" s="70">
        <f>'Что купили'!AY24</f>
        <v>39</v>
      </c>
      <c r="AZ24" s="70">
        <f>'Что купили'!AZ24</f>
        <v>39</v>
      </c>
      <c r="BA24" s="70">
        <f>'Что купили'!BA24</f>
        <v>39</v>
      </c>
      <c r="BB24" s="70">
        <f>'Что купили'!BB24</f>
        <v>39</v>
      </c>
      <c r="BC24" s="70">
        <f>'Что купили'!BC24</f>
        <v>39</v>
      </c>
      <c r="BD24" s="43"/>
    </row>
    <row r="25" spans="1:56">
      <c r="A25" t="str">
        <f>'Что купили'!A25</f>
        <v>батончик бэбифокс</v>
      </c>
      <c r="B25" s="41">
        <f>'Что купили'!B25</f>
        <v>14</v>
      </c>
      <c r="C25" s="41">
        <f>'Что купили'!C25</f>
        <v>19</v>
      </c>
      <c r="D25" s="41">
        <f>'Что купили'!D25</f>
        <v>0</v>
      </c>
      <c r="E25" s="41">
        <f>'Что купили'!E25</f>
        <v>0</v>
      </c>
      <c r="F25" s="41">
        <f>'Что купили'!F25</f>
        <v>0</v>
      </c>
      <c r="G25" s="41">
        <f>'Что купили'!G25</f>
        <v>0</v>
      </c>
      <c r="H25" s="41">
        <f>'Что купили'!H25</f>
        <v>0</v>
      </c>
      <c r="I25" s="41">
        <f>'Что купили'!I25</f>
        <v>0</v>
      </c>
      <c r="J25" s="41">
        <f>'Что купили'!J25</f>
        <v>0</v>
      </c>
      <c r="K25" s="41">
        <f>'Что купили'!K25</f>
        <v>0</v>
      </c>
      <c r="L25" s="41">
        <f>'Что купили'!L25</f>
        <v>0</v>
      </c>
      <c r="M25" s="41">
        <f>'Что купили'!M25</f>
        <v>0</v>
      </c>
      <c r="N25" s="41">
        <f>'Что купили'!N25</f>
        <v>0</v>
      </c>
      <c r="O25" s="41">
        <f>'Что купили'!O25</f>
        <v>0</v>
      </c>
      <c r="P25" s="41">
        <f>'Что купили'!P25</f>
        <v>0</v>
      </c>
      <c r="Q25" s="41">
        <f>'Что купили'!Q25</f>
        <v>0</v>
      </c>
      <c r="R25" s="41">
        <f>'Что купили'!R25</f>
        <v>0</v>
      </c>
      <c r="S25" s="41">
        <f>'Что купили'!S25</f>
        <v>0</v>
      </c>
      <c r="T25" s="41">
        <f>'Что купили'!T25</f>
        <v>0</v>
      </c>
      <c r="U25" s="41">
        <f>'Что купили'!U25</f>
        <v>0</v>
      </c>
      <c r="V25" s="41">
        <f>'Что купили'!V25</f>
        <v>0</v>
      </c>
      <c r="W25" s="41">
        <f>'Что купили'!W25</f>
        <v>0</v>
      </c>
      <c r="X25" s="41">
        <f>'Что купили'!X25</f>
        <v>0</v>
      </c>
      <c r="Y25" s="41">
        <f>'Что купили'!Y25</f>
        <v>0</v>
      </c>
      <c r="Z25" s="41">
        <f>'Что купили'!Z25</f>
        <v>0</v>
      </c>
      <c r="AA25" s="41">
        <f>'Что купили'!AA25</f>
        <v>0</v>
      </c>
      <c r="AB25" s="41">
        <f>'Что купили'!AB25</f>
        <v>0</v>
      </c>
      <c r="AC25" s="41">
        <f>'Что купили'!AC25</f>
        <v>0</v>
      </c>
      <c r="AD25" s="291">
        <f t="shared" si="0"/>
        <v>266</v>
      </c>
      <c r="AE25" s="291">
        <f>AD25-(SUM(Всего!D25:'Всего'!X25))</f>
        <v>0</v>
      </c>
      <c r="AF25" s="292">
        <f t="shared" si="1"/>
        <v>14</v>
      </c>
      <c r="AG25" s="293" t="str">
        <f t="shared" si="2"/>
        <v>батончик бэбифокс</v>
      </c>
      <c r="AH25" s="294">
        <f>выдача!B25</f>
        <v>0</v>
      </c>
      <c r="AI25" s="70">
        <f>'Что купили'!AI25</f>
        <v>19</v>
      </c>
      <c r="AJ25" s="70">
        <f>'Что купили'!AJ25</f>
        <v>19</v>
      </c>
      <c r="AK25" s="70">
        <f>'Что купили'!AK25</f>
        <v>19</v>
      </c>
      <c r="AL25" s="70">
        <f>'Что купили'!AL25</f>
        <v>19</v>
      </c>
      <c r="AM25" s="70">
        <f>'Что купили'!AM25</f>
        <v>19</v>
      </c>
      <c r="AN25" s="70">
        <f>'Что купили'!AN25</f>
        <v>19</v>
      </c>
      <c r="AO25" s="70">
        <f>'Что купили'!AO25</f>
        <v>19</v>
      </c>
      <c r="AP25" s="70">
        <f>'Что купили'!AP25</f>
        <v>19</v>
      </c>
      <c r="AQ25" s="70">
        <f>'Что купили'!AQ25</f>
        <v>19</v>
      </c>
      <c r="AR25" s="70">
        <f>'Что купили'!AR25</f>
        <v>19</v>
      </c>
      <c r="AS25" s="70">
        <f>'Что купили'!AS25</f>
        <v>19</v>
      </c>
      <c r="AT25" s="70">
        <f>'Что купили'!AT25</f>
        <v>19</v>
      </c>
      <c r="AU25" s="70">
        <f>'Что купили'!AU25</f>
        <v>19</v>
      </c>
      <c r="AV25" s="70">
        <f>'Что купили'!AV25</f>
        <v>19</v>
      </c>
      <c r="AW25" s="70">
        <f>'Что купили'!AW25</f>
        <v>19</v>
      </c>
      <c r="AX25" s="70">
        <f>'Что купили'!AX25</f>
        <v>19</v>
      </c>
      <c r="AY25" s="70">
        <f>'Что купили'!AY25</f>
        <v>19</v>
      </c>
      <c r="AZ25" s="70">
        <f>'Что купили'!AZ25</f>
        <v>19</v>
      </c>
      <c r="BA25" s="70">
        <f>'Что купили'!BA25</f>
        <v>19</v>
      </c>
      <c r="BB25" s="70">
        <f>'Что купили'!BB25</f>
        <v>19</v>
      </c>
      <c r="BC25" s="70">
        <f>'Что купили'!BC25</f>
        <v>19</v>
      </c>
      <c r="BD25" s="43"/>
    </row>
    <row r="26" spans="1:56">
      <c r="A26" t="str">
        <f>'Что купили'!A26</f>
        <v>конф Чудо</v>
      </c>
      <c r="B26" s="41">
        <f>'Что купили'!B26</f>
        <v>14</v>
      </c>
      <c r="C26" s="41">
        <f>'Что купили'!C26</f>
        <v>25</v>
      </c>
      <c r="D26" s="41">
        <f>'Что купили'!D26</f>
        <v>0</v>
      </c>
      <c r="E26" s="41">
        <f>'Что купили'!E26</f>
        <v>0</v>
      </c>
      <c r="F26" s="41">
        <f>'Что купили'!F26</f>
        <v>0</v>
      </c>
      <c r="G26" s="41">
        <f>'Что купили'!G26</f>
        <v>0</v>
      </c>
      <c r="H26" s="41">
        <f>'Что купили'!H26</f>
        <v>0</v>
      </c>
      <c r="I26" s="41">
        <f>'Что купили'!I26</f>
        <v>0</v>
      </c>
      <c r="J26" s="41">
        <f>'Что купили'!J26</f>
        <v>0</v>
      </c>
      <c r="K26" s="41">
        <f>'Что купили'!K26</f>
        <v>0</v>
      </c>
      <c r="L26" s="41">
        <f>'Что купили'!L26</f>
        <v>0</v>
      </c>
      <c r="M26" s="41">
        <f>'Что купили'!M26</f>
        <v>0</v>
      </c>
      <c r="N26" s="41">
        <f>'Что купили'!N26</f>
        <v>0</v>
      </c>
      <c r="O26" s="41">
        <f>'Что купили'!O26</f>
        <v>0</v>
      </c>
      <c r="P26" s="41">
        <f>'Что купили'!P26</f>
        <v>0</v>
      </c>
      <c r="Q26" s="41">
        <f>'Что купили'!Q26</f>
        <v>0</v>
      </c>
      <c r="R26" s="41">
        <f>'Что купили'!R26</f>
        <v>0</v>
      </c>
      <c r="S26" s="41">
        <f>'Что купили'!S26</f>
        <v>0</v>
      </c>
      <c r="T26" s="41">
        <f>'Что купили'!T26</f>
        <v>0</v>
      </c>
      <c r="U26" s="41">
        <f>'Что купили'!U26</f>
        <v>0</v>
      </c>
      <c r="V26" s="41">
        <f>'Что купили'!V26</f>
        <v>0</v>
      </c>
      <c r="W26" s="41">
        <f>'Что купили'!W26</f>
        <v>0</v>
      </c>
      <c r="X26" s="41">
        <f>'Что купили'!X26</f>
        <v>0</v>
      </c>
      <c r="Y26" s="41">
        <f>'Что купили'!Y26</f>
        <v>0</v>
      </c>
      <c r="Z26" s="41">
        <f>'Что купили'!Z26</f>
        <v>0</v>
      </c>
      <c r="AA26" s="41">
        <f>'Что купили'!AA26</f>
        <v>0</v>
      </c>
      <c r="AB26" s="41">
        <f>'Что купили'!AB26</f>
        <v>0</v>
      </c>
      <c r="AC26" s="41">
        <f>'Что купили'!AC26</f>
        <v>0</v>
      </c>
      <c r="AD26" s="291">
        <f t="shared" si="0"/>
        <v>350</v>
      </c>
      <c r="AE26" s="291">
        <f>AD26-(SUM(Всего!D26:'Всего'!X26))</f>
        <v>0</v>
      </c>
      <c r="AF26" s="292">
        <f t="shared" si="1"/>
        <v>14</v>
      </c>
      <c r="AG26" s="293" t="str">
        <f t="shared" si="2"/>
        <v>конф Чудо</v>
      </c>
      <c r="AH26" s="294">
        <f>выдача!B26</f>
        <v>0</v>
      </c>
      <c r="AI26" s="70">
        <f>'Что купили'!AI26</f>
        <v>25</v>
      </c>
      <c r="AJ26" s="70">
        <f>'Что купили'!AJ26</f>
        <v>25</v>
      </c>
      <c r="AK26" s="70">
        <f>'Что купили'!AK26</f>
        <v>25</v>
      </c>
      <c r="AL26" s="70">
        <f>'Что купили'!AL26</f>
        <v>25</v>
      </c>
      <c r="AM26" s="70">
        <f>'Что купили'!AM26</f>
        <v>25</v>
      </c>
      <c r="AN26" s="70">
        <f>'Что купили'!AN26</f>
        <v>25</v>
      </c>
      <c r="AO26" s="70">
        <f>'Что купили'!AO26</f>
        <v>25</v>
      </c>
      <c r="AP26" s="70">
        <f>'Что купили'!AP26</f>
        <v>25</v>
      </c>
      <c r="AQ26" s="70">
        <f>'Что купили'!AQ26</f>
        <v>25</v>
      </c>
      <c r="AR26" s="70">
        <f>'Что купили'!AR26</f>
        <v>25</v>
      </c>
      <c r="AS26" s="70">
        <f>'Что купили'!AS26</f>
        <v>25</v>
      </c>
      <c r="AT26" s="70">
        <f>'Что купили'!AT26</f>
        <v>25</v>
      </c>
      <c r="AU26" s="70">
        <f>'Что купили'!AU26</f>
        <v>25</v>
      </c>
      <c r="AV26" s="70">
        <f>'Что купили'!AV26</f>
        <v>25</v>
      </c>
      <c r="AW26" s="70">
        <f>'Что купили'!AW26</f>
        <v>25</v>
      </c>
      <c r="AX26" s="70">
        <f>'Что купили'!AX26</f>
        <v>25</v>
      </c>
      <c r="AY26" s="70">
        <f>'Что купили'!AY26</f>
        <v>25</v>
      </c>
      <c r="AZ26" s="70">
        <f>'Что купили'!AZ26</f>
        <v>25</v>
      </c>
      <c r="BA26" s="70">
        <f>'Что купили'!BA26</f>
        <v>25</v>
      </c>
      <c r="BB26" s="70">
        <f>'Что купили'!BB26</f>
        <v>25</v>
      </c>
      <c r="BC26" s="70">
        <f>'Что купили'!BC26</f>
        <v>25</v>
      </c>
      <c r="BD26" s="43"/>
    </row>
    <row r="27" spans="1:56">
      <c r="A27" t="str">
        <f>'Что купили'!A27</f>
        <v>чоко-пай</v>
      </c>
      <c r="B27" s="41">
        <f>'Что купили'!B27</f>
        <v>14</v>
      </c>
      <c r="C27" s="41">
        <f>'Что купили'!C27</f>
        <v>18</v>
      </c>
      <c r="D27" s="41">
        <f>'Что купили'!D27</f>
        <v>0</v>
      </c>
      <c r="E27" s="41">
        <f>'Что купили'!E27</f>
        <v>0</v>
      </c>
      <c r="F27" s="41">
        <f>'Что купили'!F27</f>
        <v>0</v>
      </c>
      <c r="G27" s="41">
        <f>'Что купили'!G27</f>
        <v>0</v>
      </c>
      <c r="H27" s="41">
        <f>'Что купили'!H27</f>
        <v>0</v>
      </c>
      <c r="I27" s="41">
        <f>'Что купили'!I27</f>
        <v>0</v>
      </c>
      <c r="J27" s="41">
        <f>'Что купили'!J27</f>
        <v>30</v>
      </c>
      <c r="K27" s="41">
        <f>'Что купили'!K27</f>
        <v>18</v>
      </c>
      <c r="L27" s="41">
        <f>'Что купили'!L27</f>
        <v>0</v>
      </c>
      <c r="M27" s="41">
        <f>'Что купили'!M27</f>
        <v>0</v>
      </c>
      <c r="N27" s="41">
        <f>'Что купили'!N27</f>
        <v>0</v>
      </c>
      <c r="O27" s="41">
        <f>'Что купили'!O27</f>
        <v>0</v>
      </c>
      <c r="P27" s="41">
        <f>'Что купили'!P27</f>
        <v>0</v>
      </c>
      <c r="Q27" s="41">
        <f>'Что купили'!Q27</f>
        <v>0</v>
      </c>
      <c r="R27" s="41">
        <f>'Что купили'!R27</f>
        <v>0</v>
      </c>
      <c r="S27" s="41">
        <f>'Что купили'!S27</f>
        <v>0</v>
      </c>
      <c r="T27" s="41">
        <f>'Что купили'!T27</f>
        <v>0</v>
      </c>
      <c r="U27" s="41">
        <f>'Что купили'!U27</f>
        <v>0</v>
      </c>
      <c r="V27" s="41">
        <f>'Что купили'!V27</f>
        <v>0</v>
      </c>
      <c r="W27" s="41">
        <f>'Что купили'!W27</f>
        <v>0</v>
      </c>
      <c r="X27" s="41">
        <f>'Что купили'!X27</f>
        <v>0</v>
      </c>
      <c r="Y27" s="41">
        <f>'Что купили'!Y27</f>
        <v>0</v>
      </c>
      <c r="Z27" s="41">
        <f>'Что купили'!Z27</f>
        <v>0</v>
      </c>
      <c r="AA27" s="41">
        <f>'Что купили'!AA27</f>
        <v>0</v>
      </c>
      <c r="AB27" s="41">
        <f>'Что купили'!AB27</f>
        <v>0</v>
      </c>
      <c r="AC27" s="41">
        <f>'Что купили'!AC27</f>
        <v>0</v>
      </c>
      <c r="AD27" s="291">
        <f t="shared" si="0"/>
        <v>792</v>
      </c>
      <c r="AE27" s="291">
        <f>AD27-(SUM(Всего!D27:'Всего'!X27))</f>
        <v>0</v>
      </c>
      <c r="AF27" s="292">
        <f t="shared" si="1"/>
        <v>44</v>
      </c>
      <c r="AG27" s="293"/>
      <c r="AH27" s="294">
        <f>выдача!B27</f>
        <v>0</v>
      </c>
      <c r="AI27" s="70">
        <f>'Что купили'!AI27</f>
        <v>18</v>
      </c>
      <c r="AJ27" s="70">
        <f>'Что купили'!AJ27</f>
        <v>18</v>
      </c>
      <c r="AK27" s="70">
        <f>'Что купили'!AK27</f>
        <v>18</v>
      </c>
      <c r="AL27" s="70">
        <f>'Что купили'!AL27</f>
        <v>18</v>
      </c>
      <c r="AM27" s="70">
        <f>'Что купили'!AM27</f>
        <v>18</v>
      </c>
      <c r="AN27" s="70">
        <f>'Что купили'!AN27</f>
        <v>18</v>
      </c>
      <c r="AO27" s="70">
        <f>'Что купили'!AO27</f>
        <v>18</v>
      </c>
      <c r="AP27" s="70">
        <f>'Что купили'!AP27</f>
        <v>18</v>
      </c>
      <c r="AQ27" s="70">
        <f>'Что купили'!AQ27</f>
        <v>18</v>
      </c>
      <c r="AR27" s="70">
        <f>'Что купили'!AR27</f>
        <v>18</v>
      </c>
      <c r="AS27" s="70">
        <f>'Что купили'!AS27</f>
        <v>18</v>
      </c>
      <c r="AT27" s="70">
        <f>'Что купили'!AT27</f>
        <v>18</v>
      </c>
      <c r="AU27" s="70">
        <f>'Что купили'!AU27</f>
        <v>18</v>
      </c>
      <c r="AV27" s="70">
        <f>'Что купили'!AV27</f>
        <v>18</v>
      </c>
      <c r="AW27" s="70">
        <f>'Что купили'!AW27</f>
        <v>18</v>
      </c>
      <c r="AX27" s="70">
        <f>'Что купили'!AX27</f>
        <v>18</v>
      </c>
      <c r="AY27" s="70">
        <f>'Что купили'!AY27</f>
        <v>18</v>
      </c>
      <c r="AZ27" s="70">
        <f>'Что купили'!AZ27</f>
        <v>18</v>
      </c>
      <c r="BA27" s="70">
        <f>'Что купили'!BA27</f>
        <v>18</v>
      </c>
      <c r="BB27" s="70">
        <f>'Что купили'!BB27</f>
        <v>18</v>
      </c>
      <c r="BC27" s="70">
        <f>'Что купили'!BC27</f>
        <v>18</v>
      </c>
      <c r="BD27" s="43"/>
    </row>
    <row r="28" spans="1:56">
      <c r="A28" t="str">
        <f>'Что купили'!A28</f>
        <v>шоколад 0,06</v>
      </c>
      <c r="B28" s="41">
        <f>'Что купили'!B28</f>
        <v>14</v>
      </c>
      <c r="C28" s="41">
        <f>'Что купили'!C28</f>
        <v>86</v>
      </c>
      <c r="D28" s="41">
        <f>'Что купили'!D28</f>
        <v>0</v>
      </c>
      <c r="E28" s="41">
        <f>'Что купили'!E28</f>
        <v>0</v>
      </c>
      <c r="F28" s="41">
        <f>'Что купили'!F28</f>
        <v>0</v>
      </c>
      <c r="G28" s="41">
        <f>'Что купили'!G28</f>
        <v>0</v>
      </c>
      <c r="H28" s="41">
        <f>'Что купили'!H28</f>
        <v>0</v>
      </c>
      <c r="I28" s="41">
        <f>'Что купили'!I28</f>
        <v>0</v>
      </c>
      <c r="J28" s="41">
        <f>'Что купили'!J28</f>
        <v>0</v>
      </c>
      <c r="K28" s="41">
        <f>'Что купили'!K28</f>
        <v>0</v>
      </c>
      <c r="L28" s="41">
        <f>'Что купили'!L28</f>
        <v>0</v>
      </c>
      <c r="M28" s="41">
        <f>'Что купили'!M28</f>
        <v>0</v>
      </c>
      <c r="N28" s="41">
        <f>'Что купили'!N28</f>
        <v>0</v>
      </c>
      <c r="O28" s="41">
        <f>'Что купили'!O28</f>
        <v>0</v>
      </c>
      <c r="P28" s="41">
        <f>'Что купили'!P28</f>
        <v>0</v>
      </c>
      <c r="Q28" s="41">
        <f>'Что купили'!Q28</f>
        <v>0</v>
      </c>
      <c r="R28" s="41">
        <f>'Что купили'!R28</f>
        <v>0</v>
      </c>
      <c r="S28" s="41">
        <f>'Что купили'!S28</f>
        <v>0</v>
      </c>
      <c r="T28" s="41">
        <f>'Что купили'!T28</f>
        <v>0</v>
      </c>
      <c r="U28" s="41">
        <f>'Что купили'!U28</f>
        <v>0</v>
      </c>
      <c r="V28" s="41">
        <f>'Что купили'!V28</f>
        <v>0</v>
      </c>
      <c r="W28" s="41">
        <f>'Что купили'!W28</f>
        <v>0</v>
      </c>
      <c r="X28" s="41">
        <f>'Что купили'!X28</f>
        <v>0</v>
      </c>
      <c r="Y28" s="41">
        <f>'Что купили'!Y28</f>
        <v>0</v>
      </c>
      <c r="Z28" s="41">
        <f>'Что купили'!Z28</f>
        <v>0</v>
      </c>
      <c r="AA28" s="41">
        <f>'Что купили'!AA28</f>
        <v>0</v>
      </c>
      <c r="AB28" s="41">
        <f>'Что купили'!AB28</f>
        <v>0</v>
      </c>
      <c r="AC28" s="41">
        <f>'Что купили'!AC28</f>
        <v>0</v>
      </c>
      <c r="AD28" s="291">
        <f t="shared" si="0"/>
        <v>1204</v>
      </c>
      <c r="AE28" s="291">
        <f>AD28-(SUM(Всего!D28:'Всего'!X28))</f>
        <v>0</v>
      </c>
      <c r="AF28" s="292">
        <f t="shared" si="1"/>
        <v>14</v>
      </c>
      <c r="AG28" s="293"/>
      <c r="AH28" s="294">
        <f>выдача!B28</f>
        <v>0</v>
      </c>
      <c r="AI28" s="70">
        <f>'Что купили'!AI28</f>
        <v>86</v>
      </c>
      <c r="AJ28" s="70">
        <f>'Что купили'!AJ28</f>
        <v>86</v>
      </c>
      <c r="AK28" s="70">
        <f>'Что купили'!AK28</f>
        <v>86</v>
      </c>
      <c r="AL28" s="70">
        <f>'Что купили'!AL28</f>
        <v>86</v>
      </c>
      <c r="AM28" s="70">
        <f>'Что купили'!AM28</f>
        <v>86</v>
      </c>
      <c r="AN28" s="70">
        <f>'Что купили'!AN28</f>
        <v>86</v>
      </c>
      <c r="AO28" s="70">
        <f>'Что купили'!AO28</f>
        <v>86</v>
      </c>
      <c r="AP28" s="70">
        <f>'Что купили'!AP28</f>
        <v>86</v>
      </c>
      <c r="AQ28" s="70">
        <f>'Что купили'!AQ28</f>
        <v>86</v>
      </c>
      <c r="AR28" s="70">
        <f>'Что купили'!AR28</f>
        <v>86</v>
      </c>
      <c r="AS28" s="70">
        <f>'Что купили'!AS28</f>
        <v>86</v>
      </c>
      <c r="AT28" s="70">
        <f>'Что купили'!AT28</f>
        <v>86</v>
      </c>
      <c r="AU28" s="70">
        <f>'Что купили'!AU28</f>
        <v>86</v>
      </c>
      <c r="AV28" s="70">
        <f>'Что купили'!AV28</f>
        <v>86</v>
      </c>
      <c r="AW28" s="70">
        <f>'Что купили'!AW28</f>
        <v>86</v>
      </c>
      <c r="AX28" s="70">
        <f>'Что купили'!AX28</f>
        <v>86</v>
      </c>
      <c r="AY28" s="70">
        <f>'Что купили'!AY28</f>
        <v>86</v>
      </c>
      <c r="AZ28" s="70">
        <f>'Что купили'!AZ28</f>
        <v>86</v>
      </c>
      <c r="BA28" s="70">
        <f>'Что купили'!BA28</f>
        <v>86</v>
      </c>
      <c r="BB28" s="70">
        <f>'Что купили'!BB28</f>
        <v>86</v>
      </c>
      <c r="BC28" s="70">
        <f>'Что купили'!BC28</f>
        <v>86</v>
      </c>
      <c r="BD28" s="43"/>
    </row>
    <row r="29" spans="1:56">
      <c r="A29" t="str">
        <f>'Что купили'!A29</f>
        <v>шоколад 15 гр</v>
      </c>
      <c r="B29" s="41">
        <f>'Что купили'!B29</f>
        <v>0</v>
      </c>
      <c r="C29" s="41">
        <f>'Что купили'!C29</f>
        <v>0</v>
      </c>
      <c r="D29" s="41">
        <f>'Что купили'!D29</f>
        <v>0</v>
      </c>
      <c r="E29" s="41">
        <f>'Что купили'!E29</f>
        <v>0</v>
      </c>
      <c r="F29" s="41">
        <f>'Что купили'!F29</f>
        <v>28</v>
      </c>
      <c r="G29" s="41">
        <f>'Что купили'!G29</f>
        <v>20</v>
      </c>
      <c r="H29" s="41">
        <f>'Что купили'!H29</f>
        <v>0</v>
      </c>
      <c r="I29" s="41">
        <f>'Что купили'!I29</f>
        <v>0</v>
      </c>
      <c r="J29" s="41">
        <f>'Что купили'!J29</f>
        <v>0</v>
      </c>
      <c r="K29" s="41">
        <f>'Что купили'!K29</f>
        <v>0</v>
      </c>
      <c r="L29" s="41">
        <f>'Что купили'!L29</f>
        <v>0</v>
      </c>
      <c r="M29" s="41">
        <f>'Что купили'!M29</f>
        <v>0</v>
      </c>
      <c r="N29" s="41">
        <f>'Что купили'!N29</f>
        <v>0</v>
      </c>
      <c r="O29" s="41">
        <f>'Что купили'!O29</f>
        <v>0</v>
      </c>
      <c r="P29" s="41">
        <f>'Что купили'!P29</f>
        <v>0</v>
      </c>
      <c r="Q29" s="41">
        <f>'Что купили'!Q29</f>
        <v>0</v>
      </c>
      <c r="R29" s="41">
        <f>'Что купили'!R29</f>
        <v>0</v>
      </c>
      <c r="S29" s="41">
        <f>'Что купили'!S29</f>
        <v>0</v>
      </c>
      <c r="T29" s="41">
        <f>'Что купили'!T29</f>
        <v>0</v>
      </c>
      <c r="U29" s="41">
        <f>'Что купили'!U29</f>
        <v>0</v>
      </c>
      <c r="V29" s="41">
        <f>'Что купили'!V29</f>
        <v>0</v>
      </c>
      <c r="W29" s="41">
        <f>'Что купили'!W29</f>
        <v>0</v>
      </c>
      <c r="X29" s="41">
        <f>'Что купили'!X29</f>
        <v>0</v>
      </c>
      <c r="Y29" s="41">
        <f>'Что купили'!Y29</f>
        <v>0</v>
      </c>
      <c r="Z29" s="41">
        <f>'Что купили'!Z29</f>
        <v>0</v>
      </c>
      <c r="AA29" s="41">
        <f>'Что купили'!AA29</f>
        <v>0</v>
      </c>
      <c r="AB29" s="41">
        <f>'Что купили'!AB29</f>
        <v>0</v>
      </c>
      <c r="AC29" s="41">
        <f>'Что купили'!AC29</f>
        <v>0</v>
      </c>
      <c r="AD29" s="291">
        <f t="shared" si="0"/>
        <v>560</v>
      </c>
      <c r="AE29" s="291">
        <f>AD29-(SUM(Всего!D29:'Всего'!X29))</f>
        <v>0</v>
      </c>
      <c r="AF29" s="292">
        <f t="shared" si="1"/>
        <v>28</v>
      </c>
      <c r="AG29" s="293" t="str">
        <f t="shared" si="2"/>
        <v>шоколад 15 гр</v>
      </c>
      <c r="AH29" s="294">
        <f>выдача!B29</f>
        <v>0</v>
      </c>
      <c r="AI29" s="70">
        <f>'Что купили'!AI29</f>
        <v>0</v>
      </c>
      <c r="AJ29" s="70">
        <f>'Что купили'!AJ29</f>
        <v>0</v>
      </c>
      <c r="AK29" s="70">
        <f>'Что купили'!AK29</f>
        <v>0</v>
      </c>
      <c r="AL29" s="70">
        <f>'Что купили'!AL29</f>
        <v>0</v>
      </c>
      <c r="AM29" s="70">
        <f>'Что купили'!AM29</f>
        <v>0</v>
      </c>
      <c r="AN29" s="70">
        <f>'Что купили'!AN29</f>
        <v>0</v>
      </c>
      <c r="AO29" s="70">
        <f>'Что купили'!AO29</f>
        <v>0</v>
      </c>
      <c r="AP29" s="70">
        <f>'Что купили'!AP29</f>
        <v>0</v>
      </c>
      <c r="AQ29" s="70">
        <f>'Что купили'!AQ29</f>
        <v>0</v>
      </c>
      <c r="AR29" s="70">
        <f>'Что купили'!AR29</f>
        <v>0</v>
      </c>
      <c r="AS29" s="70">
        <f>'Что купили'!AS29</f>
        <v>20</v>
      </c>
      <c r="AT29" s="70">
        <f>'Что купили'!AT29</f>
        <v>20</v>
      </c>
      <c r="AU29" s="70">
        <f>'Что купили'!AU29</f>
        <v>20</v>
      </c>
      <c r="AV29" s="70">
        <f>'Что купили'!AV29</f>
        <v>20</v>
      </c>
      <c r="AW29" s="70">
        <f>'Что купили'!AW29</f>
        <v>20</v>
      </c>
      <c r="AX29" s="70">
        <f>'Что купили'!AX29</f>
        <v>20</v>
      </c>
      <c r="AY29" s="70">
        <f>'Что купили'!AY29</f>
        <v>20</v>
      </c>
      <c r="AZ29" s="70">
        <f>'Что купили'!AZ29</f>
        <v>20</v>
      </c>
      <c r="BA29" s="70">
        <f>'Что купили'!BA29</f>
        <v>20</v>
      </c>
      <c r="BB29" s="70">
        <f>'Что купили'!BB29</f>
        <v>20</v>
      </c>
      <c r="BC29" s="70">
        <f>'Что купили'!BC29</f>
        <v>20</v>
      </c>
      <c r="BD29" s="43"/>
    </row>
    <row r="30" spans="1:56">
      <c r="A30" t="str">
        <f>'Что купили'!A30</f>
        <v>шоколад</v>
      </c>
      <c r="B30" s="41">
        <f>'Что купили'!B30</f>
        <v>0</v>
      </c>
      <c r="C30" s="41">
        <f>'Что купили'!C30</f>
        <v>0</v>
      </c>
      <c r="D30" s="41">
        <f>'Что купили'!D30</f>
        <v>0</v>
      </c>
      <c r="E30" s="41">
        <f>'Что купили'!E30</f>
        <v>0</v>
      </c>
      <c r="F30" s="41">
        <f>'Что купили'!F30</f>
        <v>0</v>
      </c>
      <c r="G30" s="41">
        <f>'Что купили'!G30</f>
        <v>0</v>
      </c>
      <c r="H30" s="41">
        <f>'Что купили'!H30</f>
        <v>0</v>
      </c>
      <c r="I30" s="41">
        <f>'Что купили'!I30</f>
        <v>0</v>
      </c>
      <c r="J30" s="41">
        <f>'Что купили'!J30</f>
        <v>15</v>
      </c>
      <c r="K30" s="41">
        <f>'Что купили'!K30</f>
        <v>20</v>
      </c>
      <c r="L30" s="41">
        <f>'Что купили'!L30</f>
        <v>0</v>
      </c>
      <c r="M30" s="41">
        <f>'Что купили'!M30</f>
        <v>0</v>
      </c>
      <c r="N30" s="41">
        <f>'Что купили'!N30</f>
        <v>0</v>
      </c>
      <c r="O30" s="41">
        <f>'Что купили'!O30</f>
        <v>0</v>
      </c>
      <c r="P30" s="41">
        <f>'Что купили'!P30</f>
        <v>0</v>
      </c>
      <c r="Q30" s="41">
        <f>'Что купили'!Q30</f>
        <v>0</v>
      </c>
      <c r="R30" s="41">
        <f>'Что купили'!R30</f>
        <v>0</v>
      </c>
      <c r="S30" s="41">
        <f>'Что купили'!S30</f>
        <v>0</v>
      </c>
      <c r="T30" s="41">
        <f>'Что купили'!T30</f>
        <v>0</v>
      </c>
      <c r="U30" s="41">
        <f>'Что купили'!U30</f>
        <v>0</v>
      </c>
      <c r="V30" s="41">
        <f>'Что купили'!V30</f>
        <v>0</v>
      </c>
      <c r="W30" s="41">
        <f>'Что купили'!W30</f>
        <v>0</v>
      </c>
      <c r="X30" s="41">
        <f>'Что купили'!X30</f>
        <v>0</v>
      </c>
      <c r="Y30" s="41">
        <f>'Что купили'!Y30</f>
        <v>0</v>
      </c>
      <c r="Z30" s="41">
        <f>'Что купили'!Z30</f>
        <v>0</v>
      </c>
      <c r="AA30" s="41">
        <f>'Что купили'!AA30</f>
        <v>0</v>
      </c>
      <c r="AB30" s="41">
        <f>'Что купили'!AB30</f>
        <v>0</v>
      </c>
      <c r="AC30" s="41">
        <f>'Что купили'!AC30</f>
        <v>0</v>
      </c>
      <c r="AD30" s="291">
        <f t="shared" si="0"/>
        <v>300</v>
      </c>
      <c r="AE30" s="291">
        <f>AD30-(SUM(Всего!D30:'Всего'!X30))</f>
        <v>0</v>
      </c>
      <c r="AF30" s="292">
        <f t="shared" si="1"/>
        <v>15</v>
      </c>
      <c r="AG30" s="293" t="str">
        <f t="shared" si="2"/>
        <v>шоколад</v>
      </c>
      <c r="AH30" s="294">
        <f>выдача!B30</f>
        <v>0</v>
      </c>
      <c r="AI30" s="70">
        <f>'Что купили'!AI30</f>
        <v>0</v>
      </c>
      <c r="AJ30" s="70">
        <f>'Что купили'!AJ30</f>
        <v>0</v>
      </c>
      <c r="AK30" s="70">
        <f>'Что купили'!AK30</f>
        <v>0</v>
      </c>
      <c r="AL30" s="70">
        <f>'Что купили'!AL30</f>
        <v>0</v>
      </c>
      <c r="AM30" s="70">
        <f>'Что купили'!AM30</f>
        <v>0</v>
      </c>
      <c r="AN30" s="70">
        <f>'Что купили'!AN30</f>
        <v>0</v>
      </c>
      <c r="AO30" s="70">
        <f>'Что купили'!AO30</f>
        <v>0</v>
      </c>
      <c r="AP30" s="70">
        <f>'Что купили'!AP30</f>
        <v>0</v>
      </c>
      <c r="AQ30" s="70">
        <f>'Что купили'!AQ30</f>
        <v>0</v>
      </c>
      <c r="AR30" s="70">
        <f>'Что купили'!AR30</f>
        <v>0</v>
      </c>
      <c r="AS30" s="70">
        <f>'Что купили'!AS30</f>
        <v>0</v>
      </c>
      <c r="AT30" s="70">
        <f>'Что купили'!AT30</f>
        <v>0</v>
      </c>
      <c r="AU30" s="70">
        <f>'Что купили'!AU30</f>
        <v>0</v>
      </c>
      <c r="AV30" s="70">
        <f>'Что купили'!AV30</f>
        <v>0</v>
      </c>
      <c r="AW30" s="70">
        <f>'Что купили'!AW30</f>
        <v>0</v>
      </c>
      <c r="AX30" s="70">
        <f>'Что купили'!AX30</f>
        <v>0</v>
      </c>
      <c r="AY30" s="70">
        <f>'Что купили'!AY30</f>
        <v>0</v>
      </c>
      <c r="AZ30" s="70">
        <f>'Что купили'!AZ30</f>
        <v>0</v>
      </c>
      <c r="BA30" s="70">
        <f>'Что купили'!BA30</f>
        <v>0</v>
      </c>
      <c r="BB30" s="70">
        <f>'Что купили'!BB30</f>
        <v>20</v>
      </c>
      <c r="BC30" s="70">
        <f>'Что купили'!BC30</f>
        <v>20</v>
      </c>
      <c r="BD30" s="43"/>
    </row>
    <row r="31" spans="1:56">
      <c r="A31" t="str">
        <f>'Что купили'!A31</f>
        <v>тортик Боярушка</v>
      </c>
      <c r="B31" s="41">
        <f>'Что купили'!B31</f>
        <v>0</v>
      </c>
      <c r="C31" s="41">
        <f>'Что купили'!C31</f>
        <v>0</v>
      </c>
      <c r="D31" s="41">
        <f>'Что купили'!D31</f>
        <v>0</v>
      </c>
      <c r="E31" s="41">
        <f>'Что купили'!E31</f>
        <v>0</v>
      </c>
      <c r="F31" s="41">
        <f>'Что купили'!F31</f>
        <v>0</v>
      </c>
      <c r="G31" s="41">
        <f>'Что купили'!G31</f>
        <v>0</v>
      </c>
      <c r="H31" s="41">
        <f>'Что купили'!H31</f>
        <v>0</v>
      </c>
      <c r="I31" s="41">
        <f>'Что купили'!I31</f>
        <v>0</v>
      </c>
      <c r="J31" s="41">
        <f>'Что купили'!J31</f>
        <v>15</v>
      </c>
      <c r="K31" s="41">
        <f>'Что купили'!K31</f>
        <v>22</v>
      </c>
      <c r="L31" s="41">
        <f>'Что купили'!L31</f>
        <v>0</v>
      </c>
      <c r="M31" s="41">
        <f>'Что купили'!M31</f>
        <v>0</v>
      </c>
      <c r="N31" s="41">
        <f>'Что купили'!N31</f>
        <v>0</v>
      </c>
      <c r="O31" s="41">
        <f>'Что купили'!O31</f>
        <v>0</v>
      </c>
      <c r="P31" s="41">
        <f>'Что купили'!P31</f>
        <v>0</v>
      </c>
      <c r="Q31" s="41">
        <f>'Что купили'!Q31</f>
        <v>0</v>
      </c>
      <c r="R31" s="41">
        <f>'Что купили'!R31</f>
        <v>0</v>
      </c>
      <c r="S31" s="41">
        <f>'Что купили'!S31</f>
        <v>0</v>
      </c>
      <c r="T31" s="41">
        <f>'Что купили'!T31</f>
        <v>0</v>
      </c>
      <c r="U31" s="41">
        <f>'Что купили'!U31</f>
        <v>0</v>
      </c>
      <c r="V31" s="41">
        <f>'Что купили'!V31</f>
        <v>0</v>
      </c>
      <c r="W31" s="41">
        <f>'Что купили'!W31</f>
        <v>0</v>
      </c>
      <c r="X31" s="41">
        <f>'Что купили'!X31</f>
        <v>0</v>
      </c>
      <c r="Y31" s="41">
        <f>'Что купили'!Y31</f>
        <v>0</v>
      </c>
      <c r="Z31" s="41">
        <f>'Что купили'!Z31</f>
        <v>0</v>
      </c>
      <c r="AA31" s="41">
        <f>'Что купили'!AA31</f>
        <v>0</v>
      </c>
      <c r="AB31" s="41">
        <f>'Что купили'!AB31</f>
        <v>0</v>
      </c>
      <c r="AC31" s="41">
        <f>'Что купили'!AC31</f>
        <v>0</v>
      </c>
      <c r="AD31" s="291">
        <f t="shared" si="0"/>
        <v>330</v>
      </c>
      <c r="AE31" s="291">
        <f>AD31-(SUM(Всего!D31:'Всего'!X31))</f>
        <v>0</v>
      </c>
      <c r="AF31" s="292">
        <f t="shared" si="1"/>
        <v>15</v>
      </c>
      <c r="AG31" s="293" t="str">
        <f t="shared" si="2"/>
        <v>тортик Боярушка</v>
      </c>
      <c r="AH31" s="294">
        <f>выдача!B31</f>
        <v>0</v>
      </c>
      <c r="AI31" s="70">
        <f>'Что купили'!AI31</f>
        <v>0</v>
      </c>
      <c r="AJ31" s="70">
        <f>'Что купили'!AJ31</f>
        <v>0</v>
      </c>
      <c r="AK31" s="70">
        <f>'Что купили'!AK31</f>
        <v>0</v>
      </c>
      <c r="AL31" s="70">
        <f>'Что купили'!AL31</f>
        <v>0</v>
      </c>
      <c r="AM31" s="70">
        <f>'Что купили'!AM31</f>
        <v>0</v>
      </c>
      <c r="AN31" s="70">
        <f>'Что купили'!AN31</f>
        <v>0</v>
      </c>
      <c r="AO31" s="70">
        <f>'Что купили'!AO31</f>
        <v>0</v>
      </c>
      <c r="AP31" s="70">
        <f>'Что купили'!AP31</f>
        <v>0</v>
      </c>
      <c r="AQ31" s="70">
        <f>'Что купили'!AQ31</f>
        <v>0</v>
      </c>
      <c r="AR31" s="70">
        <f>'Что купили'!AR31</f>
        <v>0</v>
      </c>
      <c r="AS31" s="70">
        <f>'Что купили'!AS31</f>
        <v>0</v>
      </c>
      <c r="AT31" s="70">
        <f>'Что купили'!AT31</f>
        <v>0</v>
      </c>
      <c r="AU31" s="70">
        <f>'Что купили'!AU31</f>
        <v>0</v>
      </c>
      <c r="AV31" s="70">
        <f>'Что купили'!AV31</f>
        <v>0</v>
      </c>
      <c r="AW31" s="70">
        <f>'Что купили'!AW31</f>
        <v>0</v>
      </c>
      <c r="AX31" s="70">
        <f>'Что купили'!AX31</f>
        <v>0</v>
      </c>
      <c r="AY31" s="70">
        <f>'Что купили'!AY31</f>
        <v>0</v>
      </c>
      <c r="AZ31" s="70">
        <f>'Что купили'!AZ31</f>
        <v>0</v>
      </c>
      <c r="BA31" s="70">
        <f>'Что купили'!BA31</f>
        <v>0</v>
      </c>
      <c r="BB31" s="70">
        <f>'Что купили'!BB31</f>
        <v>0</v>
      </c>
      <c r="BC31" s="70">
        <f>'Что купили'!BC31</f>
        <v>22</v>
      </c>
      <c r="BD31" s="43"/>
    </row>
    <row r="32" spans="1:56">
      <c r="A32">
        <f>'Что купили'!A32</f>
        <v>0</v>
      </c>
      <c r="B32" s="41">
        <f>'Что купили'!B32</f>
        <v>0</v>
      </c>
      <c r="C32" s="41">
        <f>'Что купили'!C32</f>
        <v>0</v>
      </c>
      <c r="D32" s="41">
        <f>'Что купили'!D32</f>
        <v>0</v>
      </c>
      <c r="E32" s="41">
        <f>'Что купили'!E32</f>
        <v>0</v>
      </c>
      <c r="F32" s="41">
        <f>'Что купили'!F32</f>
        <v>0</v>
      </c>
      <c r="G32" s="41">
        <f>'Что купили'!G32</f>
        <v>0</v>
      </c>
      <c r="H32" s="41">
        <f>'Что купили'!H32</f>
        <v>0</v>
      </c>
      <c r="I32" s="41">
        <f>'Что купили'!I32</f>
        <v>0</v>
      </c>
      <c r="J32" s="41">
        <f>'Что купили'!J32</f>
        <v>0</v>
      </c>
      <c r="K32" s="41">
        <f>'Что купили'!K32</f>
        <v>0</v>
      </c>
      <c r="L32" s="41">
        <f>'Что купили'!L32</f>
        <v>0</v>
      </c>
      <c r="M32" s="41">
        <f>'Что купили'!M32</f>
        <v>0</v>
      </c>
      <c r="N32" s="41">
        <f>'Что купили'!N32</f>
        <v>0</v>
      </c>
      <c r="O32" s="41">
        <f>'Что купили'!O32</f>
        <v>0</v>
      </c>
      <c r="P32" s="41">
        <f>'Что купили'!P32</f>
        <v>0</v>
      </c>
      <c r="Q32" s="41">
        <f>'Что купили'!Q32</f>
        <v>0</v>
      </c>
      <c r="R32" s="41">
        <f>'Что купили'!R32</f>
        <v>0</v>
      </c>
      <c r="S32" s="41">
        <f>'Что купили'!S32</f>
        <v>0</v>
      </c>
      <c r="T32" s="41">
        <f>'Что купили'!T32</f>
        <v>0</v>
      </c>
      <c r="U32" s="41">
        <f>'Что купили'!U32</f>
        <v>0</v>
      </c>
      <c r="V32" s="41">
        <f>'Что купили'!V32</f>
        <v>0</v>
      </c>
      <c r="W32" s="41">
        <f>'Что купили'!W32</f>
        <v>0</v>
      </c>
      <c r="X32" s="41">
        <f>'Что купили'!X32</f>
        <v>0</v>
      </c>
      <c r="Y32" s="41">
        <f>'Что купили'!Y32</f>
        <v>0</v>
      </c>
      <c r="Z32" s="41">
        <f>'Что купили'!Z32</f>
        <v>0</v>
      </c>
      <c r="AA32" s="41">
        <f>'Что купили'!AA32</f>
        <v>0</v>
      </c>
      <c r="AB32" s="41">
        <f>'Что купили'!AB32</f>
        <v>0</v>
      </c>
      <c r="AC32" s="41">
        <f>'Что купили'!AC32</f>
        <v>0</v>
      </c>
      <c r="AD32" s="291">
        <f t="shared" si="0"/>
        <v>0</v>
      </c>
      <c r="AE32" s="291">
        <f>AD32-(SUM(Всего!D32:'Всего'!X32))</f>
        <v>0</v>
      </c>
      <c r="AF32" s="292">
        <f t="shared" si="1"/>
        <v>0</v>
      </c>
      <c r="AG32" s="293">
        <f t="shared" si="2"/>
        <v>0</v>
      </c>
      <c r="AH32" s="294">
        <f>выдача!B32</f>
        <v>0</v>
      </c>
      <c r="AI32" s="70">
        <f>'Что купили'!AI32</f>
        <v>0</v>
      </c>
      <c r="AJ32" s="70">
        <f>'Что купили'!AJ32</f>
        <v>0</v>
      </c>
      <c r="AK32" s="70">
        <f>'Что купили'!AK32</f>
        <v>0</v>
      </c>
      <c r="AL32" s="70">
        <f>'Что купили'!AL32</f>
        <v>0</v>
      </c>
      <c r="AM32" s="70">
        <f>'Что купили'!AM32</f>
        <v>0</v>
      </c>
      <c r="AN32" s="70">
        <f>'Что купили'!AN32</f>
        <v>0</v>
      </c>
      <c r="AO32" s="70">
        <f>'Что купили'!AO32</f>
        <v>0</v>
      </c>
      <c r="AP32" s="70">
        <f>'Что купили'!AP32</f>
        <v>0</v>
      </c>
      <c r="AQ32" s="70">
        <f>'Что купили'!AQ32</f>
        <v>0</v>
      </c>
      <c r="AR32" s="70">
        <f>'Что купили'!AR32</f>
        <v>0</v>
      </c>
      <c r="AS32" s="70">
        <f>'Что купили'!AS32</f>
        <v>0</v>
      </c>
      <c r="AT32" s="70">
        <f>'Что купили'!AT32</f>
        <v>0</v>
      </c>
      <c r="AU32" s="70">
        <f>'Что купили'!AU32</f>
        <v>0</v>
      </c>
      <c r="AV32" s="70">
        <f>'Что купили'!AV32</f>
        <v>0</v>
      </c>
      <c r="AW32" s="70">
        <f>'Что купили'!AW32</f>
        <v>0</v>
      </c>
      <c r="AX32" s="70">
        <f>'Что купили'!AX32</f>
        <v>0</v>
      </c>
      <c r="AY32" s="70">
        <f>'Что купили'!AY32</f>
        <v>0</v>
      </c>
      <c r="AZ32" s="70">
        <f>'Что купили'!AZ32</f>
        <v>0</v>
      </c>
      <c r="BA32" s="70">
        <f>'Что купили'!BA32</f>
        <v>0</v>
      </c>
      <c r="BB32" s="70">
        <f>'Что купили'!BB32</f>
        <v>0</v>
      </c>
      <c r="BC32" s="70">
        <f>'Что купили'!BC32</f>
        <v>0</v>
      </c>
      <c r="BD32" s="43"/>
    </row>
    <row r="33" spans="1:56">
      <c r="A33">
        <f>'Что купили'!A33</f>
        <v>0</v>
      </c>
      <c r="B33" s="41">
        <f>'Что купили'!B33</f>
        <v>0</v>
      </c>
      <c r="C33" s="41">
        <f>'Что купили'!C33</f>
        <v>0</v>
      </c>
      <c r="D33" s="41">
        <f>'Что купили'!D33</f>
        <v>0</v>
      </c>
      <c r="E33" s="41">
        <f>'Что купили'!E33</f>
        <v>0</v>
      </c>
      <c r="F33" s="41">
        <f>'Что купили'!F33</f>
        <v>0</v>
      </c>
      <c r="G33" s="41">
        <f>'Что купили'!G33</f>
        <v>0</v>
      </c>
      <c r="H33" s="41">
        <f>'Что купили'!H33</f>
        <v>0</v>
      </c>
      <c r="I33" s="41">
        <f>'Что купили'!I33</f>
        <v>0</v>
      </c>
      <c r="J33" s="41">
        <f>'Что купили'!J33</f>
        <v>0</v>
      </c>
      <c r="K33" s="41">
        <f>'Что купили'!K33</f>
        <v>0</v>
      </c>
      <c r="L33" s="41">
        <f>'Что купили'!L33</f>
        <v>0</v>
      </c>
      <c r="M33" s="41">
        <f>'Что купили'!M33</f>
        <v>0</v>
      </c>
      <c r="N33" s="41">
        <f>'Что купили'!N33</f>
        <v>0</v>
      </c>
      <c r="O33" s="41">
        <f>'Что купили'!O33</f>
        <v>0</v>
      </c>
      <c r="P33" s="41">
        <f>'Что купили'!P33</f>
        <v>0</v>
      </c>
      <c r="Q33" s="41">
        <f>'Что купили'!Q33</f>
        <v>0</v>
      </c>
      <c r="R33" s="41">
        <f>'Что купили'!R33</f>
        <v>0</v>
      </c>
      <c r="S33" s="41">
        <f>'Что купили'!S33</f>
        <v>0</v>
      </c>
      <c r="T33" s="41">
        <f>'Что купили'!T33</f>
        <v>0</v>
      </c>
      <c r="U33" s="41">
        <f>'Что купили'!U33</f>
        <v>0</v>
      </c>
      <c r="V33" s="41">
        <f>'Что купили'!V33</f>
        <v>0</v>
      </c>
      <c r="W33" s="41">
        <f>'Что купили'!W33</f>
        <v>0</v>
      </c>
      <c r="X33" s="41">
        <f>'Что купили'!X33</f>
        <v>0</v>
      </c>
      <c r="Y33" s="41">
        <f>'Что купили'!Y33</f>
        <v>0</v>
      </c>
      <c r="Z33" s="41">
        <f>'Что купили'!Z33</f>
        <v>0</v>
      </c>
      <c r="AA33" s="41">
        <f>'Что купили'!AA33</f>
        <v>0</v>
      </c>
      <c r="AB33" s="41">
        <f>'Что купили'!AB33</f>
        <v>0</v>
      </c>
      <c r="AC33" s="41">
        <f>'Что купили'!AC33</f>
        <v>0</v>
      </c>
      <c r="AD33" s="291">
        <f t="shared" si="0"/>
        <v>0</v>
      </c>
      <c r="AE33" s="291">
        <f>AD33-(SUM(Всего!D33:'Всего'!X33))</f>
        <v>0</v>
      </c>
      <c r="AF33" s="292">
        <f t="shared" si="1"/>
        <v>0</v>
      </c>
      <c r="AG33" s="293">
        <f t="shared" si="2"/>
        <v>0</v>
      </c>
      <c r="AH33" s="294">
        <f>выдача!B33</f>
        <v>0</v>
      </c>
      <c r="AI33" s="70">
        <f>'Что купили'!AI33</f>
        <v>0</v>
      </c>
      <c r="AJ33" s="70">
        <f>'Что купили'!AJ33</f>
        <v>0</v>
      </c>
      <c r="AK33" s="70">
        <f>'Что купили'!AK33</f>
        <v>0</v>
      </c>
      <c r="AL33" s="70">
        <f>'Что купили'!AL33</f>
        <v>0</v>
      </c>
      <c r="AM33" s="70">
        <f>'Что купили'!AM33</f>
        <v>0</v>
      </c>
      <c r="AN33" s="70">
        <f>'Что купили'!AN33</f>
        <v>0</v>
      </c>
      <c r="AO33" s="70">
        <f>'Что купили'!AO33</f>
        <v>0</v>
      </c>
      <c r="AP33" s="70">
        <f>'Что купили'!AP33</f>
        <v>0</v>
      </c>
      <c r="AQ33" s="70">
        <f>'Что купили'!AQ33</f>
        <v>0</v>
      </c>
      <c r="AR33" s="70">
        <f>'Что купили'!AR33</f>
        <v>0</v>
      </c>
      <c r="AS33" s="70">
        <f>'Что купили'!AS33</f>
        <v>0</v>
      </c>
      <c r="AT33" s="70">
        <f>'Что купили'!AT33</f>
        <v>0</v>
      </c>
      <c r="AU33" s="70">
        <f>'Что купили'!AU33</f>
        <v>0</v>
      </c>
      <c r="AV33" s="70">
        <f>'Что купили'!AV33</f>
        <v>0</v>
      </c>
      <c r="AW33" s="70">
        <f>'Что купили'!AW33</f>
        <v>0</v>
      </c>
      <c r="AX33" s="70">
        <f>'Что купили'!AX33</f>
        <v>0</v>
      </c>
      <c r="AY33" s="70">
        <f>'Что купили'!AY33</f>
        <v>0</v>
      </c>
      <c r="AZ33" s="70">
        <f>'Что купили'!AZ33</f>
        <v>0</v>
      </c>
      <c r="BA33" s="70">
        <f>'Что купили'!BA33</f>
        <v>0</v>
      </c>
      <c r="BB33" s="70">
        <f>'Что купили'!BB33</f>
        <v>0</v>
      </c>
      <c r="BC33" s="70">
        <f>'Что купили'!BC33</f>
        <v>0</v>
      </c>
      <c r="BD33" s="43"/>
    </row>
    <row r="34" spans="1:56">
      <c r="A34">
        <f>'Что купили'!A34</f>
        <v>0</v>
      </c>
      <c r="B34" s="41">
        <f>'Что купили'!B34</f>
        <v>0</v>
      </c>
      <c r="C34" s="41">
        <f>'Что купили'!C34</f>
        <v>0</v>
      </c>
      <c r="D34" s="41">
        <f>'Что купили'!D34</f>
        <v>0</v>
      </c>
      <c r="E34" s="41">
        <f>'Что купили'!E34</f>
        <v>0</v>
      </c>
      <c r="F34" s="41">
        <f>'Что купили'!F34</f>
        <v>0</v>
      </c>
      <c r="G34" s="41">
        <f>'Что купили'!G34</f>
        <v>0</v>
      </c>
      <c r="H34" s="41">
        <f>'Что купили'!H34</f>
        <v>0</v>
      </c>
      <c r="I34" s="41">
        <f>'Что купили'!I34</f>
        <v>0</v>
      </c>
      <c r="J34" s="41">
        <f>'Что купили'!J34</f>
        <v>0</v>
      </c>
      <c r="K34" s="41">
        <f>'Что купили'!K34</f>
        <v>0</v>
      </c>
      <c r="L34" s="41">
        <f>'Что купили'!L34</f>
        <v>0</v>
      </c>
      <c r="M34" s="41">
        <f>'Что купили'!M34</f>
        <v>0</v>
      </c>
      <c r="N34" s="41">
        <f>'Что купили'!N34</f>
        <v>0</v>
      </c>
      <c r="O34" s="41">
        <f>'Что купили'!O34</f>
        <v>0</v>
      </c>
      <c r="P34" s="41">
        <f>'Что купили'!P34</f>
        <v>0</v>
      </c>
      <c r="Q34" s="41">
        <f>'Что купили'!Q34</f>
        <v>0</v>
      </c>
      <c r="R34" s="41">
        <f>'Что купили'!R34</f>
        <v>0</v>
      </c>
      <c r="S34" s="41">
        <f>'Что купили'!S34</f>
        <v>0</v>
      </c>
      <c r="T34" s="41">
        <f>'Что купили'!T34</f>
        <v>0</v>
      </c>
      <c r="U34" s="41">
        <f>'Что купили'!U34</f>
        <v>0</v>
      </c>
      <c r="V34" s="41">
        <f>'Что купили'!V34</f>
        <v>0</v>
      </c>
      <c r="W34" s="41">
        <f>'Что купили'!W34</f>
        <v>0</v>
      </c>
      <c r="X34" s="41">
        <f>'Что купили'!X34</f>
        <v>0</v>
      </c>
      <c r="Y34" s="41">
        <f>'Что купили'!Y34</f>
        <v>0</v>
      </c>
      <c r="Z34" s="41">
        <f>'Что купили'!Z34</f>
        <v>0</v>
      </c>
      <c r="AA34" s="41">
        <f>'Что купили'!AA34</f>
        <v>0</v>
      </c>
      <c r="AB34" s="41">
        <f>'Что купили'!AB34</f>
        <v>0</v>
      </c>
      <c r="AC34" s="41">
        <f>'Что купили'!AC34</f>
        <v>0</v>
      </c>
      <c r="AD34" s="291">
        <f t="shared" si="0"/>
        <v>0</v>
      </c>
      <c r="AE34" s="291">
        <f>AD34-(SUM(Всего!D34:'Всего'!X34))</f>
        <v>0</v>
      </c>
      <c r="AF34" s="292">
        <f t="shared" si="1"/>
        <v>0</v>
      </c>
      <c r="AG34" s="293">
        <f t="shared" si="2"/>
        <v>0</v>
      </c>
      <c r="AH34" s="294">
        <f>выдача!B34</f>
        <v>0</v>
      </c>
      <c r="AI34" s="70">
        <f>'Что купили'!AI34</f>
        <v>0</v>
      </c>
      <c r="AJ34" s="70">
        <f>'Что купили'!AJ34</f>
        <v>0</v>
      </c>
      <c r="AK34" s="70">
        <f>'Что купили'!AK34</f>
        <v>0</v>
      </c>
      <c r="AL34" s="70">
        <f>'Что купили'!AL34</f>
        <v>0</v>
      </c>
      <c r="AM34" s="70">
        <f>'Что купили'!AM34</f>
        <v>0</v>
      </c>
      <c r="AN34" s="70">
        <f>'Что купили'!AN34</f>
        <v>0</v>
      </c>
      <c r="AO34" s="70">
        <f>'Что купили'!AO34</f>
        <v>0</v>
      </c>
      <c r="AP34" s="70">
        <f>'Что купили'!AP34</f>
        <v>0</v>
      </c>
      <c r="AQ34" s="70">
        <f>'Что купили'!AQ34</f>
        <v>0</v>
      </c>
      <c r="AR34" s="70">
        <f>'Что купили'!AR34</f>
        <v>0</v>
      </c>
      <c r="AS34" s="70">
        <f>'Что купили'!AS34</f>
        <v>0</v>
      </c>
      <c r="AT34" s="70">
        <f>'Что купили'!AT34</f>
        <v>0</v>
      </c>
      <c r="AU34" s="70">
        <f>'Что купили'!AU34</f>
        <v>0</v>
      </c>
      <c r="AV34" s="70">
        <f>'Что купили'!AV34</f>
        <v>0</v>
      </c>
      <c r="AW34" s="70">
        <f>'Что купили'!AW34</f>
        <v>0</v>
      </c>
      <c r="AX34" s="70">
        <f>'Что купили'!AX34</f>
        <v>0</v>
      </c>
      <c r="AY34" s="70">
        <f>'Что купили'!AY34</f>
        <v>0</v>
      </c>
      <c r="AZ34" s="70">
        <f>'Что купили'!AZ34</f>
        <v>0</v>
      </c>
      <c r="BA34" s="70">
        <f>'Что купили'!BA34</f>
        <v>0</v>
      </c>
      <c r="BB34" s="70">
        <f>'Что купили'!BB34</f>
        <v>0</v>
      </c>
      <c r="BC34" s="70">
        <f>'Что купили'!BC34</f>
        <v>0</v>
      </c>
      <c r="BD34" s="43"/>
    </row>
    <row r="35" spans="1:56">
      <c r="A35">
        <f>'Что купили'!A35</f>
        <v>0</v>
      </c>
      <c r="B35" s="41">
        <f>'Что купили'!B35</f>
        <v>0</v>
      </c>
      <c r="C35" s="41">
        <f>'Что купили'!C35</f>
        <v>0</v>
      </c>
      <c r="D35" s="41">
        <f>'Что купили'!D35</f>
        <v>0</v>
      </c>
      <c r="E35" s="41">
        <f>'Что купили'!E35</f>
        <v>0</v>
      </c>
      <c r="F35" s="41">
        <f>'Что купили'!F35</f>
        <v>0</v>
      </c>
      <c r="G35" s="41">
        <f>'Что купили'!G35</f>
        <v>0</v>
      </c>
      <c r="H35" s="41">
        <f>'Что купили'!H35</f>
        <v>0</v>
      </c>
      <c r="I35" s="41">
        <f>'Что купили'!I35</f>
        <v>0</v>
      </c>
      <c r="J35" s="41">
        <f>'Что купили'!J35</f>
        <v>0</v>
      </c>
      <c r="K35" s="41">
        <f>'Что купили'!K35</f>
        <v>0</v>
      </c>
      <c r="L35" s="41">
        <f>'Что купили'!L35</f>
        <v>0</v>
      </c>
      <c r="M35" s="41">
        <f>'Что купили'!M35</f>
        <v>0</v>
      </c>
      <c r="N35" s="41">
        <f>'Что купили'!N35</f>
        <v>0</v>
      </c>
      <c r="O35" s="41">
        <f>'Что купили'!O35</f>
        <v>0</v>
      </c>
      <c r="P35" s="41">
        <f>'Что купили'!P35</f>
        <v>0</v>
      </c>
      <c r="Q35" s="41">
        <f>'Что купили'!Q35</f>
        <v>0</v>
      </c>
      <c r="R35" s="41">
        <f>'Что купили'!R35</f>
        <v>0</v>
      </c>
      <c r="S35" s="41">
        <f>'Что купили'!S35</f>
        <v>0</v>
      </c>
      <c r="T35" s="41">
        <f>'Что купили'!T35</f>
        <v>0</v>
      </c>
      <c r="U35" s="41">
        <f>'Что купили'!U35</f>
        <v>0</v>
      </c>
      <c r="V35" s="41">
        <f>'Что купили'!V35</f>
        <v>0</v>
      </c>
      <c r="W35" s="41">
        <f>'Что купили'!W35</f>
        <v>0</v>
      </c>
      <c r="X35" s="41">
        <f>'Что купили'!X35</f>
        <v>0</v>
      </c>
      <c r="Y35" s="41">
        <f>'Что купили'!Y35</f>
        <v>0</v>
      </c>
      <c r="Z35" s="41">
        <f>'Что купили'!Z35</f>
        <v>0</v>
      </c>
      <c r="AA35" s="41">
        <f>'Что купили'!AA35</f>
        <v>0</v>
      </c>
      <c r="AB35" s="41">
        <f>'Что купили'!AB35</f>
        <v>0</v>
      </c>
      <c r="AC35" s="41">
        <f>'Что купили'!AC35</f>
        <v>0</v>
      </c>
      <c r="AD35" s="291">
        <f t="shared" si="0"/>
        <v>0</v>
      </c>
      <c r="AE35" s="291">
        <f>AD35-(SUM(Всего!D35:'Всего'!X35))</f>
        <v>0</v>
      </c>
      <c r="AF35" s="292">
        <f t="shared" si="1"/>
        <v>0</v>
      </c>
      <c r="AG35" s="293">
        <f t="shared" si="2"/>
        <v>0</v>
      </c>
      <c r="AH35" s="294">
        <f>выдача!B35</f>
        <v>0</v>
      </c>
      <c r="AI35" s="70">
        <f>'Что купили'!AI35</f>
        <v>0</v>
      </c>
      <c r="AJ35" s="70">
        <f>'Что купили'!AJ35</f>
        <v>0</v>
      </c>
      <c r="AK35" s="70">
        <f>'Что купили'!AK35</f>
        <v>0</v>
      </c>
      <c r="AL35" s="70">
        <f>'Что купили'!AL35</f>
        <v>0</v>
      </c>
      <c r="AM35" s="70">
        <f>'Что купили'!AM35</f>
        <v>0</v>
      </c>
      <c r="AN35" s="70">
        <f>'Что купили'!AN35</f>
        <v>0</v>
      </c>
      <c r="AO35" s="70">
        <f>'Что купили'!AO35</f>
        <v>0</v>
      </c>
      <c r="AP35" s="70">
        <f>'Что купили'!AP35</f>
        <v>0</v>
      </c>
      <c r="AQ35" s="70">
        <f>'Что купили'!AQ35</f>
        <v>0</v>
      </c>
      <c r="AR35" s="70">
        <f>'Что купили'!AR35</f>
        <v>0</v>
      </c>
      <c r="AS35" s="70">
        <f>'Что купили'!AS35</f>
        <v>0</v>
      </c>
      <c r="AT35" s="70">
        <f>'Что купили'!AT35</f>
        <v>0</v>
      </c>
      <c r="AU35" s="70">
        <f>'Что купили'!AU35</f>
        <v>0</v>
      </c>
      <c r="AV35" s="70">
        <f>'Что купили'!AV35</f>
        <v>0</v>
      </c>
      <c r="AW35" s="70">
        <f>'Что купили'!AW35</f>
        <v>0</v>
      </c>
      <c r="AX35" s="70">
        <f>'Что купили'!AX35</f>
        <v>0</v>
      </c>
      <c r="AY35" s="70">
        <f>'Что купили'!AY35</f>
        <v>0</v>
      </c>
      <c r="AZ35" s="70">
        <f>'Что купили'!AZ35</f>
        <v>0</v>
      </c>
      <c r="BA35" s="70">
        <f>'Что купили'!BA35</f>
        <v>0</v>
      </c>
      <c r="BB35" s="70">
        <f>'Что купили'!BB35</f>
        <v>0</v>
      </c>
      <c r="BC35" s="70">
        <f>'Что купили'!BC35</f>
        <v>0</v>
      </c>
      <c r="BD35" s="43"/>
    </row>
    <row r="36" spans="1:56">
      <c r="A36" t="str">
        <f>'Что купили'!A36</f>
        <v>компот (сухофрукты)</v>
      </c>
      <c r="B36" s="41">
        <f>'Что купили'!B36</f>
        <v>2.1</v>
      </c>
      <c r="C36" s="41">
        <f>'Что купили'!C36</f>
        <v>215</v>
      </c>
      <c r="D36" s="41">
        <f>'Что купили'!D36</f>
        <v>0</v>
      </c>
      <c r="E36" s="41">
        <f>'Что купили'!E36</f>
        <v>0</v>
      </c>
      <c r="F36" s="41">
        <f>'Что купили'!F36</f>
        <v>0</v>
      </c>
      <c r="G36" s="41">
        <f>'Что купили'!G36</f>
        <v>0</v>
      </c>
      <c r="H36" s="41">
        <f>'Что купили'!H36</f>
        <v>0</v>
      </c>
      <c r="I36" s="41">
        <f>'Что купили'!I36</f>
        <v>0</v>
      </c>
      <c r="J36" s="41">
        <f>'Что купили'!J36</f>
        <v>0</v>
      </c>
      <c r="K36" s="41">
        <f>'Что купили'!K36</f>
        <v>0</v>
      </c>
      <c r="L36" s="41">
        <f>'Что купили'!L36</f>
        <v>0</v>
      </c>
      <c r="M36" s="41">
        <f>'Что купили'!M36</f>
        <v>0</v>
      </c>
      <c r="N36" s="41">
        <f>'Что купили'!N36</f>
        <v>0</v>
      </c>
      <c r="O36" s="41">
        <f>'Что купили'!O36</f>
        <v>0</v>
      </c>
      <c r="P36" s="41">
        <f>'Что купили'!P36</f>
        <v>0</v>
      </c>
      <c r="Q36" s="41">
        <f>'Что купили'!Q36</f>
        <v>0</v>
      </c>
      <c r="R36" s="41">
        <f>'Что купили'!R36</f>
        <v>0</v>
      </c>
      <c r="S36" s="41">
        <f>'Что купили'!S36</f>
        <v>0</v>
      </c>
      <c r="T36" s="41">
        <f>'Что купили'!T36</f>
        <v>0</v>
      </c>
      <c r="U36" s="41">
        <f>'Что купили'!U36</f>
        <v>0</v>
      </c>
      <c r="V36" s="41">
        <f>'Что купили'!V36</f>
        <v>0</v>
      </c>
      <c r="W36" s="41">
        <f>'Что купили'!W36</f>
        <v>0</v>
      </c>
      <c r="X36" s="41">
        <f>'Что купили'!X36</f>
        <v>0</v>
      </c>
      <c r="Y36" s="41">
        <f>'Что купили'!Y36</f>
        <v>0</v>
      </c>
      <c r="Z36" s="41">
        <f>'Что купили'!Z36</f>
        <v>0</v>
      </c>
      <c r="AA36" s="41">
        <f>'Что купили'!AA36</f>
        <v>0</v>
      </c>
      <c r="AB36" s="41">
        <f>'Что купили'!AB36</f>
        <v>0</v>
      </c>
      <c r="AC36" s="41">
        <f>'Что купили'!AC36</f>
        <v>0</v>
      </c>
      <c r="AD36" s="291">
        <f t="shared" si="0"/>
        <v>451.5</v>
      </c>
      <c r="AE36" s="291">
        <f>AD36-(SUM(Всего!D36:'Всего'!X36))</f>
        <v>0</v>
      </c>
      <c r="AF36" s="292">
        <f t="shared" si="1"/>
        <v>2.1</v>
      </c>
      <c r="AG36" s="293" t="str">
        <f t="shared" si="2"/>
        <v>компот (сухофрукты)</v>
      </c>
      <c r="AH36" s="294">
        <f>выдача!B36</f>
        <v>0</v>
      </c>
      <c r="AI36" s="70">
        <f>'Что купили'!AI36</f>
        <v>215</v>
      </c>
      <c r="AJ36" s="70">
        <f>'Что купили'!AJ36</f>
        <v>215</v>
      </c>
      <c r="AK36" s="70">
        <f>'Что купили'!AK36</f>
        <v>215</v>
      </c>
      <c r="AL36" s="70">
        <f>'Что купили'!AL36</f>
        <v>215</v>
      </c>
      <c r="AM36" s="70">
        <f>'Что купили'!AM36</f>
        <v>215</v>
      </c>
      <c r="AN36" s="70">
        <f>'Что купили'!AN36</f>
        <v>215</v>
      </c>
      <c r="AO36" s="70">
        <f>'Что купили'!AO36</f>
        <v>215</v>
      </c>
      <c r="AP36" s="70">
        <f>'Что купили'!AP36</f>
        <v>215</v>
      </c>
      <c r="AQ36" s="70">
        <f>'Что купили'!AQ36</f>
        <v>215</v>
      </c>
      <c r="AR36" s="70">
        <f>'Что купили'!AR36</f>
        <v>215</v>
      </c>
      <c r="AS36" s="70">
        <f>'Что купили'!AS36</f>
        <v>215</v>
      </c>
      <c r="AT36" s="70">
        <f>'Что купили'!AT36</f>
        <v>215</v>
      </c>
      <c r="AU36" s="70">
        <f>'Что купили'!AU36</f>
        <v>215</v>
      </c>
      <c r="AV36" s="70">
        <f>'Что купили'!AV36</f>
        <v>215</v>
      </c>
      <c r="AW36" s="70">
        <f>'Что купили'!AW36</f>
        <v>215</v>
      </c>
      <c r="AX36" s="70">
        <f>'Что купили'!AX36</f>
        <v>215</v>
      </c>
      <c r="AY36" s="70">
        <f>'Что купили'!AY36</f>
        <v>215</v>
      </c>
      <c r="AZ36" s="70">
        <f>'Что купили'!AZ36</f>
        <v>215</v>
      </c>
      <c r="BA36" s="70">
        <f>'Что купили'!BA36</f>
        <v>215</v>
      </c>
      <c r="BB36" s="70">
        <f>'Что купили'!BB36</f>
        <v>215</v>
      </c>
      <c r="BC36" s="70">
        <f>'Что купили'!BC36</f>
        <v>215</v>
      </c>
      <c r="BD36" s="43"/>
    </row>
    <row r="37" spans="1:56">
      <c r="A37" t="str">
        <f>'Что купили'!A37</f>
        <v>кисель</v>
      </c>
      <c r="B37" s="41">
        <f>'Что купили'!B37</f>
        <v>1.9</v>
      </c>
      <c r="C37" s="41">
        <f>'Что купили'!C37</f>
        <v>323</v>
      </c>
      <c r="D37" s="41">
        <f>'Что купили'!D37</f>
        <v>0</v>
      </c>
      <c r="E37" s="41">
        <f>'Что купили'!E37</f>
        <v>0</v>
      </c>
      <c r="F37" s="41">
        <f>'Что купили'!F37</f>
        <v>0</v>
      </c>
      <c r="G37" s="41">
        <f>'Что купили'!G37</f>
        <v>0</v>
      </c>
      <c r="H37" s="41">
        <f>'Что купили'!H37</f>
        <v>0</v>
      </c>
      <c r="I37" s="41">
        <f>'Что купили'!I37</f>
        <v>0</v>
      </c>
      <c r="J37" s="41">
        <f>'Что купили'!J37</f>
        <v>0</v>
      </c>
      <c r="K37" s="41">
        <f>'Что купили'!K37</f>
        <v>0</v>
      </c>
      <c r="L37" s="41">
        <f>'Что купили'!L37</f>
        <v>0</v>
      </c>
      <c r="M37" s="41">
        <f>'Что купили'!M37</f>
        <v>0</v>
      </c>
      <c r="N37" s="41">
        <f>'Что купили'!N37</f>
        <v>0</v>
      </c>
      <c r="O37" s="41">
        <f>'Что купили'!O37</f>
        <v>0</v>
      </c>
      <c r="P37" s="41">
        <f>'Что купили'!P37</f>
        <v>0</v>
      </c>
      <c r="Q37" s="41">
        <f>'Что купили'!Q37</f>
        <v>0</v>
      </c>
      <c r="R37" s="41">
        <f>'Что купили'!R37</f>
        <v>0</v>
      </c>
      <c r="S37" s="41">
        <f>'Что купили'!S37</f>
        <v>0</v>
      </c>
      <c r="T37" s="41">
        <f>'Что купили'!T37</f>
        <v>0</v>
      </c>
      <c r="U37" s="41">
        <f>'Что купили'!U37</f>
        <v>0</v>
      </c>
      <c r="V37" s="41">
        <f>'Что купили'!V37</f>
        <v>0</v>
      </c>
      <c r="W37" s="41">
        <f>'Что купили'!W37</f>
        <v>0</v>
      </c>
      <c r="X37" s="41">
        <f>'Что купили'!X37</f>
        <v>0</v>
      </c>
      <c r="Y37" s="41">
        <f>'Что купили'!Y37</f>
        <v>0</v>
      </c>
      <c r="Z37" s="41">
        <f>'Что купили'!Z37</f>
        <v>0</v>
      </c>
      <c r="AA37" s="41">
        <f>'Что купили'!AA37</f>
        <v>0</v>
      </c>
      <c r="AB37" s="41">
        <f>'Что купили'!AB37</f>
        <v>0</v>
      </c>
      <c r="AC37" s="41">
        <f>'Что купили'!AC37</f>
        <v>0</v>
      </c>
      <c r="AD37" s="291">
        <f t="shared" si="0"/>
        <v>613.69999999999993</v>
      </c>
      <c r="AE37" s="291">
        <f>AD37-(SUM(Всего!D37:'Всего'!X37))</f>
        <v>0</v>
      </c>
      <c r="AF37" s="292">
        <f t="shared" si="1"/>
        <v>1.9</v>
      </c>
      <c r="AG37" s="293" t="str">
        <f t="shared" si="2"/>
        <v>кисель</v>
      </c>
      <c r="AH37" s="294">
        <f>выдача!B37</f>
        <v>0</v>
      </c>
      <c r="AI37" s="70">
        <f>'Что купили'!AI37</f>
        <v>323</v>
      </c>
      <c r="AJ37" s="70">
        <f>'Что купили'!AJ37</f>
        <v>323</v>
      </c>
      <c r="AK37" s="70">
        <f>'Что купили'!AK37</f>
        <v>323</v>
      </c>
      <c r="AL37" s="70">
        <f>'Что купили'!AL37</f>
        <v>323</v>
      </c>
      <c r="AM37" s="70">
        <f>'Что купили'!AM37</f>
        <v>323</v>
      </c>
      <c r="AN37" s="70">
        <f>'Что купили'!AN37</f>
        <v>323</v>
      </c>
      <c r="AO37" s="70">
        <f>'Что купили'!AO37</f>
        <v>323</v>
      </c>
      <c r="AP37" s="70">
        <f>'Что купили'!AP37</f>
        <v>323</v>
      </c>
      <c r="AQ37" s="70">
        <f>'Что купили'!AQ37</f>
        <v>323</v>
      </c>
      <c r="AR37" s="70">
        <f>'Что купили'!AR37</f>
        <v>323</v>
      </c>
      <c r="AS37" s="70">
        <f>'Что купили'!AS37</f>
        <v>323</v>
      </c>
      <c r="AT37" s="70">
        <f>'Что купили'!AT37</f>
        <v>323</v>
      </c>
      <c r="AU37" s="70">
        <f>'Что купили'!AU37</f>
        <v>323</v>
      </c>
      <c r="AV37" s="70">
        <f>'Что купили'!AV37</f>
        <v>323</v>
      </c>
      <c r="AW37" s="70">
        <f>'Что купили'!AW37</f>
        <v>323</v>
      </c>
      <c r="AX37" s="70">
        <f>'Что купили'!AX37</f>
        <v>323</v>
      </c>
      <c r="AY37" s="70">
        <f>'Что купили'!AY37</f>
        <v>323</v>
      </c>
      <c r="AZ37" s="70">
        <f>'Что купили'!AZ37</f>
        <v>323</v>
      </c>
      <c r="BA37" s="70">
        <f>'Что купили'!BA37</f>
        <v>323</v>
      </c>
      <c r="BB37" s="70">
        <f>'Что купили'!BB37</f>
        <v>323</v>
      </c>
      <c r="BC37" s="70">
        <f>'Что купили'!BC37</f>
        <v>323</v>
      </c>
      <c r="BD37" s="43"/>
    </row>
    <row r="38" spans="1:56">
      <c r="A38" t="str">
        <f>'Что купили'!A38</f>
        <v>чай</v>
      </c>
      <c r="B38" s="41">
        <f>'Что купили'!B38</f>
        <v>0.1</v>
      </c>
      <c r="C38" s="41">
        <f>'Что купили'!C38</f>
        <v>1225</v>
      </c>
      <c r="D38" s="41">
        <f>'Что купили'!D38</f>
        <v>0</v>
      </c>
      <c r="E38" s="41">
        <f>'Что купили'!E38</f>
        <v>0</v>
      </c>
      <c r="F38" s="41">
        <f>'Что купили'!F38</f>
        <v>0</v>
      </c>
      <c r="G38" s="41">
        <f>'Что купили'!G38</f>
        <v>0</v>
      </c>
      <c r="H38" s="41">
        <f>'Что купили'!H38</f>
        <v>0.1</v>
      </c>
      <c r="I38" s="41">
        <f>'Что купили'!I38</f>
        <v>1225</v>
      </c>
      <c r="J38" s="41">
        <f>'Что купили'!J38</f>
        <v>0</v>
      </c>
      <c r="K38" s="41">
        <f>'Что купили'!K38</f>
        <v>0</v>
      </c>
      <c r="L38" s="41">
        <f>'Что купили'!L38</f>
        <v>0</v>
      </c>
      <c r="M38" s="41">
        <f>'Что купили'!M38</f>
        <v>0</v>
      </c>
      <c r="N38" s="41">
        <f>'Что купили'!N38</f>
        <v>0</v>
      </c>
      <c r="O38" s="41">
        <f>'Что купили'!O38</f>
        <v>0</v>
      </c>
      <c r="P38" s="41">
        <f>'Что купили'!P38</f>
        <v>0</v>
      </c>
      <c r="Q38" s="41">
        <f>'Что купили'!Q38</f>
        <v>0</v>
      </c>
      <c r="R38" s="41">
        <f>'Что купили'!R38</f>
        <v>0</v>
      </c>
      <c r="S38" s="41">
        <f>'Что купили'!S38</f>
        <v>0</v>
      </c>
      <c r="T38" s="41">
        <f>'Что купили'!T38</f>
        <v>0</v>
      </c>
      <c r="U38" s="41">
        <f>'Что купили'!U38</f>
        <v>0</v>
      </c>
      <c r="V38" s="41">
        <f>'Что купили'!V38</f>
        <v>0</v>
      </c>
      <c r="W38" s="41">
        <f>'Что купили'!W38</f>
        <v>0</v>
      </c>
      <c r="X38" s="41">
        <f>'Что купили'!X38</f>
        <v>0</v>
      </c>
      <c r="Y38" s="41">
        <f>'Что купили'!Y38</f>
        <v>0</v>
      </c>
      <c r="Z38" s="41">
        <f>'Что купили'!Z38</f>
        <v>0</v>
      </c>
      <c r="AA38" s="41">
        <f>'Что купили'!AA38</f>
        <v>0</v>
      </c>
      <c r="AB38" s="41">
        <f>'Что купили'!AB38</f>
        <v>0</v>
      </c>
      <c r="AC38" s="41">
        <f>'Что купили'!AC38</f>
        <v>0</v>
      </c>
      <c r="AD38" s="291">
        <f t="shared" si="0"/>
        <v>245</v>
      </c>
      <c r="AE38" s="291">
        <f>AD38-(SUM(Всего!D38:'Всего'!X38))</f>
        <v>0</v>
      </c>
      <c r="AF38" s="292">
        <f t="shared" si="1"/>
        <v>0.2</v>
      </c>
      <c r="AG38" s="293" t="str">
        <f t="shared" si="2"/>
        <v>чай</v>
      </c>
      <c r="AH38" s="294">
        <f>выдача!B38</f>
        <v>0</v>
      </c>
      <c r="AI38" s="70">
        <f>'Что купили'!AI38</f>
        <v>1225</v>
      </c>
      <c r="AJ38" s="70">
        <f>'Что купили'!AJ38</f>
        <v>1225</v>
      </c>
      <c r="AK38" s="70">
        <f>'Что купили'!AK38</f>
        <v>1225</v>
      </c>
      <c r="AL38" s="70">
        <f>'Что купили'!AL38</f>
        <v>1225</v>
      </c>
      <c r="AM38" s="70">
        <f>'Что купили'!AM38</f>
        <v>1225</v>
      </c>
      <c r="AN38" s="70">
        <f>'Что купили'!AN38</f>
        <v>1225</v>
      </c>
      <c r="AO38" s="70">
        <f>'Что купили'!AO38</f>
        <v>1225</v>
      </c>
      <c r="AP38" s="70">
        <f>'Что купили'!AP38</f>
        <v>1225</v>
      </c>
      <c r="AQ38" s="70">
        <f>'Что купили'!AQ38</f>
        <v>1225</v>
      </c>
      <c r="AR38" s="70">
        <f>'Что купили'!AR38</f>
        <v>1225</v>
      </c>
      <c r="AS38" s="70">
        <f>'Что купили'!AS38</f>
        <v>1225</v>
      </c>
      <c r="AT38" s="70">
        <f>'Что купили'!AT38</f>
        <v>1225</v>
      </c>
      <c r="AU38" s="70">
        <f>'Что купили'!AU38</f>
        <v>1225</v>
      </c>
      <c r="AV38" s="70">
        <f>'Что купили'!AV38</f>
        <v>1225</v>
      </c>
      <c r="AW38" s="70">
        <f>'Что купили'!AW38</f>
        <v>1225</v>
      </c>
      <c r="AX38" s="70">
        <f>'Что купили'!AX38</f>
        <v>1225</v>
      </c>
      <c r="AY38" s="70">
        <f>'Что купили'!AY38</f>
        <v>1225</v>
      </c>
      <c r="AZ38" s="70">
        <f>'Что купили'!AZ38</f>
        <v>1225</v>
      </c>
      <c r="BA38" s="70">
        <f>'Что купили'!BA38</f>
        <v>1225</v>
      </c>
      <c r="BB38" s="70">
        <f>'Что купили'!BB38</f>
        <v>1225</v>
      </c>
      <c r="BC38" s="70">
        <f>'Что купили'!BC38</f>
        <v>1225</v>
      </c>
      <c r="BD38" s="43"/>
    </row>
    <row r="39" spans="1:56">
      <c r="A39" t="str">
        <f>'Что купили'!A39</f>
        <v>какао</v>
      </c>
      <c r="B39" s="41">
        <f>'Что купили'!B39</f>
        <v>0.2</v>
      </c>
      <c r="C39" s="41">
        <f>'Что купили'!C39</f>
        <v>1250</v>
      </c>
      <c r="D39" s="41">
        <f>'Что купили'!D39</f>
        <v>0</v>
      </c>
      <c r="E39" s="41">
        <f>'Что купили'!E39</f>
        <v>0</v>
      </c>
      <c r="F39" s="41">
        <f>'Что купили'!F39</f>
        <v>0</v>
      </c>
      <c r="G39" s="41">
        <f>'Что купили'!G39</f>
        <v>0</v>
      </c>
      <c r="H39" s="41">
        <f>'Что купили'!H39</f>
        <v>0</v>
      </c>
      <c r="I39" s="41">
        <f>'Что купили'!I39</f>
        <v>0</v>
      </c>
      <c r="J39" s="41">
        <f>'Что купили'!J39</f>
        <v>0</v>
      </c>
      <c r="K39" s="41">
        <f>'Что купили'!K39</f>
        <v>0</v>
      </c>
      <c r="L39" s="41">
        <f>'Что купили'!L39</f>
        <v>0</v>
      </c>
      <c r="M39" s="41">
        <f>'Что купили'!M39</f>
        <v>0</v>
      </c>
      <c r="N39" s="41">
        <f>'Что купили'!N39</f>
        <v>0</v>
      </c>
      <c r="O39" s="41">
        <f>'Что купили'!O39</f>
        <v>0</v>
      </c>
      <c r="P39" s="41">
        <f>'Что купили'!P39</f>
        <v>0</v>
      </c>
      <c r="Q39" s="41">
        <f>'Что купили'!Q39</f>
        <v>0</v>
      </c>
      <c r="R39" s="41">
        <f>'Что купили'!R39</f>
        <v>0</v>
      </c>
      <c r="S39" s="41">
        <f>'Что купили'!S39</f>
        <v>0</v>
      </c>
      <c r="T39" s="41">
        <f>'Что купили'!T39</f>
        <v>0</v>
      </c>
      <c r="U39" s="41">
        <f>'Что купили'!U39</f>
        <v>0</v>
      </c>
      <c r="V39" s="41">
        <f>'Что купили'!V39</f>
        <v>0</v>
      </c>
      <c r="W39" s="41">
        <f>'Что купили'!W39</f>
        <v>0</v>
      </c>
      <c r="X39" s="41">
        <f>'Что купили'!X39</f>
        <v>0</v>
      </c>
      <c r="Y39" s="41">
        <f>'Что купили'!Y39</f>
        <v>0</v>
      </c>
      <c r="Z39" s="41">
        <f>'Что купили'!Z39</f>
        <v>0</v>
      </c>
      <c r="AA39" s="41">
        <f>'Что купили'!AA39</f>
        <v>0</v>
      </c>
      <c r="AB39" s="41">
        <f>'Что купили'!AB39</f>
        <v>0</v>
      </c>
      <c r="AC39" s="41">
        <f>'Что купили'!AC39</f>
        <v>0</v>
      </c>
      <c r="AD39" s="291">
        <f t="shared" si="0"/>
        <v>250</v>
      </c>
      <c r="AE39" s="291">
        <f>AD39-(SUM(Всего!D39:'Всего'!X39))</f>
        <v>0</v>
      </c>
      <c r="AF39" s="292">
        <f t="shared" si="1"/>
        <v>0.2</v>
      </c>
      <c r="AG39" s="293"/>
      <c r="AH39" s="294">
        <f>выдача!B39</f>
        <v>0</v>
      </c>
      <c r="AI39" s="70">
        <f>'Что купили'!AI39</f>
        <v>1250</v>
      </c>
      <c r="AJ39" s="70">
        <f>'Что купили'!AJ39</f>
        <v>1250</v>
      </c>
      <c r="AK39" s="70">
        <f>'Что купили'!AK39</f>
        <v>1250</v>
      </c>
      <c r="AL39" s="70">
        <f>'Что купили'!AL39</f>
        <v>1250</v>
      </c>
      <c r="AM39" s="70">
        <f>'Что купили'!AM39</f>
        <v>1250</v>
      </c>
      <c r="AN39" s="70">
        <f>'Что купили'!AN39</f>
        <v>1250</v>
      </c>
      <c r="AO39" s="70">
        <f>'Что купили'!AO39</f>
        <v>1250</v>
      </c>
      <c r="AP39" s="70">
        <f>'Что купили'!AP39</f>
        <v>1250</v>
      </c>
      <c r="AQ39" s="70">
        <f>'Что купили'!AQ39</f>
        <v>1250</v>
      </c>
      <c r="AR39" s="70">
        <f>'Что купили'!AR39</f>
        <v>1250</v>
      </c>
      <c r="AS39" s="70">
        <f>'Что купили'!AS39</f>
        <v>1250</v>
      </c>
      <c r="AT39" s="70">
        <f>'Что купили'!AT39</f>
        <v>1250</v>
      </c>
      <c r="AU39" s="70">
        <f>'Что купили'!AU39</f>
        <v>1250</v>
      </c>
      <c r="AV39" s="70">
        <f>'Что купили'!AV39</f>
        <v>1250</v>
      </c>
      <c r="AW39" s="70">
        <f>'Что купили'!AW39</f>
        <v>1250</v>
      </c>
      <c r="AX39" s="70">
        <f>'Что купили'!AX39</f>
        <v>1250</v>
      </c>
      <c r="AY39" s="70">
        <f>'Что купили'!AY39</f>
        <v>1250</v>
      </c>
      <c r="AZ39" s="70">
        <f>'Что купили'!AZ39</f>
        <v>1250</v>
      </c>
      <c r="BA39" s="70">
        <f>'Что купили'!BA39</f>
        <v>1250</v>
      </c>
      <c r="BB39" s="70">
        <f>'Что купили'!BB39</f>
        <v>1250</v>
      </c>
      <c r="BC39" s="70">
        <f>'Что купили'!BC39</f>
        <v>1250</v>
      </c>
      <c r="BD39" s="43"/>
    </row>
    <row r="40" spans="1:56">
      <c r="A40">
        <f>'Что купили'!A40</f>
        <v>0</v>
      </c>
      <c r="B40" s="41">
        <f>'Что купили'!B40</f>
        <v>0</v>
      </c>
      <c r="C40" s="41">
        <f>'Что купили'!C40</f>
        <v>0</v>
      </c>
      <c r="D40" s="41">
        <f>'Что купили'!D40</f>
        <v>0</v>
      </c>
      <c r="E40" s="41">
        <f>'Что купили'!E40</f>
        <v>0</v>
      </c>
      <c r="F40" s="41">
        <f>'Что купили'!F40</f>
        <v>0</v>
      </c>
      <c r="G40" s="41">
        <f>'Что купили'!G40</f>
        <v>0</v>
      </c>
      <c r="H40" s="41">
        <f>'Что купили'!H40</f>
        <v>0</v>
      </c>
      <c r="I40" s="41">
        <f>'Что купили'!I40</f>
        <v>0</v>
      </c>
      <c r="J40" s="41">
        <f>'Что купили'!J40</f>
        <v>0</v>
      </c>
      <c r="K40" s="41">
        <f>'Что купили'!K40</f>
        <v>0</v>
      </c>
      <c r="L40" s="41">
        <f>'Что купили'!L40</f>
        <v>0</v>
      </c>
      <c r="M40" s="41">
        <f>'Что купили'!M40</f>
        <v>0</v>
      </c>
      <c r="N40" s="41">
        <f>'Что купили'!N40</f>
        <v>0</v>
      </c>
      <c r="O40" s="41">
        <f>'Что купили'!O40</f>
        <v>0</v>
      </c>
      <c r="P40" s="41">
        <f>'Что купили'!P40</f>
        <v>0</v>
      </c>
      <c r="Q40" s="41">
        <f>'Что купили'!Q40</f>
        <v>0</v>
      </c>
      <c r="R40" s="41">
        <f>'Что купили'!R40</f>
        <v>0</v>
      </c>
      <c r="S40" s="41">
        <f>'Что купили'!S40</f>
        <v>0</v>
      </c>
      <c r="T40" s="41">
        <f>'Что купили'!T40</f>
        <v>0</v>
      </c>
      <c r="U40" s="41">
        <f>'Что купили'!U40</f>
        <v>0</v>
      </c>
      <c r="V40" s="41">
        <f>'Что купили'!V40</f>
        <v>0</v>
      </c>
      <c r="W40" s="41">
        <f>'Что купили'!W40</f>
        <v>0</v>
      </c>
      <c r="X40" s="41">
        <f>'Что купили'!X40</f>
        <v>0</v>
      </c>
      <c r="Y40" s="41">
        <f>'Что купили'!Y40</f>
        <v>0</v>
      </c>
      <c r="Z40" s="41">
        <f>'Что купили'!Z40</f>
        <v>0</v>
      </c>
      <c r="AA40" s="41">
        <f>'Что купили'!AA40</f>
        <v>0</v>
      </c>
      <c r="AB40" s="41">
        <f>'Что купили'!AB40</f>
        <v>0</v>
      </c>
      <c r="AC40" s="41">
        <f>'Что купили'!AC40</f>
        <v>0</v>
      </c>
      <c r="AD40" s="291">
        <f t="shared" si="0"/>
        <v>0</v>
      </c>
      <c r="AE40" s="291">
        <f>AD40-(SUM(Всего!D40:'Всего'!X40))</f>
        <v>0</v>
      </c>
      <c r="AF40" s="292">
        <f t="shared" si="1"/>
        <v>0</v>
      </c>
      <c r="AG40" s="293">
        <f t="shared" si="2"/>
        <v>0</v>
      </c>
      <c r="AH40" s="294">
        <f>выдача!B40</f>
        <v>0</v>
      </c>
      <c r="AI40" s="70">
        <f>'Что купили'!AI40</f>
        <v>0</v>
      </c>
      <c r="AJ40" s="70">
        <f>'Что купили'!AJ40</f>
        <v>0</v>
      </c>
      <c r="AK40" s="70">
        <f>'Что купили'!AK40</f>
        <v>0</v>
      </c>
      <c r="AL40" s="70">
        <f>'Что купили'!AL40</f>
        <v>0</v>
      </c>
      <c r="AM40" s="70">
        <f>'Что купили'!AM40</f>
        <v>0</v>
      </c>
      <c r="AN40" s="70">
        <f>'Что купили'!AN40</f>
        <v>0</v>
      </c>
      <c r="AO40" s="70">
        <f>'Что купили'!AO40</f>
        <v>0</v>
      </c>
      <c r="AP40" s="70">
        <f>'Что купили'!AP40</f>
        <v>0</v>
      </c>
      <c r="AQ40" s="70">
        <f>'Что купили'!AQ40</f>
        <v>0</v>
      </c>
      <c r="AR40" s="70">
        <f>'Что купили'!AR40</f>
        <v>0</v>
      </c>
      <c r="AS40" s="70">
        <f>'Что купили'!AS40</f>
        <v>0</v>
      </c>
      <c r="AT40" s="70">
        <f>'Что купили'!AT40</f>
        <v>0</v>
      </c>
      <c r="AU40" s="70">
        <f>'Что купили'!AU40</f>
        <v>0</v>
      </c>
      <c r="AV40" s="70">
        <f>'Что купили'!AV40</f>
        <v>0</v>
      </c>
      <c r="AW40" s="70">
        <f>'Что купили'!AW40</f>
        <v>0</v>
      </c>
      <c r="AX40" s="70">
        <f>'Что купили'!AX40</f>
        <v>0</v>
      </c>
      <c r="AY40" s="70">
        <f>'Что купили'!AY40</f>
        <v>0</v>
      </c>
      <c r="AZ40" s="70">
        <f>'Что купили'!AZ40</f>
        <v>0</v>
      </c>
      <c r="BA40" s="70">
        <f>'Что купили'!BA40</f>
        <v>0</v>
      </c>
      <c r="BB40" s="70">
        <f>'Что купили'!BB40</f>
        <v>0</v>
      </c>
      <c r="BC40" s="70">
        <f>'Что купили'!BC40</f>
        <v>0</v>
      </c>
      <c r="BD40" s="43"/>
    </row>
    <row r="41" spans="1:56">
      <c r="A41" t="str">
        <f>'Что купили'!A41</f>
        <v>сок 0,2</v>
      </c>
      <c r="B41" s="41">
        <f>'Что купили'!B41</f>
        <v>42</v>
      </c>
      <c r="C41" s="41">
        <f>'Что купили'!C41</f>
        <v>25</v>
      </c>
      <c r="D41" s="41">
        <f>'Что купили'!D41</f>
        <v>0</v>
      </c>
      <c r="E41" s="41">
        <f>'Что купили'!E41</f>
        <v>0</v>
      </c>
      <c r="F41" s="41">
        <f>'Что купили'!F41</f>
        <v>42</v>
      </c>
      <c r="G41" s="41">
        <f>'Что купили'!G41</f>
        <v>25</v>
      </c>
      <c r="H41" s="41">
        <f>'Что купили'!H41</f>
        <v>0</v>
      </c>
      <c r="I41" s="41">
        <f>'Что купили'!I41</f>
        <v>0</v>
      </c>
      <c r="J41" s="41">
        <f>'Что купили'!J41</f>
        <v>30</v>
      </c>
      <c r="K41" s="41">
        <f>'Что купили'!K41</f>
        <v>25</v>
      </c>
      <c r="L41" s="41">
        <f>'Что купили'!L41</f>
        <v>0</v>
      </c>
      <c r="M41" s="41">
        <f>'Что купили'!M41</f>
        <v>0</v>
      </c>
      <c r="N41" s="41">
        <f>'Что купили'!N41</f>
        <v>0</v>
      </c>
      <c r="O41" s="41">
        <f>'Что купили'!O41</f>
        <v>0</v>
      </c>
      <c r="P41" s="41">
        <f>'Что купили'!P41</f>
        <v>0</v>
      </c>
      <c r="Q41" s="41">
        <f>'Что купили'!Q41</f>
        <v>0</v>
      </c>
      <c r="R41" s="41">
        <f>'Что купили'!R41</f>
        <v>0</v>
      </c>
      <c r="S41" s="41">
        <f>'Что купили'!S41</f>
        <v>0</v>
      </c>
      <c r="T41" s="41">
        <f>'Что купили'!T41</f>
        <v>0</v>
      </c>
      <c r="U41" s="41">
        <f>'Что купили'!U41</f>
        <v>0</v>
      </c>
      <c r="V41" s="41">
        <f>'Что купили'!V41</f>
        <v>0</v>
      </c>
      <c r="W41" s="41">
        <f>'Что купили'!W41</f>
        <v>0</v>
      </c>
      <c r="X41" s="41">
        <f>'Что купили'!X41</f>
        <v>0</v>
      </c>
      <c r="Y41" s="41">
        <f>'Что купили'!Y41</f>
        <v>0</v>
      </c>
      <c r="Z41" s="41">
        <f>'Что купили'!Z41</f>
        <v>0</v>
      </c>
      <c r="AA41" s="41">
        <f>'Что купили'!AA41</f>
        <v>0</v>
      </c>
      <c r="AB41" s="41">
        <f>'Что купили'!AB41</f>
        <v>0</v>
      </c>
      <c r="AC41" s="41">
        <f>'Что купили'!AC41</f>
        <v>0</v>
      </c>
      <c r="AD41" s="291">
        <f t="shared" si="0"/>
        <v>2850</v>
      </c>
      <c r="AE41" s="291">
        <f>AD41-(SUM(Всего!D41:'Всего'!X41))</f>
        <v>0</v>
      </c>
      <c r="AF41" s="292">
        <f t="shared" si="1"/>
        <v>114</v>
      </c>
      <c r="AG41" s="293" t="str">
        <f t="shared" si="2"/>
        <v>сок 0,2</v>
      </c>
      <c r="AH41" s="294">
        <f>выдача!B41</f>
        <v>0</v>
      </c>
      <c r="AI41" s="70">
        <f>'Что купили'!AI41</f>
        <v>25</v>
      </c>
      <c r="AJ41" s="70">
        <f>'Что купили'!AJ41</f>
        <v>25</v>
      </c>
      <c r="AK41" s="70">
        <f>'Что купили'!AK41</f>
        <v>25</v>
      </c>
      <c r="AL41" s="70">
        <f>'Что купили'!AL41</f>
        <v>25</v>
      </c>
      <c r="AM41" s="70">
        <f>'Что купили'!AM41</f>
        <v>25</v>
      </c>
      <c r="AN41" s="70">
        <f>'Что купили'!AN41</f>
        <v>25</v>
      </c>
      <c r="AO41" s="70">
        <f>'Что купили'!AO41</f>
        <v>25</v>
      </c>
      <c r="AP41" s="70">
        <f>'Что купили'!AP41</f>
        <v>25</v>
      </c>
      <c r="AQ41" s="70">
        <f>'Что купили'!AQ41</f>
        <v>25</v>
      </c>
      <c r="AR41" s="70">
        <f>'Что купили'!AR41</f>
        <v>25</v>
      </c>
      <c r="AS41" s="70">
        <f>'Что купили'!AS41</f>
        <v>25</v>
      </c>
      <c r="AT41" s="70">
        <f>'Что купили'!AT41</f>
        <v>25</v>
      </c>
      <c r="AU41" s="70">
        <f>'Что купили'!AU41</f>
        <v>25</v>
      </c>
      <c r="AV41" s="70">
        <f>'Что купили'!AV41</f>
        <v>25</v>
      </c>
      <c r="AW41" s="70">
        <f>'Что купили'!AW41</f>
        <v>25</v>
      </c>
      <c r="AX41" s="70">
        <f>'Что купили'!AX41</f>
        <v>25</v>
      </c>
      <c r="AY41" s="70">
        <f>'Что купили'!AY41</f>
        <v>25</v>
      </c>
      <c r="AZ41" s="70">
        <f>'Что купили'!AZ41</f>
        <v>25</v>
      </c>
      <c r="BA41" s="70">
        <f>'Что купили'!BA41</f>
        <v>25</v>
      </c>
      <c r="BB41" s="70">
        <f>'Что купили'!BB41</f>
        <v>25</v>
      </c>
      <c r="BC41" s="70">
        <f>'Что купили'!BC41</f>
        <v>25</v>
      </c>
      <c r="BD41" s="43"/>
    </row>
    <row r="42" spans="1:56">
      <c r="A42" t="str">
        <f>'Что купили'!A42</f>
        <v>яблоки</v>
      </c>
      <c r="B42" s="41">
        <f>'Что купили'!B42</f>
        <v>2.64</v>
      </c>
      <c r="C42" s="41">
        <f>'Что купили'!C42</f>
        <v>160</v>
      </c>
      <c r="D42" s="41">
        <f>'Что купили'!D42</f>
        <v>2.35</v>
      </c>
      <c r="E42" s="41">
        <f>'Что купили'!E42</f>
        <v>160</v>
      </c>
      <c r="F42" s="41">
        <f>'Что купили'!F42</f>
        <v>2.3199999999999998</v>
      </c>
      <c r="G42" s="41">
        <f>'Что купили'!G42</f>
        <v>160</v>
      </c>
      <c r="H42" s="41">
        <f>'Что купили'!H42</f>
        <v>4.0999999999999996</v>
      </c>
      <c r="I42" s="41">
        <f>'Что купили'!I42</f>
        <v>160</v>
      </c>
      <c r="J42" s="41">
        <f>'Что купили'!J42</f>
        <v>6.76</v>
      </c>
      <c r="K42" s="41">
        <f>'Что купили'!K42</f>
        <v>160</v>
      </c>
      <c r="L42" s="41">
        <f>'Что купили'!L42</f>
        <v>0</v>
      </c>
      <c r="M42" s="41">
        <f>'Что купили'!M42</f>
        <v>0</v>
      </c>
      <c r="N42" s="41">
        <f>'Что купили'!N42</f>
        <v>0</v>
      </c>
      <c r="O42" s="41">
        <f>'Что купили'!O42</f>
        <v>0</v>
      </c>
      <c r="P42" s="41">
        <f>'Что купили'!P42</f>
        <v>0</v>
      </c>
      <c r="Q42" s="41">
        <f>'Что купили'!Q42</f>
        <v>0</v>
      </c>
      <c r="R42" s="41">
        <f>'Что купили'!R42</f>
        <v>0</v>
      </c>
      <c r="S42" s="41">
        <f>'Что купили'!S42</f>
        <v>0</v>
      </c>
      <c r="T42" s="41">
        <f>'Что купили'!T42</f>
        <v>0</v>
      </c>
      <c r="U42" s="41">
        <f>'Что купили'!U42</f>
        <v>0</v>
      </c>
      <c r="V42" s="41">
        <f>'Что купили'!V42</f>
        <v>0</v>
      </c>
      <c r="W42" s="41">
        <f>'Что купили'!W42</f>
        <v>0</v>
      </c>
      <c r="X42" s="41">
        <f>'Что купили'!X42</f>
        <v>0</v>
      </c>
      <c r="Y42" s="41">
        <f>'Что купили'!Y42</f>
        <v>0</v>
      </c>
      <c r="Z42" s="41">
        <f>'Что купили'!Z42</f>
        <v>0</v>
      </c>
      <c r="AA42" s="41">
        <f>'Что купили'!AA42</f>
        <v>0</v>
      </c>
      <c r="AB42" s="41">
        <f>'Что купили'!AB42</f>
        <v>0</v>
      </c>
      <c r="AC42" s="41">
        <f>'Что купили'!AC42</f>
        <v>0</v>
      </c>
      <c r="AD42" s="291">
        <f t="shared" si="0"/>
        <v>2907.2</v>
      </c>
      <c r="AE42" s="291">
        <f>AD42-(SUM(Всего!D42:'Всего'!X42))</f>
        <v>0</v>
      </c>
      <c r="AF42" s="292">
        <f t="shared" si="1"/>
        <v>18.170000000000002</v>
      </c>
      <c r="AG42" s="293" t="str">
        <f t="shared" si="2"/>
        <v>яблоки</v>
      </c>
      <c r="AH42" s="294">
        <f>выдача!B42</f>
        <v>0</v>
      </c>
      <c r="AI42" s="70">
        <f>'Что купили'!AI42</f>
        <v>160</v>
      </c>
      <c r="AJ42" s="70">
        <f>'Что купили'!AJ42</f>
        <v>160</v>
      </c>
      <c r="AK42" s="70">
        <f>'Что купили'!AK42</f>
        <v>160</v>
      </c>
      <c r="AL42" s="70">
        <f>'Что купили'!AL42</f>
        <v>160</v>
      </c>
      <c r="AM42" s="70">
        <f>'Что купили'!AM42</f>
        <v>160</v>
      </c>
      <c r="AN42" s="70">
        <f>'Что купили'!AN42</f>
        <v>160</v>
      </c>
      <c r="AO42" s="70">
        <f>'Что купили'!AO42</f>
        <v>160</v>
      </c>
      <c r="AP42" s="70">
        <f>'Что купили'!AP42</f>
        <v>160</v>
      </c>
      <c r="AQ42" s="70">
        <f>'Что купили'!AQ42</f>
        <v>160</v>
      </c>
      <c r="AR42" s="70">
        <f>'Что купили'!AR42</f>
        <v>160</v>
      </c>
      <c r="AS42" s="70">
        <f>'Что купили'!AS42</f>
        <v>160</v>
      </c>
      <c r="AT42" s="70">
        <f>'Что купили'!AT42</f>
        <v>160</v>
      </c>
      <c r="AU42" s="70">
        <f>'Что купили'!AU42</f>
        <v>160</v>
      </c>
      <c r="AV42" s="70">
        <f>'Что купили'!AV42</f>
        <v>160</v>
      </c>
      <c r="AW42" s="70">
        <f>'Что купили'!AW42</f>
        <v>160</v>
      </c>
      <c r="AX42" s="70">
        <f>'Что купили'!AX42</f>
        <v>160</v>
      </c>
      <c r="AY42" s="70">
        <f>'Что купили'!AY42</f>
        <v>160</v>
      </c>
      <c r="AZ42" s="70">
        <f>'Что купили'!AZ42</f>
        <v>160</v>
      </c>
      <c r="BA42" s="70">
        <f>'Что купили'!BA42</f>
        <v>160</v>
      </c>
      <c r="BB42" s="70">
        <f>'Что купили'!BB42</f>
        <v>160</v>
      </c>
      <c r="BC42" s="70">
        <f>'Что купили'!BC42</f>
        <v>160</v>
      </c>
      <c r="BD42" s="43"/>
    </row>
    <row r="43" spans="1:56">
      <c r="A43" t="str">
        <f>'Что купили'!A43</f>
        <v>бананы</v>
      </c>
      <c r="B43" s="41">
        <f>'Что купили'!B43</f>
        <v>2.97</v>
      </c>
      <c r="C43" s="41">
        <f>'Что купили'!C43</f>
        <v>185</v>
      </c>
      <c r="D43" s="41">
        <f>'Что купили'!D43</f>
        <v>2.35</v>
      </c>
      <c r="E43" s="41">
        <f>'Что купили'!E43</f>
        <v>185</v>
      </c>
      <c r="F43" s="41">
        <f>'Что купили'!F43</f>
        <v>3.65</v>
      </c>
      <c r="G43" s="41">
        <f>'Что купили'!G43</f>
        <v>185</v>
      </c>
      <c r="H43" s="41">
        <f>'Что купили'!H43</f>
        <v>2.74</v>
      </c>
      <c r="I43" s="41">
        <f>'Что купили'!I43</f>
        <v>185</v>
      </c>
      <c r="J43" s="41">
        <f>'Что купили'!J43</f>
        <v>3.12</v>
      </c>
      <c r="K43" s="41">
        <f>'Что купили'!K43</f>
        <v>185</v>
      </c>
      <c r="L43" s="41">
        <f>'Что купили'!L43</f>
        <v>0</v>
      </c>
      <c r="M43" s="41">
        <f>'Что купили'!M43</f>
        <v>0</v>
      </c>
      <c r="N43" s="41">
        <f>'Что купили'!N43</f>
        <v>0</v>
      </c>
      <c r="O43" s="41">
        <f>'Что купили'!O43</f>
        <v>0</v>
      </c>
      <c r="P43" s="41">
        <f>'Что купили'!P43</f>
        <v>0</v>
      </c>
      <c r="Q43" s="41">
        <f>'Что купили'!Q43</f>
        <v>0</v>
      </c>
      <c r="R43" s="41">
        <f>'Что купили'!R43</f>
        <v>0</v>
      </c>
      <c r="S43" s="41">
        <f>'Что купили'!S43</f>
        <v>0</v>
      </c>
      <c r="T43" s="41">
        <f>'Что купили'!T43</f>
        <v>0</v>
      </c>
      <c r="U43" s="41">
        <f>'Что купили'!U43</f>
        <v>0</v>
      </c>
      <c r="V43" s="41">
        <f>'Что купили'!V43</f>
        <v>0</v>
      </c>
      <c r="W43" s="41">
        <f>'Что купили'!W43</f>
        <v>0</v>
      </c>
      <c r="X43" s="41">
        <f>'Что купили'!X43</f>
        <v>0</v>
      </c>
      <c r="Y43" s="41">
        <f>'Что купили'!Y43</f>
        <v>0</v>
      </c>
      <c r="Z43" s="41">
        <f>'Что купили'!Z43</f>
        <v>0</v>
      </c>
      <c r="AA43" s="41">
        <f>'Что купили'!AA43</f>
        <v>0</v>
      </c>
      <c r="AB43" s="41">
        <f>'Что купили'!AB43</f>
        <v>0</v>
      </c>
      <c r="AC43" s="41">
        <f>'Что купили'!AC43</f>
        <v>0</v>
      </c>
      <c r="AD43" s="291">
        <f t="shared" si="0"/>
        <v>2743.55</v>
      </c>
      <c r="AE43" s="291">
        <f>AD43-(SUM(Всего!D43:'Всего'!X43))</f>
        <v>0</v>
      </c>
      <c r="AF43" s="292">
        <f t="shared" si="1"/>
        <v>14.830000000000002</v>
      </c>
      <c r="AG43" s="293" t="str">
        <f t="shared" si="2"/>
        <v>бананы</v>
      </c>
      <c r="AH43" s="294">
        <f>выдача!B43</f>
        <v>0</v>
      </c>
      <c r="AI43" s="70">
        <f>'Что купили'!AI43</f>
        <v>185</v>
      </c>
      <c r="AJ43" s="70">
        <f>'Что купили'!AJ43</f>
        <v>185</v>
      </c>
      <c r="AK43" s="70">
        <f>'Что купили'!AK43</f>
        <v>185</v>
      </c>
      <c r="AL43" s="70">
        <f>'Что купили'!AL43</f>
        <v>185</v>
      </c>
      <c r="AM43" s="70">
        <f>'Что купили'!AM43</f>
        <v>185</v>
      </c>
      <c r="AN43" s="70">
        <f>'Что купили'!AN43</f>
        <v>185</v>
      </c>
      <c r="AO43" s="70">
        <f>'Что купили'!AO43</f>
        <v>185</v>
      </c>
      <c r="AP43" s="70">
        <f>'Что купили'!AP43</f>
        <v>185</v>
      </c>
      <c r="AQ43" s="70">
        <f>'Что купили'!AQ43</f>
        <v>185</v>
      </c>
      <c r="AR43" s="70">
        <f>'Что купили'!AR43</f>
        <v>185</v>
      </c>
      <c r="AS43" s="70">
        <f>'Что купили'!AS43</f>
        <v>185</v>
      </c>
      <c r="AT43" s="70">
        <f>'Что купили'!AT43</f>
        <v>185</v>
      </c>
      <c r="AU43" s="70">
        <f>'Что купили'!AU43</f>
        <v>185</v>
      </c>
      <c r="AV43" s="70">
        <f>'Что купили'!AV43</f>
        <v>185</v>
      </c>
      <c r="AW43" s="70">
        <f>'Что купили'!AW43</f>
        <v>185</v>
      </c>
      <c r="AX43" s="70">
        <f>'Что купили'!AX43</f>
        <v>185</v>
      </c>
      <c r="AY43" s="70">
        <f>'Что купили'!AY43</f>
        <v>185</v>
      </c>
      <c r="AZ43" s="70">
        <f>'Что купили'!AZ43</f>
        <v>185</v>
      </c>
      <c r="BA43" s="70">
        <f>'Что купили'!BA43</f>
        <v>185</v>
      </c>
      <c r="BB43" s="70">
        <f>'Что купили'!BB43</f>
        <v>185</v>
      </c>
      <c r="BC43" s="70">
        <f>'Что купили'!BC43</f>
        <v>185</v>
      </c>
      <c r="BD43" s="43"/>
    </row>
    <row r="44" spans="1:56">
      <c r="A44" t="str">
        <f>'Что купили'!A44</f>
        <v>апельсины</v>
      </c>
      <c r="B44" s="41">
        <f>'Что купили'!B44</f>
        <v>3.13</v>
      </c>
      <c r="C44" s="41">
        <f>'Что купили'!C44</f>
        <v>220</v>
      </c>
      <c r="D44" s="41">
        <f>'Что купили'!D44</f>
        <v>0</v>
      </c>
      <c r="E44" s="41">
        <f>'Что купили'!E44</f>
        <v>0</v>
      </c>
      <c r="F44" s="41">
        <f>'Что купили'!F44</f>
        <v>3.47</v>
      </c>
      <c r="G44" s="41">
        <f>'Что купили'!G44</f>
        <v>220</v>
      </c>
      <c r="H44" s="41">
        <f>'Что купили'!H44</f>
        <v>3.97</v>
      </c>
      <c r="I44" s="41">
        <f>'Что купили'!I44</f>
        <v>220</v>
      </c>
      <c r="J44" s="41">
        <f>'Что купили'!J44</f>
        <v>4.4619999999999997</v>
      </c>
      <c r="K44" s="41">
        <f>'Что купили'!K44</f>
        <v>220</v>
      </c>
      <c r="L44" s="41">
        <f>'Что купили'!L44</f>
        <v>0</v>
      </c>
      <c r="M44" s="41">
        <f>'Что купили'!M44</f>
        <v>0</v>
      </c>
      <c r="N44" s="41">
        <f>'Что купили'!N44</f>
        <v>0</v>
      </c>
      <c r="O44" s="41">
        <f>'Что купили'!O44</f>
        <v>0</v>
      </c>
      <c r="P44" s="41">
        <f>'Что купили'!P44</f>
        <v>0</v>
      </c>
      <c r="Q44" s="41">
        <f>'Что купили'!Q44</f>
        <v>0</v>
      </c>
      <c r="R44" s="41">
        <f>'Что купили'!R44</f>
        <v>0</v>
      </c>
      <c r="S44" s="41">
        <f>'Что купили'!S44</f>
        <v>0</v>
      </c>
      <c r="T44" s="41">
        <f>'Что купили'!T44</f>
        <v>0</v>
      </c>
      <c r="U44" s="41">
        <f>'Что купили'!U44</f>
        <v>0</v>
      </c>
      <c r="V44" s="41">
        <f>'Что купили'!V44</f>
        <v>0</v>
      </c>
      <c r="W44" s="41">
        <f>'Что купили'!W44</f>
        <v>0</v>
      </c>
      <c r="X44" s="41">
        <f>'Что купили'!X44</f>
        <v>0</v>
      </c>
      <c r="Y44" s="41">
        <f>'Что купили'!Y44</f>
        <v>0</v>
      </c>
      <c r="Z44" s="41">
        <f>'Что купили'!Z44</f>
        <v>0</v>
      </c>
      <c r="AA44" s="41">
        <f>'Что купили'!AA44</f>
        <v>0</v>
      </c>
      <c r="AB44" s="41">
        <f>'Что купили'!AB44</f>
        <v>0</v>
      </c>
      <c r="AC44" s="41">
        <f>'Что купили'!AC44</f>
        <v>0</v>
      </c>
      <c r="AD44" s="291">
        <f t="shared" si="0"/>
        <v>3307.04</v>
      </c>
      <c r="AE44" s="291">
        <f>AD44-(SUM(Всего!D44:'Всего'!X44))</f>
        <v>0</v>
      </c>
      <c r="AF44" s="292">
        <f t="shared" si="1"/>
        <v>15.032</v>
      </c>
      <c r="AG44" s="293" t="str">
        <f t="shared" si="2"/>
        <v>апельсины</v>
      </c>
      <c r="AH44" s="294">
        <f>выдача!B44</f>
        <v>0</v>
      </c>
      <c r="AI44" s="70">
        <f>'Что купили'!AI44</f>
        <v>220</v>
      </c>
      <c r="AJ44" s="70">
        <f>'Что купили'!AJ44</f>
        <v>220</v>
      </c>
      <c r="AK44" s="70">
        <f>'Что купили'!AK44</f>
        <v>220</v>
      </c>
      <c r="AL44" s="70">
        <f>'Что купили'!AL44</f>
        <v>220</v>
      </c>
      <c r="AM44" s="70">
        <f>'Что купили'!AM44</f>
        <v>220</v>
      </c>
      <c r="AN44" s="70">
        <f>'Что купили'!AN44</f>
        <v>220</v>
      </c>
      <c r="AO44" s="70">
        <f>'Что купили'!AO44</f>
        <v>220</v>
      </c>
      <c r="AP44" s="70">
        <f>'Что купили'!AP44</f>
        <v>220</v>
      </c>
      <c r="AQ44" s="70">
        <f>'Что купили'!AQ44</f>
        <v>220</v>
      </c>
      <c r="AR44" s="70">
        <f>'Что купили'!AR44</f>
        <v>220</v>
      </c>
      <c r="AS44" s="70">
        <f>'Что купили'!AS44</f>
        <v>220</v>
      </c>
      <c r="AT44" s="70">
        <f>'Что купили'!AT44</f>
        <v>220</v>
      </c>
      <c r="AU44" s="70">
        <f>'Что купили'!AU44</f>
        <v>220</v>
      </c>
      <c r="AV44" s="70">
        <f>'Что купили'!AV44</f>
        <v>220</v>
      </c>
      <c r="AW44" s="70">
        <f>'Что купили'!AW44</f>
        <v>220</v>
      </c>
      <c r="AX44" s="70">
        <f>'Что купили'!AX44</f>
        <v>220</v>
      </c>
      <c r="AY44" s="70">
        <f>'Что купили'!AY44</f>
        <v>220</v>
      </c>
      <c r="AZ44" s="70">
        <f>'Что купили'!AZ44</f>
        <v>220</v>
      </c>
      <c r="BA44" s="70">
        <f>'Что купили'!BA44</f>
        <v>220</v>
      </c>
      <c r="BB44" s="70">
        <f>'Что купили'!BB44</f>
        <v>220</v>
      </c>
      <c r="BC44" s="70">
        <f>'Что купили'!BC44</f>
        <v>220</v>
      </c>
      <c r="BD44" s="43"/>
    </row>
    <row r="45" spans="1:56">
      <c r="A45">
        <f>'Что купили'!A45</f>
        <v>0</v>
      </c>
      <c r="B45" s="41">
        <f>'Что купили'!B45</f>
        <v>0</v>
      </c>
      <c r="C45" s="41">
        <f>'Что купили'!C45</f>
        <v>0</v>
      </c>
      <c r="D45" s="41">
        <f>'Что купили'!D45</f>
        <v>0</v>
      </c>
      <c r="E45" s="41">
        <f>'Что купили'!E45</f>
        <v>0</v>
      </c>
      <c r="F45" s="41">
        <f>'Что купили'!F45</f>
        <v>0</v>
      </c>
      <c r="G45" s="41">
        <f>'Что купили'!G45</f>
        <v>0</v>
      </c>
      <c r="H45" s="41">
        <f>'Что купили'!H45</f>
        <v>0</v>
      </c>
      <c r="I45" s="41">
        <f>'Что купили'!I45</f>
        <v>0</v>
      </c>
      <c r="J45" s="41">
        <f>'Что купили'!J45</f>
        <v>0</v>
      </c>
      <c r="K45" s="41">
        <f>'Что купили'!K45</f>
        <v>0</v>
      </c>
      <c r="L45" s="41">
        <f>'Что купили'!L45</f>
        <v>0</v>
      </c>
      <c r="M45" s="41">
        <f>'Что купили'!M45</f>
        <v>0</v>
      </c>
      <c r="N45" s="41">
        <f>'Что купили'!N45</f>
        <v>0</v>
      </c>
      <c r="O45" s="41">
        <f>'Что купили'!O45</f>
        <v>0</v>
      </c>
      <c r="P45" s="41">
        <f>'Что купили'!P45</f>
        <v>0</v>
      </c>
      <c r="Q45" s="41">
        <f>'Что купили'!Q45</f>
        <v>0</v>
      </c>
      <c r="R45" s="41">
        <f>'Что купили'!R45</f>
        <v>0</v>
      </c>
      <c r="S45" s="41">
        <f>'Что купили'!S45</f>
        <v>0</v>
      </c>
      <c r="T45" s="41">
        <f>'Что купили'!T45</f>
        <v>0</v>
      </c>
      <c r="U45" s="41">
        <f>'Что купили'!U45</f>
        <v>0</v>
      </c>
      <c r="V45" s="41">
        <f>'Что купили'!V45</f>
        <v>0</v>
      </c>
      <c r="W45" s="41">
        <f>'Что купили'!W45</f>
        <v>0</v>
      </c>
      <c r="X45" s="41">
        <f>'Что купили'!X45</f>
        <v>0</v>
      </c>
      <c r="Y45" s="41">
        <f>'Что купили'!Y45</f>
        <v>0</v>
      </c>
      <c r="Z45" s="41">
        <f>'Что купили'!Z45</f>
        <v>0</v>
      </c>
      <c r="AA45" s="41">
        <f>'Что купили'!AA45</f>
        <v>0</v>
      </c>
      <c r="AB45" s="41">
        <f>'Что купили'!AB45</f>
        <v>0</v>
      </c>
      <c r="AC45" s="41">
        <f>'Что купили'!AC45</f>
        <v>0</v>
      </c>
      <c r="AD45" s="291">
        <f t="shared" si="0"/>
        <v>0</v>
      </c>
      <c r="AE45" s="291">
        <f>AD45-(SUM(Всего!D45:'Всего'!X45))</f>
        <v>0</v>
      </c>
      <c r="AF45" s="292">
        <f t="shared" si="1"/>
        <v>0</v>
      </c>
      <c r="AG45" s="293">
        <f t="shared" si="2"/>
        <v>0</v>
      </c>
      <c r="AH45" s="294">
        <f>выдача!B45</f>
        <v>0</v>
      </c>
      <c r="AI45" s="70">
        <f>'Что купили'!AI45</f>
        <v>0</v>
      </c>
      <c r="AJ45" s="70">
        <f>'Что купили'!AJ45</f>
        <v>0</v>
      </c>
      <c r="AK45" s="70">
        <f>'Что купили'!AK45</f>
        <v>0</v>
      </c>
      <c r="AL45" s="70">
        <f>'Что купили'!AL45</f>
        <v>0</v>
      </c>
      <c r="AM45" s="70">
        <f>'Что купили'!AM45</f>
        <v>0</v>
      </c>
      <c r="AN45" s="70">
        <f>'Что купили'!AN45</f>
        <v>0</v>
      </c>
      <c r="AO45" s="70">
        <f>'Что купили'!AO45</f>
        <v>0</v>
      </c>
      <c r="AP45" s="70">
        <f>'Что купили'!AP45</f>
        <v>0</v>
      </c>
      <c r="AQ45" s="70">
        <f>'Что купили'!AQ45</f>
        <v>0</v>
      </c>
      <c r="AR45" s="70">
        <f>'Что купили'!AR45</f>
        <v>0</v>
      </c>
      <c r="AS45" s="70">
        <f>'Что купили'!AS45</f>
        <v>0</v>
      </c>
      <c r="AT45" s="70">
        <f>'Что купили'!AT45</f>
        <v>0</v>
      </c>
      <c r="AU45" s="70">
        <f>'Что купили'!AU45</f>
        <v>0</v>
      </c>
      <c r="AV45" s="70">
        <f>'Что купили'!AV45</f>
        <v>0</v>
      </c>
      <c r="AW45" s="70">
        <f>'Что купили'!AW45</f>
        <v>0</v>
      </c>
      <c r="AX45" s="70">
        <f>'Что купили'!AX45</f>
        <v>0</v>
      </c>
      <c r="AY45" s="70">
        <f>'Что купили'!AY45</f>
        <v>0</v>
      </c>
      <c r="AZ45" s="70">
        <f>'Что купили'!AZ45</f>
        <v>0</v>
      </c>
      <c r="BA45" s="70">
        <f>'Что купили'!BA45</f>
        <v>0</v>
      </c>
      <c r="BB45" s="70">
        <f>'Что купили'!BB45</f>
        <v>0</v>
      </c>
      <c r="BC45" s="70">
        <f>'Что купили'!BC45</f>
        <v>0</v>
      </c>
      <c r="BD45" s="43"/>
    </row>
    <row r="46" spans="1:56">
      <c r="A46">
        <f>'Что купили'!A46</f>
        <v>0</v>
      </c>
      <c r="B46" s="41">
        <f>'Что купили'!B46</f>
        <v>0</v>
      </c>
      <c r="C46" s="41">
        <f>'Что купили'!C46</f>
        <v>0</v>
      </c>
      <c r="D46" s="41">
        <f>'Что купили'!D46</f>
        <v>0</v>
      </c>
      <c r="E46" s="41">
        <f>'Что купили'!E46</f>
        <v>0</v>
      </c>
      <c r="F46" s="41">
        <f>'Что купили'!F46</f>
        <v>0</v>
      </c>
      <c r="G46" s="41">
        <f>'Что купили'!G46</f>
        <v>0</v>
      </c>
      <c r="H46" s="41">
        <f>'Что купили'!H46</f>
        <v>0</v>
      </c>
      <c r="I46" s="41">
        <f>'Что купили'!I46</f>
        <v>0</v>
      </c>
      <c r="J46" s="41">
        <f>'Что купили'!J46</f>
        <v>0</v>
      </c>
      <c r="K46" s="41">
        <f>'Что купили'!K46</f>
        <v>0</v>
      </c>
      <c r="L46" s="41">
        <f>'Что купили'!L46</f>
        <v>0</v>
      </c>
      <c r="M46" s="41">
        <f>'Что купили'!M46</f>
        <v>0</v>
      </c>
      <c r="N46" s="41">
        <f>'Что купили'!N46</f>
        <v>0</v>
      </c>
      <c r="O46" s="41">
        <f>'Что купили'!O46</f>
        <v>0</v>
      </c>
      <c r="P46" s="41">
        <f>'Что купили'!P46</f>
        <v>0</v>
      </c>
      <c r="Q46" s="41">
        <f>'Что купили'!Q46</f>
        <v>0</v>
      </c>
      <c r="R46" s="41">
        <f>'Что купили'!R46</f>
        <v>0</v>
      </c>
      <c r="S46" s="41">
        <f>'Что купили'!S46</f>
        <v>0</v>
      </c>
      <c r="T46" s="41">
        <f>'Что купили'!T46</f>
        <v>0</v>
      </c>
      <c r="U46" s="41">
        <f>'Что купили'!U46</f>
        <v>0</v>
      </c>
      <c r="V46" s="41">
        <f>'Что купили'!V46</f>
        <v>0</v>
      </c>
      <c r="W46" s="41">
        <f>'Что купили'!W46</f>
        <v>0</v>
      </c>
      <c r="X46" s="41">
        <f>'Что купили'!X46</f>
        <v>0</v>
      </c>
      <c r="Y46" s="41">
        <f>'Что купили'!Y46</f>
        <v>0</v>
      </c>
      <c r="Z46" s="41">
        <f>'Что купили'!Z46</f>
        <v>0</v>
      </c>
      <c r="AA46" s="41">
        <f>'Что купили'!AA46</f>
        <v>0</v>
      </c>
      <c r="AB46" s="41">
        <f>'Что купили'!AB46</f>
        <v>0</v>
      </c>
      <c r="AC46" s="41">
        <f>'Что купили'!AC46</f>
        <v>0</v>
      </c>
      <c r="AD46" s="291">
        <f t="shared" si="0"/>
        <v>0</v>
      </c>
      <c r="AE46" s="291">
        <f>AD46-(SUM(Всего!D46:'Всего'!X46))</f>
        <v>0</v>
      </c>
      <c r="AF46" s="292">
        <f t="shared" si="1"/>
        <v>0</v>
      </c>
      <c r="AG46" s="293"/>
      <c r="AH46" s="294">
        <f>выдача!B46</f>
        <v>0</v>
      </c>
      <c r="AI46" s="70">
        <f>'Что купили'!AI46</f>
        <v>0</v>
      </c>
      <c r="AJ46" s="70">
        <f>'Что купили'!AJ46</f>
        <v>0</v>
      </c>
      <c r="AK46" s="70">
        <f>'Что купили'!AK46</f>
        <v>0</v>
      </c>
      <c r="AL46" s="70">
        <f>'Что купили'!AL46</f>
        <v>0</v>
      </c>
      <c r="AM46" s="70">
        <f>'Что купили'!AM46</f>
        <v>0</v>
      </c>
      <c r="AN46" s="70">
        <f>'Что купили'!AN46</f>
        <v>0</v>
      </c>
      <c r="AO46" s="70">
        <f>'Что купили'!AO46</f>
        <v>0</v>
      </c>
      <c r="AP46" s="70">
        <f>'Что купили'!AP46</f>
        <v>0</v>
      </c>
      <c r="AQ46" s="70">
        <f>'Что купили'!AQ46</f>
        <v>0</v>
      </c>
      <c r="AR46" s="70">
        <f>'Что купили'!AR46</f>
        <v>0</v>
      </c>
      <c r="AS46" s="70">
        <f>'Что купили'!AS46</f>
        <v>0</v>
      </c>
      <c r="AT46" s="70">
        <f>'Что купили'!AT46</f>
        <v>0</v>
      </c>
      <c r="AU46" s="70">
        <f>'Что купили'!AU46</f>
        <v>0</v>
      </c>
      <c r="AV46" s="70">
        <f>'Что купили'!AV46</f>
        <v>0</v>
      </c>
      <c r="AW46" s="70">
        <f>'Что купили'!AW46</f>
        <v>0</v>
      </c>
      <c r="AX46" s="70">
        <f>'Что купили'!AX46</f>
        <v>0</v>
      </c>
      <c r="AY46" s="70">
        <f>'Что купили'!AY46</f>
        <v>0</v>
      </c>
      <c r="AZ46" s="70">
        <f>'Что купили'!AZ46</f>
        <v>0</v>
      </c>
      <c r="BA46" s="70">
        <f>'Что купили'!BA46</f>
        <v>0</v>
      </c>
      <c r="BB46" s="70">
        <f>'Что купили'!BB46</f>
        <v>0</v>
      </c>
      <c r="BC46" s="70">
        <f>'Что купили'!BC46</f>
        <v>0</v>
      </c>
      <c r="BD46" s="43"/>
    </row>
    <row r="47" spans="1:56">
      <c r="A47">
        <f>'Что купили'!A47</f>
        <v>0</v>
      </c>
      <c r="B47" s="41">
        <f>'Что купили'!B47</f>
        <v>0</v>
      </c>
      <c r="C47" s="41">
        <f>'Что купили'!C47</f>
        <v>0</v>
      </c>
      <c r="D47" s="41">
        <f>'Что купили'!D47</f>
        <v>0</v>
      </c>
      <c r="E47" s="41">
        <f>'Что купили'!E47</f>
        <v>0</v>
      </c>
      <c r="F47" s="41">
        <f>'Что купили'!F47</f>
        <v>0</v>
      </c>
      <c r="G47" s="41">
        <f>'Что купили'!G47</f>
        <v>0</v>
      </c>
      <c r="H47" s="41">
        <f>'Что купили'!H47</f>
        <v>0</v>
      </c>
      <c r="I47" s="41">
        <f>'Что купили'!I47</f>
        <v>0</v>
      </c>
      <c r="J47" s="41">
        <f>'Что купили'!J47</f>
        <v>0</v>
      </c>
      <c r="K47" s="41">
        <f>'Что купили'!K47</f>
        <v>0</v>
      </c>
      <c r="L47" s="41">
        <f>'Что купили'!L47</f>
        <v>0</v>
      </c>
      <c r="M47" s="41">
        <f>'Что купили'!M47</f>
        <v>0</v>
      </c>
      <c r="N47" s="41">
        <f>'Что купили'!N47</f>
        <v>0</v>
      </c>
      <c r="O47" s="41">
        <f>'Что купили'!O47</f>
        <v>0</v>
      </c>
      <c r="P47" s="41">
        <f>'Что купили'!P47</f>
        <v>0</v>
      </c>
      <c r="Q47" s="41">
        <f>'Что купили'!Q47</f>
        <v>0</v>
      </c>
      <c r="R47" s="41">
        <f>'Что купили'!R47</f>
        <v>0</v>
      </c>
      <c r="S47" s="41">
        <f>'Что купили'!S47</f>
        <v>0</v>
      </c>
      <c r="T47" s="41">
        <f>'Что купили'!T47</f>
        <v>0</v>
      </c>
      <c r="U47" s="41">
        <f>'Что купили'!U47</f>
        <v>0</v>
      </c>
      <c r="V47" s="41">
        <f>'Что купили'!V47</f>
        <v>0</v>
      </c>
      <c r="W47" s="41">
        <f>'Что купили'!W47</f>
        <v>0</v>
      </c>
      <c r="X47" s="41">
        <f>'Что купили'!X47</f>
        <v>0</v>
      </c>
      <c r="Y47" s="41">
        <f>'Что купили'!Y47</f>
        <v>0</v>
      </c>
      <c r="Z47" s="41">
        <f>'Что купили'!Z47</f>
        <v>0</v>
      </c>
      <c r="AA47" s="41">
        <f>'Что купили'!AA47</f>
        <v>0</v>
      </c>
      <c r="AB47" s="41">
        <f>'Что купили'!AB47</f>
        <v>0</v>
      </c>
      <c r="AC47" s="41">
        <f>'Что купили'!AC47</f>
        <v>0</v>
      </c>
      <c r="AD47" s="291">
        <f t="shared" si="0"/>
        <v>0</v>
      </c>
      <c r="AE47" s="291">
        <f>AD47-(SUM(Всего!D47:'Всего'!X47))</f>
        <v>0</v>
      </c>
      <c r="AF47" s="292">
        <f t="shared" si="1"/>
        <v>0</v>
      </c>
      <c r="AG47" s="293"/>
      <c r="AH47" s="294">
        <f>выдача!B47</f>
        <v>0</v>
      </c>
      <c r="AI47" s="70">
        <f>'Что купили'!AI47</f>
        <v>0</v>
      </c>
      <c r="AJ47" s="70">
        <f>'Что купили'!AJ47</f>
        <v>0</v>
      </c>
      <c r="AK47" s="70">
        <f>'Что купили'!AK47</f>
        <v>0</v>
      </c>
      <c r="AL47" s="70">
        <f>'Что купили'!AL47</f>
        <v>0</v>
      </c>
      <c r="AM47" s="70">
        <f>'Что купили'!AM47</f>
        <v>0</v>
      </c>
      <c r="AN47" s="70">
        <f>'Что купили'!AN47</f>
        <v>0</v>
      </c>
      <c r="AO47" s="70">
        <f>'Что купили'!AO47</f>
        <v>0</v>
      </c>
      <c r="AP47" s="70">
        <f>'Что купили'!AP47</f>
        <v>0</v>
      </c>
      <c r="AQ47" s="70">
        <f>'Что купили'!AQ47</f>
        <v>0</v>
      </c>
      <c r="AR47" s="70">
        <f>'Что купили'!AR47</f>
        <v>0</v>
      </c>
      <c r="AS47" s="70">
        <f>'Что купили'!AS47</f>
        <v>0</v>
      </c>
      <c r="AT47" s="70">
        <f>'Что купили'!AT47</f>
        <v>0</v>
      </c>
      <c r="AU47" s="70">
        <f>'Что купили'!AU47</f>
        <v>0</v>
      </c>
      <c r="AV47" s="70">
        <f>'Что купили'!AV47</f>
        <v>0</v>
      </c>
      <c r="AW47" s="70">
        <f>'Что купили'!AW47</f>
        <v>0</v>
      </c>
      <c r="AX47" s="70">
        <f>'Что купили'!AX47</f>
        <v>0</v>
      </c>
      <c r="AY47" s="70">
        <f>'Что купили'!AY47</f>
        <v>0</v>
      </c>
      <c r="AZ47" s="70">
        <f>'Что купили'!AZ47</f>
        <v>0</v>
      </c>
      <c r="BA47" s="70">
        <f>'Что купили'!BA47</f>
        <v>0</v>
      </c>
      <c r="BB47" s="70">
        <f>'Что купили'!BB47</f>
        <v>0</v>
      </c>
      <c r="BC47" s="70">
        <f>'Что купили'!BC47</f>
        <v>0</v>
      </c>
      <c r="BD47" s="43"/>
    </row>
    <row r="48" spans="1:56">
      <c r="A48" t="str">
        <f>'Что купили'!A48</f>
        <v>Картофель</v>
      </c>
      <c r="B48" s="41">
        <f>'Что купили'!B48</f>
        <v>20</v>
      </c>
      <c r="C48" s="41">
        <f>'Что купили'!C48</f>
        <v>90</v>
      </c>
      <c r="D48" s="41">
        <f>'Что купили'!D48</f>
        <v>20</v>
      </c>
      <c r="E48" s="41">
        <f>'Что купили'!E48</f>
        <v>90</v>
      </c>
      <c r="F48" s="41">
        <f>'Что купили'!F48</f>
        <v>0</v>
      </c>
      <c r="G48" s="41">
        <f>'Что купили'!G48</f>
        <v>0</v>
      </c>
      <c r="H48" s="41">
        <f>'Что купили'!H48</f>
        <v>11</v>
      </c>
      <c r="I48" s="41">
        <f>'Что купили'!I48</f>
        <v>90</v>
      </c>
      <c r="J48" s="41">
        <f>'Что купили'!J48</f>
        <v>0</v>
      </c>
      <c r="K48" s="41">
        <f>'Что купили'!K48</f>
        <v>0</v>
      </c>
      <c r="L48" s="41">
        <f>'Что купили'!L48</f>
        <v>0</v>
      </c>
      <c r="M48" s="41">
        <f>'Что купили'!M48</f>
        <v>0</v>
      </c>
      <c r="N48" s="41">
        <f>'Что купили'!N48</f>
        <v>0</v>
      </c>
      <c r="O48" s="41">
        <f>'Что купили'!O48</f>
        <v>0</v>
      </c>
      <c r="P48" s="41">
        <f>'Что купили'!P48</f>
        <v>0</v>
      </c>
      <c r="Q48" s="41">
        <f>'Что купили'!Q48</f>
        <v>0</v>
      </c>
      <c r="R48" s="41">
        <f>'Что купили'!R48</f>
        <v>0</v>
      </c>
      <c r="S48" s="41">
        <f>'Что купили'!S48</f>
        <v>0</v>
      </c>
      <c r="T48" s="41">
        <f>'Что купили'!T48</f>
        <v>0</v>
      </c>
      <c r="U48" s="41">
        <f>'Что купили'!U48</f>
        <v>0</v>
      </c>
      <c r="V48" s="41">
        <f>'Что купили'!V48</f>
        <v>0</v>
      </c>
      <c r="W48" s="41">
        <f>'Что купили'!W48</f>
        <v>0</v>
      </c>
      <c r="X48" s="41">
        <f>'Что купили'!X48</f>
        <v>0</v>
      </c>
      <c r="Y48" s="41">
        <f>'Что купили'!Y48</f>
        <v>0</v>
      </c>
      <c r="Z48" s="41">
        <f>'Что купили'!Z48</f>
        <v>0</v>
      </c>
      <c r="AA48" s="41">
        <f>'Что купили'!AA48</f>
        <v>0</v>
      </c>
      <c r="AB48" s="41">
        <f>'Что купили'!AB48</f>
        <v>0</v>
      </c>
      <c r="AC48" s="41">
        <f>'Что купили'!AC48</f>
        <v>0</v>
      </c>
      <c r="AD48" s="291">
        <f t="shared" si="0"/>
        <v>4590</v>
      </c>
      <c r="AE48" s="291">
        <f>AD48-(SUM(Всего!D48:'Всего'!X48))</f>
        <v>0</v>
      </c>
      <c r="AF48" s="292">
        <f t="shared" si="1"/>
        <v>51</v>
      </c>
      <c r="AG48" s="293" t="str">
        <f t="shared" si="2"/>
        <v>Картофель</v>
      </c>
      <c r="AH48" s="294">
        <f>выдача!B48</f>
        <v>0</v>
      </c>
      <c r="AI48" s="70">
        <f>'Что купили'!AI48</f>
        <v>90</v>
      </c>
      <c r="AJ48" s="70">
        <f>'Что купили'!AJ48</f>
        <v>90</v>
      </c>
      <c r="AK48" s="70">
        <f>'Что купили'!AK48</f>
        <v>90</v>
      </c>
      <c r="AL48" s="70">
        <f>'Что купили'!AL48</f>
        <v>90</v>
      </c>
      <c r="AM48" s="70">
        <f>'Что купили'!AM48</f>
        <v>90</v>
      </c>
      <c r="AN48" s="70">
        <f>'Что купили'!AN48</f>
        <v>90</v>
      </c>
      <c r="AO48" s="70">
        <f>'Что купили'!AO48</f>
        <v>90</v>
      </c>
      <c r="AP48" s="70">
        <f>'Что купили'!AP48</f>
        <v>90</v>
      </c>
      <c r="AQ48" s="70">
        <f>'Что купили'!AQ48</f>
        <v>90</v>
      </c>
      <c r="AR48" s="70">
        <f>'Что купили'!AR48</f>
        <v>90</v>
      </c>
      <c r="AS48" s="70">
        <f>'Что купили'!AS48</f>
        <v>90</v>
      </c>
      <c r="AT48" s="70">
        <f>'Что купили'!AT48</f>
        <v>90</v>
      </c>
      <c r="AU48" s="70">
        <f>'Что купили'!AU48</f>
        <v>90</v>
      </c>
      <c r="AV48" s="70">
        <f>'Что купили'!AV48</f>
        <v>90</v>
      </c>
      <c r="AW48" s="70">
        <f>'Что купили'!AW48</f>
        <v>90</v>
      </c>
      <c r="AX48" s="70">
        <f>'Что купили'!AX48</f>
        <v>90</v>
      </c>
      <c r="AY48" s="70">
        <f>'Что купили'!AY48</f>
        <v>90</v>
      </c>
      <c r="AZ48" s="70">
        <f>'Что купили'!AZ48</f>
        <v>90</v>
      </c>
      <c r="BA48" s="70">
        <f>'Что купили'!BA48</f>
        <v>90</v>
      </c>
      <c r="BB48" s="70">
        <f>'Что купили'!BB48</f>
        <v>90</v>
      </c>
      <c r="BC48" s="70">
        <f>'Что купили'!BC48</f>
        <v>90</v>
      </c>
      <c r="BD48" s="43"/>
    </row>
    <row r="49" spans="1:56">
      <c r="A49" t="str">
        <f>'Что купили'!A49</f>
        <v>капуста</v>
      </c>
      <c r="B49" s="41">
        <f>'Что купили'!B49</f>
        <v>4.1900000000000004</v>
      </c>
      <c r="C49" s="41">
        <f>'Что купили'!C49</f>
        <v>65</v>
      </c>
      <c r="D49" s="41">
        <f>'Что купили'!D49</f>
        <v>2.77</v>
      </c>
      <c r="E49" s="41">
        <f>'Что купили'!E49</f>
        <v>65</v>
      </c>
      <c r="F49" s="41">
        <f>'Что купили'!F49</f>
        <v>0</v>
      </c>
      <c r="G49" s="41">
        <f>'Что купили'!G49</f>
        <v>0</v>
      </c>
      <c r="H49" s="41">
        <f>'Что купили'!H49</f>
        <v>0</v>
      </c>
      <c r="I49" s="41">
        <f>'Что купили'!I49</f>
        <v>0</v>
      </c>
      <c r="J49" s="41">
        <f>'Что купили'!J49</f>
        <v>0</v>
      </c>
      <c r="K49" s="41">
        <f>'Что купили'!K49</f>
        <v>0</v>
      </c>
      <c r="L49" s="41">
        <f>'Что купили'!L49</f>
        <v>0</v>
      </c>
      <c r="M49" s="41">
        <f>'Что купили'!M49</f>
        <v>0</v>
      </c>
      <c r="N49" s="41">
        <f>'Что купили'!N49</f>
        <v>0</v>
      </c>
      <c r="O49" s="41">
        <f>'Что купили'!O49</f>
        <v>0</v>
      </c>
      <c r="P49" s="41">
        <f>'Что купили'!P49</f>
        <v>0</v>
      </c>
      <c r="Q49" s="41">
        <f>'Что купили'!Q49</f>
        <v>0</v>
      </c>
      <c r="R49" s="41">
        <f>'Что купили'!R49</f>
        <v>0</v>
      </c>
      <c r="S49" s="41">
        <f>'Что купили'!S49</f>
        <v>0</v>
      </c>
      <c r="T49" s="41">
        <f>'Что купили'!T49</f>
        <v>0</v>
      </c>
      <c r="U49" s="41">
        <f>'Что купили'!U49</f>
        <v>0</v>
      </c>
      <c r="V49" s="41">
        <f>'Что купили'!V49</f>
        <v>0</v>
      </c>
      <c r="W49" s="41">
        <f>'Что купили'!W49</f>
        <v>0</v>
      </c>
      <c r="X49" s="41">
        <f>'Что купили'!X49</f>
        <v>0</v>
      </c>
      <c r="Y49" s="41">
        <f>'Что купили'!Y49</f>
        <v>0</v>
      </c>
      <c r="Z49" s="41">
        <f>'Что купили'!Z49</f>
        <v>0</v>
      </c>
      <c r="AA49" s="41">
        <f>'Что купили'!AA49</f>
        <v>0</v>
      </c>
      <c r="AB49" s="41">
        <f>'Что купили'!AB49</f>
        <v>0</v>
      </c>
      <c r="AC49" s="41">
        <f>'Что купили'!AC49</f>
        <v>0</v>
      </c>
      <c r="AD49" s="291">
        <f t="shared" si="0"/>
        <v>452.40000000000003</v>
      </c>
      <c r="AE49" s="291">
        <f>AD49-(SUM(Всего!D49:'Всего'!X49))</f>
        <v>0</v>
      </c>
      <c r="AF49" s="292">
        <f t="shared" si="1"/>
        <v>6.9600000000000009</v>
      </c>
      <c r="AG49" s="293" t="str">
        <f t="shared" si="2"/>
        <v>капуста</v>
      </c>
      <c r="AH49" s="294">
        <f>выдача!B49</f>
        <v>0</v>
      </c>
      <c r="AI49" s="70">
        <f>'Что купили'!AI49</f>
        <v>65</v>
      </c>
      <c r="AJ49" s="70">
        <f>'Что купили'!AJ49</f>
        <v>65</v>
      </c>
      <c r="AK49" s="70">
        <f>'Что купили'!AK49</f>
        <v>65</v>
      </c>
      <c r="AL49" s="70">
        <f>'Что купили'!AL49</f>
        <v>65</v>
      </c>
      <c r="AM49" s="70">
        <f>'Что купили'!AM49</f>
        <v>65</v>
      </c>
      <c r="AN49" s="70">
        <f>'Что купили'!AN49</f>
        <v>65</v>
      </c>
      <c r="AO49" s="70">
        <f>'Что купили'!AO49</f>
        <v>65</v>
      </c>
      <c r="AP49" s="70">
        <f>'Что купили'!AP49</f>
        <v>65</v>
      </c>
      <c r="AQ49" s="70">
        <f>'Что купили'!AQ49</f>
        <v>65</v>
      </c>
      <c r="AR49" s="70">
        <f>'Что купили'!AR49</f>
        <v>65</v>
      </c>
      <c r="AS49" s="70">
        <f>'Что купили'!AS49</f>
        <v>65</v>
      </c>
      <c r="AT49" s="70">
        <f>'Что купили'!AT49</f>
        <v>65</v>
      </c>
      <c r="AU49" s="70">
        <f>'Что купили'!AU49</f>
        <v>65</v>
      </c>
      <c r="AV49" s="70">
        <f>'Что купили'!AV49</f>
        <v>65</v>
      </c>
      <c r="AW49" s="70">
        <f>'Что купили'!AW49</f>
        <v>65</v>
      </c>
      <c r="AX49" s="70">
        <f>'Что купили'!AX49</f>
        <v>65</v>
      </c>
      <c r="AY49" s="70">
        <f>'Что купили'!AY49</f>
        <v>65</v>
      </c>
      <c r="AZ49" s="70">
        <f>'Что купили'!AZ49</f>
        <v>65</v>
      </c>
      <c r="BA49" s="70">
        <f>'Что купили'!BA49</f>
        <v>65</v>
      </c>
      <c r="BB49" s="70">
        <f>'Что купили'!BB49</f>
        <v>65</v>
      </c>
      <c r="BC49" s="70">
        <f>'Что купили'!BC49</f>
        <v>65</v>
      </c>
      <c r="BD49" s="43"/>
    </row>
    <row r="50" spans="1:56">
      <c r="A50" t="str">
        <f>'Что купили'!A50</f>
        <v>лук</v>
      </c>
      <c r="B50" s="41">
        <f>'Что купили'!B50</f>
        <v>2</v>
      </c>
      <c r="C50" s="41">
        <f>'Что купили'!C50</f>
        <v>60</v>
      </c>
      <c r="D50" s="41">
        <f>'Что купили'!D50</f>
        <v>0</v>
      </c>
      <c r="E50" s="41">
        <f>'Что купили'!E50</f>
        <v>0</v>
      </c>
      <c r="F50" s="41">
        <f>'Что купили'!F50</f>
        <v>0</v>
      </c>
      <c r="G50" s="41">
        <f>'Что купили'!G50</f>
        <v>0</v>
      </c>
      <c r="H50" s="41">
        <f>'Что купили'!H50</f>
        <v>1.52</v>
      </c>
      <c r="I50" s="41">
        <f>'Что купили'!I50</f>
        <v>60</v>
      </c>
      <c r="J50" s="41">
        <f>'Что купили'!J50</f>
        <v>0</v>
      </c>
      <c r="K50" s="41">
        <f>'Что купили'!K50</f>
        <v>0</v>
      </c>
      <c r="L50" s="41">
        <f>'Что купили'!L50</f>
        <v>0</v>
      </c>
      <c r="M50" s="41">
        <f>'Что купили'!M50</f>
        <v>0</v>
      </c>
      <c r="N50" s="41">
        <f>'Что купили'!N50</f>
        <v>0</v>
      </c>
      <c r="O50" s="41">
        <f>'Что купили'!O50</f>
        <v>0</v>
      </c>
      <c r="P50" s="41">
        <f>'Что купили'!P50</f>
        <v>0</v>
      </c>
      <c r="Q50" s="41">
        <f>'Что купили'!Q50</f>
        <v>0</v>
      </c>
      <c r="R50" s="41">
        <f>'Что купили'!R50</f>
        <v>0</v>
      </c>
      <c r="S50" s="41">
        <f>'Что купили'!S50</f>
        <v>0</v>
      </c>
      <c r="T50" s="41">
        <f>'Что купили'!T50</f>
        <v>0</v>
      </c>
      <c r="U50" s="41">
        <f>'Что купили'!U50</f>
        <v>0</v>
      </c>
      <c r="V50" s="41">
        <f>'Что купили'!V50</f>
        <v>0</v>
      </c>
      <c r="W50" s="41">
        <f>'Что купили'!W50</f>
        <v>0</v>
      </c>
      <c r="X50" s="41">
        <f>'Что купили'!X50</f>
        <v>0</v>
      </c>
      <c r="Y50" s="41">
        <f>'Что купили'!Y50</f>
        <v>0</v>
      </c>
      <c r="Z50" s="41">
        <f>'Что купили'!Z50</f>
        <v>0</v>
      </c>
      <c r="AA50" s="41">
        <f>'Что купили'!AA50</f>
        <v>0</v>
      </c>
      <c r="AB50" s="41">
        <f>'Что купили'!AB50</f>
        <v>0</v>
      </c>
      <c r="AC50" s="41">
        <f>'Что купили'!AC50</f>
        <v>0</v>
      </c>
      <c r="AD50" s="291">
        <f t="shared" si="0"/>
        <v>211.2</v>
      </c>
      <c r="AE50" s="291">
        <f>AD50-(SUM(Всего!D50:'Всего'!X50))</f>
        <v>0</v>
      </c>
      <c r="AF50" s="292">
        <f t="shared" si="1"/>
        <v>3.52</v>
      </c>
      <c r="AG50" s="293" t="str">
        <f t="shared" si="2"/>
        <v>лук</v>
      </c>
      <c r="AH50" s="294">
        <f>выдача!B50</f>
        <v>0</v>
      </c>
      <c r="AI50" s="70">
        <f>'Что купили'!AI50</f>
        <v>60</v>
      </c>
      <c r="AJ50" s="70">
        <f>'Что купили'!AJ50</f>
        <v>60</v>
      </c>
      <c r="AK50" s="70">
        <f>'Что купили'!AK50</f>
        <v>60</v>
      </c>
      <c r="AL50" s="70">
        <f>'Что купили'!AL50</f>
        <v>60</v>
      </c>
      <c r="AM50" s="70">
        <f>'Что купили'!AM50</f>
        <v>60</v>
      </c>
      <c r="AN50" s="70">
        <f>'Что купили'!AN50</f>
        <v>60</v>
      </c>
      <c r="AO50" s="70">
        <f>'Что купили'!AO50</f>
        <v>60</v>
      </c>
      <c r="AP50" s="70">
        <f>'Что купили'!AP50</f>
        <v>60</v>
      </c>
      <c r="AQ50" s="70">
        <f>'Что купили'!AQ50</f>
        <v>60</v>
      </c>
      <c r="AR50" s="70">
        <f>'Что купили'!AR50</f>
        <v>60</v>
      </c>
      <c r="AS50" s="70">
        <f>'Что купили'!AS50</f>
        <v>60</v>
      </c>
      <c r="AT50" s="70">
        <f>'Что купили'!AT50</f>
        <v>60</v>
      </c>
      <c r="AU50" s="70">
        <f>'Что купили'!AU50</f>
        <v>60</v>
      </c>
      <c r="AV50" s="70">
        <f>'Что купили'!AV50</f>
        <v>60</v>
      </c>
      <c r="AW50" s="70">
        <f>'Что купили'!AW50</f>
        <v>60</v>
      </c>
      <c r="AX50" s="70">
        <f>'Что купили'!AX50</f>
        <v>60</v>
      </c>
      <c r="AY50" s="70">
        <f>'Что купили'!AY50</f>
        <v>60</v>
      </c>
      <c r="AZ50" s="70">
        <f>'Что купили'!AZ50</f>
        <v>60</v>
      </c>
      <c r="BA50" s="70">
        <f>'Что купили'!BA50</f>
        <v>60</v>
      </c>
      <c r="BB50" s="70">
        <f>'Что купили'!BB50</f>
        <v>60</v>
      </c>
      <c r="BC50" s="70">
        <f>'Что купили'!BC50</f>
        <v>60</v>
      </c>
      <c r="BD50" s="43"/>
    </row>
    <row r="51" spans="1:56">
      <c r="A51" t="str">
        <f>'Что купили'!A51</f>
        <v>морковь</v>
      </c>
      <c r="B51" s="41">
        <f>'Что купили'!B51</f>
        <v>2.1</v>
      </c>
      <c r="C51" s="41">
        <f>'Что купили'!C51</f>
        <v>58</v>
      </c>
      <c r="D51" s="41">
        <f>'Что купили'!D51</f>
        <v>0</v>
      </c>
      <c r="E51" s="41">
        <f>'Что купили'!E51</f>
        <v>0</v>
      </c>
      <c r="F51" s="41">
        <f>'Что купили'!F51</f>
        <v>0</v>
      </c>
      <c r="G51" s="41">
        <f>'Что купили'!G51</f>
        <v>0</v>
      </c>
      <c r="H51" s="41">
        <f>'Что купили'!H51</f>
        <v>1.51</v>
      </c>
      <c r="I51" s="41">
        <f>'Что купили'!I51</f>
        <v>58</v>
      </c>
      <c r="J51" s="41">
        <f>'Что купили'!J51</f>
        <v>0</v>
      </c>
      <c r="K51" s="41">
        <f>'Что купили'!K51</f>
        <v>0</v>
      </c>
      <c r="L51" s="41">
        <f>'Что купили'!L51</f>
        <v>0</v>
      </c>
      <c r="M51" s="41">
        <f>'Что купили'!M51</f>
        <v>0</v>
      </c>
      <c r="N51" s="41">
        <f>'Что купили'!N51</f>
        <v>0</v>
      </c>
      <c r="O51" s="41">
        <f>'Что купили'!O51</f>
        <v>0</v>
      </c>
      <c r="P51" s="41">
        <f>'Что купили'!P51</f>
        <v>0</v>
      </c>
      <c r="Q51" s="41">
        <f>'Что купили'!Q51</f>
        <v>0</v>
      </c>
      <c r="R51" s="41">
        <f>'Что купили'!R51</f>
        <v>0</v>
      </c>
      <c r="S51" s="41">
        <f>'Что купили'!S51</f>
        <v>0</v>
      </c>
      <c r="T51" s="41">
        <f>'Что купили'!T51</f>
        <v>0</v>
      </c>
      <c r="U51" s="41">
        <f>'Что купили'!U51</f>
        <v>0</v>
      </c>
      <c r="V51" s="41">
        <f>'Что купили'!V51</f>
        <v>0</v>
      </c>
      <c r="W51" s="41">
        <f>'Что купили'!W51</f>
        <v>0</v>
      </c>
      <c r="X51" s="41">
        <f>'Что купили'!X51</f>
        <v>0</v>
      </c>
      <c r="Y51" s="41">
        <f>'Что купили'!Y51</f>
        <v>0</v>
      </c>
      <c r="Z51" s="41">
        <f>'Что купили'!Z51</f>
        <v>0</v>
      </c>
      <c r="AA51" s="41">
        <f>'Что купили'!AA51</f>
        <v>0</v>
      </c>
      <c r="AB51" s="41">
        <f>'Что купили'!AB51</f>
        <v>0</v>
      </c>
      <c r="AC51" s="41">
        <f>'Что купили'!AC51</f>
        <v>0</v>
      </c>
      <c r="AD51" s="291">
        <f t="shared" si="0"/>
        <v>209.38</v>
      </c>
      <c r="AE51" s="291">
        <f>AD51-(SUM(Всего!D51:'Всего'!X51))</f>
        <v>0</v>
      </c>
      <c r="AF51" s="292">
        <f t="shared" si="1"/>
        <v>3.6100000000000003</v>
      </c>
      <c r="AG51" s="293" t="str">
        <f t="shared" si="2"/>
        <v>морковь</v>
      </c>
      <c r="AH51" s="294">
        <f>выдача!B51</f>
        <v>0</v>
      </c>
      <c r="AI51" s="70">
        <f>'Что купили'!AI51</f>
        <v>58</v>
      </c>
      <c r="AJ51" s="70">
        <f>'Что купили'!AJ51</f>
        <v>58</v>
      </c>
      <c r="AK51" s="70">
        <f>'Что купили'!AK51</f>
        <v>58</v>
      </c>
      <c r="AL51" s="70">
        <f>'Что купили'!AL51</f>
        <v>58</v>
      </c>
      <c r="AM51" s="70">
        <f>'Что купили'!AM51</f>
        <v>58</v>
      </c>
      <c r="AN51" s="70">
        <f>'Что купили'!AN51</f>
        <v>58</v>
      </c>
      <c r="AO51" s="70">
        <f>'Что купили'!AO51</f>
        <v>58</v>
      </c>
      <c r="AP51" s="70">
        <f>'Что купили'!AP51</f>
        <v>58</v>
      </c>
      <c r="AQ51" s="70">
        <f>'Что купили'!AQ51</f>
        <v>58</v>
      </c>
      <c r="AR51" s="70">
        <f>'Что купили'!AR51</f>
        <v>58</v>
      </c>
      <c r="AS51" s="70">
        <f>'Что купили'!AS51</f>
        <v>58</v>
      </c>
      <c r="AT51" s="70">
        <f>'Что купили'!AT51</f>
        <v>58</v>
      </c>
      <c r="AU51" s="70">
        <f>'Что купили'!AU51</f>
        <v>58</v>
      </c>
      <c r="AV51" s="70">
        <f>'Что купили'!AV51</f>
        <v>58</v>
      </c>
      <c r="AW51" s="70">
        <f>'Что купили'!AW51</f>
        <v>58</v>
      </c>
      <c r="AX51" s="70">
        <f>'Что купили'!AX51</f>
        <v>58</v>
      </c>
      <c r="AY51" s="70">
        <f>'Что купили'!AY51</f>
        <v>58</v>
      </c>
      <c r="AZ51" s="70">
        <f>'Что купили'!AZ51</f>
        <v>58</v>
      </c>
      <c r="BA51" s="70">
        <f>'Что купили'!BA51</f>
        <v>58</v>
      </c>
      <c r="BB51" s="70">
        <f>'Что купили'!BB51</f>
        <v>58</v>
      </c>
      <c r="BC51" s="70">
        <f>'Что купили'!BC51</f>
        <v>58</v>
      </c>
      <c r="BD51" s="43"/>
    </row>
    <row r="52" spans="1:56">
      <c r="A52" t="str">
        <f>'Что купили'!A52</f>
        <v>огурцы</v>
      </c>
      <c r="B52" s="41">
        <f>'Что купили'!B52</f>
        <v>2.0699999999999998</v>
      </c>
      <c r="C52" s="41">
        <f>'Что купили'!C52</f>
        <v>210</v>
      </c>
      <c r="D52" s="41">
        <f>'Что купили'!D52</f>
        <v>1.53</v>
      </c>
      <c r="E52" s="41">
        <f>'Что купили'!E52</f>
        <v>210</v>
      </c>
      <c r="F52" s="41">
        <f>'Что купили'!F52</f>
        <v>1.5</v>
      </c>
      <c r="G52" s="41">
        <f>'Что купили'!G52</f>
        <v>210</v>
      </c>
      <c r="H52" s="41">
        <f>'Что купили'!H52</f>
        <v>3.1</v>
      </c>
      <c r="I52" s="41">
        <f>'Что купили'!I52</f>
        <v>120</v>
      </c>
      <c r="J52" s="41">
        <f>'Что купили'!J52</f>
        <v>2.5499999999999998</v>
      </c>
      <c r="K52" s="41">
        <f>'Что купили'!K52</f>
        <v>120</v>
      </c>
      <c r="L52" s="41">
        <f>'Что купили'!L52</f>
        <v>0</v>
      </c>
      <c r="M52" s="41">
        <f>'Что купили'!M52</f>
        <v>0</v>
      </c>
      <c r="N52" s="41">
        <f>'Что купили'!N52</f>
        <v>0</v>
      </c>
      <c r="O52" s="41">
        <f>'Что купили'!O52</f>
        <v>0</v>
      </c>
      <c r="P52" s="41">
        <f>'Что купили'!P52</f>
        <v>0</v>
      </c>
      <c r="Q52" s="41">
        <f>'Что купили'!Q52</f>
        <v>0</v>
      </c>
      <c r="R52" s="41">
        <f>'Что купили'!R52</f>
        <v>0</v>
      </c>
      <c r="S52" s="41">
        <f>'Что купили'!S52</f>
        <v>0</v>
      </c>
      <c r="T52" s="41">
        <f>'Что купили'!T52</f>
        <v>0</v>
      </c>
      <c r="U52" s="41">
        <f>'Что купили'!U52</f>
        <v>0</v>
      </c>
      <c r="V52" s="41">
        <f>'Что купили'!V52</f>
        <v>0</v>
      </c>
      <c r="W52" s="41">
        <f>'Что купили'!W52</f>
        <v>0</v>
      </c>
      <c r="X52" s="41">
        <f>'Что купили'!X52</f>
        <v>0</v>
      </c>
      <c r="Y52" s="41">
        <f>'Что купили'!Y52</f>
        <v>0</v>
      </c>
      <c r="Z52" s="41">
        <f>'Что купили'!Z52</f>
        <v>0</v>
      </c>
      <c r="AA52" s="41">
        <f>'Что купили'!AA52</f>
        <v>0</v>
      </c>
      <c r="AB52" s="41">
        <f>'Что купили'!AB52</f>
        <v>0</v>
      </c>
      <c r="AC52" s="41">
        <f>'Что купили'!AC52</f>
        <v>0</v>
      </c>
      <c r="AD52" s="291">
        <f t="shared" si="0"/>
        <v>1749</v>
      </c>
      <c r="AE52" s="291">
        <f>AD52-(SUM(Всего!D52:'Всего'!X52))</f>
        <v>0</v>
      </c>
      <c r="AF52" s="292">
        <f t="shared" si="1"/>
        <v>10.75</v>
      </c>
      <c r="AG52" s="293" t="str">
        <f t="shared" si="2"/>
        <v>огурцы</v>
      </c>
      <c r="AH52" s="294">
        <f>выдача!B52</f>
        <v>0</v>
      </c>
      <c r="AI52" s="70">
        <f>'Что купили'!AI52</f>
        <v>210</v>
      </c>
      <c r="AJ52" s="70">
        <f>'Что купили'!AJ52</f>
        <v>210</v>
      </c>
      <c r="AK52" s="70">
        <f>'Что купили'!AK52</f>
        <v>210</v>
      </c>
      <c r="AL52" s="70">
        <f>'Что купили'!AL52</f>
        <v>210</v>
      </c>
      <c r="AM52" s="70">
        <f>'Что купили'!AM52</f>
        <v>210</v>
      </c>
      <c r="AN52" s="70">
        <f>'Что купили'!AN52</f>
        <v>210</v>
      </c>
      <c r="AO52" s="70">
        <f>'Что купили'!AO52</f>
        <v>210</v>
      </c>
      <c r="AP52" s="70">
        <f>'Что купили'!AP52</f>
        <v>210</v>
      </c>
      <c r="AQ52" s="70">
        <f>'Что купили'!AQ52</f>
        <v>210</v>
      </c>
      <c r="AR52" s="70">
        <f>'Что купили'!AR52</f>
        <v>210</v>
      </c>
      <c r="AS52" s="70">
        <f>'Что купили'!AS52</f>
        <v>210</v>
      </c>
      <c r="AT52" s="70">
        <f>'Что купили'!AT52</f>
        <v>120</v>
      </c>
      <c r="AU52" s="70">
        <f>'Что купили'!AU52</f>
        <v>120</v>
      </c>
      <c r="AV52" s="70">
        <f>'Что купили'!AV52</f>
        <v>120</v>
      </c>
      <c r="AW52" s="70">
        <f>'Что купили'!AW52</f>
        <v>120</v>
      </c>
      <c r="AX52" s="70">
        <f>'Что купили'!AX52</f>
        <v>120</v>
      </c>
      <c r="AY52" s="70">
        <f>'Что купили'!AY52</f>
        <v>120</v>
      </c>
      <c r="AZ52" s="70">
        <f>'Что купили'!AZ52</f>
        <v>120</v>
      </c>
      <c r="BA52" s="70">
        <f>'Что купили'!BA52</f>
        <v>120</v>
      </c>
      <c r="BB52" s="70">
        <f>'Что купили'!BB52</f>
        <v>120</v>
      </c>
      <c r="BC52" s="70">
        <f>'Что купили'!BC52</f>
        <v>120</v>
      </c>
      <c r="BD52" s="43"/>
    </row>
    <row r="53" spans="1:56">
      <c r="A53" t="str">
        <f>'Что купили'!A53</f>
        <v>помидоры</v>
      </c>
      <c r="B53" s="41">
        <f>'Что купили'!B53</f>
        <v>2.08</v>
      </c>
      <c r="C53" s="41">
        <f>'Что купили'!C53</f>
        <v>240</v>
      </c>
      <c r="D53" s="41">
        <f>'Что купили'!D53</f>
        <v>1.54</v>
      </c>
      <c r="E53" s="41">
        <f>'Что купили'!E53</f>
        <v>240</v>
      </c>
      <c r="F53" s="41">
        <f>'Что купили'!F53</f>
        <v>1.55</v>
      </c>
      <c r="G53" s="41">
        <f>'Что купили'!G53</f>
        <v>240</v>
      </c>
      <c r="H53" s="41">
        <f>'Что купили'!H53</f>
        <v>3.1</v>
      </c>
      <c r="I53" s="41">
        <f>'Что купили'!I53</f>
        <v>240</v>
      </c>
      <c r="J53" s="41">
        <f>'Что купили'!J53</f>
        <v>2.5499999999999998</v>
      </c>
      <c r="K53" s="41">
        <f>'Что купили'!K53</f>
        <v>240</v>
      </c>
      <c r="L53" s="41">
        <f>'Что купили'!L53</f>
        <v>0</v>
      </c>
      <c r="M53" s="41">
        <f>'Что купили'!M53</f>
        <v>0</v>
      </c>
      <c r="N53" s="41">
        <f>'Что купили'!N53</f>
        <v>0</v>
      </c>
      <c r="O53" s="41">
        <f>'Что купили'!O53</f>
        <v>0</v>
      </c>
      <c r="P53" s="41">
        <f>'Что купили'!P53</f>
        <v>0</v>
      </c>
      <c r="Q53" s="41">
        <f>'Что купили'!Q53</f>
        <v>0</v>
      </c>
      <c r="R53" s="41">
        <f>'Что купили'!R53</f>
        <v>0</v>
      </c>
      <c r="S53" s="41">
        <f>'Что купили'!S53</f>
        <v>0</v>
      </c>
      <c r="T53" s="41">
        <f>'Что купили'!T53</f>
        <v>0</v>
      </c>
      <c r="U53" s="41">
        <f>'Что купили'!U53</f>
        <v>0</v>
      </c>
      <c r="V53" s="41">
        <f>'Что купили'!V53</f>
        <v>0</v>
      </c>
      <c r="W53" s="41">
        <f>'Что купили'!W53</f>
        <v>0</v>
      </c>
      <c r="X53" s="41">
        <f>'Что купили'!X53</f>
        <v>0</v>
      </c>
      <c r="Y53" s="41">
        <f>'Что купили'!Y53</f>
        <v>0</v>
      </c>
      <c r="Z53" s="41">
        <f>'Что купили'!Z53</f>
        <v>0</v>
      </c>
      <c r="AA53" s="41">
        <f>'Что купили'!AA53</f>
        <v>0</v>
      </c>
      <c r="AB53" s="41">
        <f>'Что купили'!AB53</f>
        <v>0</v>
      </c>
      <c r="AC53" s="41">
        <f>'Что купили'!AC53</f>
        <v>0</v>
      </c>
      <c r="AD53" s="291">
        <f t="shared" si="0"/>
        <v>2596.8000000000002</v>
      </c>
      <c r="AE53" s="291">
        <f>AD53-(SUM(Всего!D53:'Всего'!X53))</f>
        <v>0</v>
      </c>
      <c r="AF53" s="292">
        <f t="shared" si="1"/>
        <v>10.82</v>
      </c>
      <c r="AG53" s="293" t="str">
        <f t="shared" si="2"/>
        <v>помидоры</v>
      </c>
      <c r="AH53" s="294">
        <f>выдача!B53</f>
        <v>0</v>
      </c>
      <c r="AI53" s="70">
        <f>'Что купили'!AI53</f>
        <v>240</v>
      </c>
      <c r="AJ53" s="70">
        <f>'Что купили'!AJ53</f>
        <v>240</v>
      </c>
      <c r="AK53" s="70">
        <f>'Что купили'!AK53</f>
        <v>240</v>
      </c>
      <c r="AL53" s="70">
        <f>'Что купили'!AL53</f>
        <v>240</v>
      </c>
      <c r="AM53" s="70">
        <f>'Что купили'!AM53</f>
        <v>240</v>
      </c>
      <c r="AN53" s="70">
        <f>'Что купили'!AN53</f>
        <v>240</v>
      </c>
      <c r="AO53" s="70">
        <f>'Что купили'!AO53</f>
        <v>240</v>
      </c>
      <c r="AP53" s="70">
        <f>'Что купили'!AP53</f>
        <v>240</v>
      </c>
      <c r="AQ53" s="70">
        <f>'Что купили'!AQ53</f>
        <v>240</v>
      </c>
      <c r="AR53" s="70">
        <f>'Что купили'!AR53</f>
        <v>240</v>
      </c>
      <c r="AS53" s="70">
        <f>'Что купили'!AS53</f>
        <v>240</v>
      </c>
      <c r="AT53" s="70">
        <f>'Что купили'!AT53</f>
        <v>240</v>
      </c>
      <c r="AU53" s="70">
        <f>'Что купили'!AU53</f>
        <v>240</v>
      </c>
      <c r="AV53" s="70">
        <f>'Что купили'!AV53</f>
        <v>240</v>
      </c>
      <c r="AW53" s="70">
        <f>'Что купили'!AW53</f>
        <v>240</v>
      </c>
      <c r="AX53" s="70">
        <f>'Что купили'!AX53</f>
        <v>240</v>
      </c>
      <c r="AY53" s="70">
        <f>'Что купили'!AY53</f>
        <v>240</v>
      </c>
      <c r="AZ53" s="70">
        <f>'Что купили'!AZ53</f>
        <v>240</v>
      </c>
      <c r="BA53" s="70">
        <f>'Что купили'!BA53</f>
        <v>240</v>
      </c>
      <c r="BB53" s="70">
        <f>'Что купили'!BB53</f>
        <v>240</v>
      </c>
      <c r="BC53" s="70">
        <f>'Что купили'!BC53</f>
        <v>240</v>
      </c>
      <c r="BD53" s="43"/>
    </row>
    <row r="54" spans="1:56">
      <c r="A54">
        <f>'Что купили'!A54</f>
        <v>0</v>
      </c>
      <c r="B54" s="41">
        <f>'Что купили'!B54</f>
        <v>0</v>
      </c>
      <c r="C54" s="41">
        <f>'Что купили'!C54</f>
        <v>0</v>
      </c>
      <c r="D54" s="41">
        <f>'Что купили'!D54</f>
        <v>0</v>
      </c>
      <c r="E54" s="41">
        <f>'Что купили'!E54</f>
        <v>0</v>
      </c>
      <c r="F54" s="41">
        <f>'Что купили'!F54</f>
        <v>0</v>
      </c>
      <c r="G54" s="41">
        <f>'Что купили'!G54</f>
        <v>0</v>
      </c>
      <c r="H54" s="41">
        <f>'Что купили'!H54</f>
        <v>0</v>
      </c>
      <c r="I54" s="41">
        <f>'Что купили'!I54</f>
        <v>0</v>
      </c>
      <c r="J54" s="41">
        <f>'Что купили'!J54</f>
        <v>0</v>
      </c>
      <c r="K54" s="41">
        <f>'Что купили'!K54</f>
        <v>0</v>
      </c>
      <c r="L54" s="41">
        <f>'Что купили'!L54</f>
        <v>0</v>
      </c>
      <c r="M54" s="41">
        <f>'Что купили'!M54</f>
        <v>0</v>
      </c>
      <c r="N54" s="41">
        <f>'Что купили'!N54</f>
        <v>0</v>
      </c>
      <c r="O54" s="41">
        <f>'Что купили'!O54</f>
        <v>0</v>
      </c>
      <c r="P54" s="41">
        <f>'Что купили'!P54</f>
        <v>0</v>
      </c>
      <c r="Q54" s="41">
        <f>'Что купили'!Q54</f>
        <v>0</v>
      </c>
      <c r="R54" s="41">
        <f>'Что купили'!R54</f>
        <v>0</v>
      </c>
      <c r="S54" s="41">
        <f>'Что купили'!S54</f>
        <v>0</v>
      </c>
      <c r="T54" s="41">
        <f>'Что купили'!T54</f>
        <v>0</v>
      </c>
      <c r="U54" s="41">
        <f>'Что купили'!U54</f>
        <v>0</v>
      </c>
      <c r="V54" s="41">
        <f>'Что купили'!V54</f>
        <v>0</v>
      </c>
      <c r="W54" s="41">
        <f>'Что купили'!W54</f>
        <v>0</v>
      </c>
      <c r="X54" s="41">
        <f>'Что купили'!X54</f>
        <v>0</v>
      </c>
      <c r="Y54" s="41">
        <f>'Что купили'!Y54</f>
        <v>0</v>
      </c>
      <c r="Z54" s="41">
        <f>'Что купили'!Z54</f>
        <v>0</v>
      </c>
      <c r="AA54" s="41">
        <f>'Что купили'!AA54</f>
        <v>0</v>
      </c>
      <c r="AB54" s="41">
        <f>'Что купили'!AB54</f>
        <v>0</v>
      </c>
      <c r="AC54" s="41">
        <f>'Что купили'!AC54</f>
        <v>0</v>
      </c>
      <c r="AD54" s="291">
        <f t="shared" si="0"/>
        <v>0</v>
      </c>
      <c r="AE54" s="291">
        <f>AD54-(SUM(Всего!D54:'Всего'!X54))</f>
        <v>0</v>
      </c>
      <c r="AF54" s="292">
        <f t="shared" si="1"/>
        <v>0</v>
      </c>
      <c r="AG54" s="293"/>
      <c r="AH54" s="294">
        <f>выдача!B54</f>
        <v>0</v>
      </c>
      <c r="AI54" s="70">
        <f>'Что купили'!AI54</f>
        <v>0</v>
      </c>
      <c r="AJ54" s="70">
        <f>'Что купили'!AJ54</f>
        <v>0</v>
      </c>
      <c r="AK54" s="70">
        <f>'Что купили'!AK54</f>
        <v>0</v>
      </c>
      <c r="AL54" s="70">
        <f>'Что купили'!AL54</f>
        <v>0</v>
      </c>
      <c r="AM54" s="70">
        <f>'Что купили'!AM54</f>
        <v>0</v>
      </c>
      <c r="AN54" s="70">
        <f>'Что купили'!AN54</f>
        <v>0</v>
      </c>
      <c r="AO54" s="70">
        <f>'Что купили'!AO54</f>
        <v>0</v>
      </c>
      <c r="AP54" s="70">
        <f>'Что купили'!AP54</f>
        <v>0</v>
      </c>
      <c r="AQ54" s="70">
        <f>'Что купили'!AQ54</f>
        <v>0</v>
      </c>
      <c r="AR54" s="70">
        <f>'Что купили'!AR54</f>
        <v>0</v>
      </c>
      <c r="AS54" s="70">
        <f>'Что купили'!AS54</f>
        <v>0</v>
      </c>
      <c r="AT54" s="70">
        <f>'Что купили'!AT54</f>
        <v>0</v>
      </c>
      <c r="AU54" s="70">
        <f>'Что купили'!AU54</f>
        <v>0</v>
      </c>
      <c r="AV54" s="70">
        <f>'Что купили'!AV54</f>
        <v>0</v>
      </c>
      <c r="AW54" s="70">
        <f>'Что купили'!AW54</f>
        <v>0</v>
      </c>
      <c r="AX54" s="70">
        <f>'Что купили'!AX54</f>
        <v>0</v>
      </c>
      <c r="AY54" s="70">
        <f>'Что купили'!AY54</f>
        <v>0</v>
      </c>
      <c r="AZ54" s="70">
        <f>'Что купили'!AZ54</f>
        <v>0</v>
      </c>
      <c r="BA54" s="70">
        <f>'Что купили'!BA54</f>
        <v>0</v>
      </c>
      <c r="BB54" s="70">
        <f>'Что купили'!BB54</f>
        <v>0</v>
      </c>
      <c r="BC54" s="70">
        <f>'Что купили'!BC54</f>
        <v>0</v>
      </c>
      <c r="BD54" s="43"/>
    </row>
    <row r="55" spans="1:56">
      <c r="A55">
        <f>'Что купили'!A55</f>
        <v>0</v>
      </c>
      <c r="B55" s="41">
        <f>'Что купили'!B55</f>
        <v>0</v>
      </c>
      <c r="C55" s="41">
        <f>'Что купили'!C55</f>
        <v>0</v>
      </c>
      <c r="D55" s="41">
        <f>'Что купили'!D55</f>
        <v>0</v>
      </c>
      <c r="E55" s="41">
        <f>'Что купили'!E55</f>
        <v>0</v>
      </c>
      <c r="F55" s="41">
        <f>'Что купили'!F55</f>
        <v>0</v>
      </c>
      <c r="G55" s="41">
        <f>'Что купили'!G55</f>
        <v>0</v>
      </c>
      <c r="H55" s="41">
        <f>'Что купили'!H55</f>
        <v>0</v>
      </c>
      <c r="I55" s="41">
        <f>'Что купили'!I55</f>
        <v>0</v>
      </c>
      <c r="J55" s="41">
        <f>'Что купили'!J55</f>
        <v>0</v>
      </c>
      <c r="K55" s="41">
        <f>'Что купили'!K55</f>
        <v>0</v>
      </c>
      <c r="L55" s="41">
        <f>'Что купили'!L55</f>
        <v>0</v>
      </c>
      <c r="M55" s="41">
        <f>'Что купили'!M55</f>
        <v>0</v>
      </c>
      <c r="N55" s="41">
        <f>'Что купили'!N55</f>
        <v>0</v>
      </c>
      <c r="O55" s="41">
        <f>'Что купили'!O55</f>
        <v>0</v>
      </c>
      <c r="P55" s="41">
        <f>'Что купили'!P55</f>
        <v>0</v>
      </c>
      <c r="Q55" s="41">
        <f>'Что купили'!Q55</f>
        <v>0</v>
      </c>
      <c r="R55" s="41">
        <f>'Что купили'!R55</f>
        <v>0</v>
      </c>
      <c r="S55" s="41">
        <f>'Что купили'!S55</f>
        <v>0</v>
      </c>
      <c r="T55" s="41">
        <f>'Что купили'!T55</f>
        <v>0</v>
      </c>
      <c r="U55" s="41">
        <f>'Что купили'!U55</f>
        <v>0</v>
      </c>
      <c r="V55" s="41">
        <f>'Что купили'!V55</f>
        <v>0</v>
      </c>
      <c r="W55" s="41">
        <f>'Что купили'!W55</f>
        <v>0</v>
      </c>
      <c r="X55" s="41">
        <f>'Что купили'!X55</f>
        <v>0</v>
      </c>
      <c r="Y55" s="41">
        <f>'Что купили'!Y55</f>
        <v>0</v>
      </c>
      <c r="Z55" s="41">
        <f>'Что купили'!Z55</f>
        <v>0</v>
      </c>
      <c r="AA55" s="41">
        <f>'Что купили'!AA55</f>
        <v>0</v>
      </c>
      <c r="AB55" s="41">
        <f>'Что купили'!AB55</f>
        <v>0</v>
      </c>
      <c r="AC55" s="41">
        <f>'Что купили'!AC55</f>
        <v>0</v>
      </c>
      <c r="AD55" s="291">
        <f t="shared" si="0"/>
        <v>0</v>
      </c>
      <c r="AE55" s="291">
        <f>AD55-(SUM(Всего!D55:'Всего'!X55))</f>
        <v>0</v>
      </c>
      <c r="AF55" s="292">
        <f t="shared" si="1"/>
        <v>0</v>
      </c>
      <c r="AG55" s="293"/>
      <c r="AH55" s="294">
        <f>выдача!B55</f>
        <v>0</v>
      </c>
      <c r="AI55" s="70">
        <f>'Что купили'!AI55</f>
        <v>0</v>
      </c>
      <c r="AJ55" s="70">
        <f>'Что купили'!AJ55</f>
        <v>0</v>
      </c>
      <c r="AK55" s="70">
        <f>'Что купили'!AK55</f>
        <v>0</v>
      </c>
      <c r="AL55" s="70">
        <f>'Что купили'!AL55</f>
        <v>0</v>
      </c>
      <c r="AM55" s="70">
        <f>'Что купили'!AM55</f>
        <v>0</v>
      </c>
      <c r="AN55" s="70">
        <f>'Что купили'!AN55</f>
        <v>0</v>
      </c>
      <c r="AO55" s="70">
        <f>'Что купили'!AO55</f>
        <v>0</v>
      </c>
      <c r="AP55" s="70">
        <f>'Что купили'!AP55</f>
        <v>0</v>
      </c>
      <c r="AQ55" s="70">
        <f>'Что купили'!AQ55</f>
        <v>0</v>
      </c>
      <c r="AR55" s="70">
        <f>'Что купили'!AR55</f>
        <v>0</v>
      </c>
      <c r="AS55" s="70">
        <f>'Что купили'!AS55</f>
        <v>0</v>
      </c>
      <c r="AT55" s="70">
        <f>'Что купили'!AT55</f>
        <v>0</v>
      </c>
      <c r="AU55" s="70">
        <f>'Что купили'!AU55</f>
        <v>0</v>
      </c>
      <c r="AV55" s="70">
        <f>'Что купили'!AV55</f>
        <v>0</v>
      </c>
      <c r="AW55" s="70">
        <f>'Что купили'!AW55</f>
        <v>0</v>
      </c>
      <c r="AX55" s="70">
        <f>'Что купили'!AX55</f>
        <v>0</v>
      </c>
      <c r="AY55" s="70">
        <f>'Что купили'!AY55</f>
        <v>0</v>
      </c>
      <c r="AZ55" s="70">
        <f>'Что купили'!AZ55</f>
        <v>0</v>
      </c>
      <c r="BA55" s="70">
        <f>'Что купили'!BA55</f>
        <v>0</v>
      </c>
      <c r="BB55" s="70">
        <f>'Что купили'!BB55</f>
        <v>0</v>
      </c>
      <c r="BC55" s="70">
        <f>'Что купили'!BC55</f>
        <v>0</v>
      </c>
      <c r="BD55" s="43"/>
    </row>
    <row r="56" spans="1:56">
      <c r="A56">
        <f>'Что купили'!A56</f>
        <v>0</v>
      </c>
      <c r="B56" s="41">
        <f>'Что купили'!B56</f>
        <v>0</v>
      </c>
      <c r="C56" s="41">
        <f>'Что купили'!C56</f>
        <v>0</v>
      </c>
      <c r="D56" s="41">
        <f>'Что купили'!D56</f>
        <v>0</v>
      </c>
      <c r="E56" s="41">
        <f>'Что купили'!E56</f>
        <v>0</v>
      </c>
      <c r="F56" s="41">
        <f>'Что купили'!F56</f>
        <v>0</v>
      </c>
      <c r="G56" s="41">
        <f>'Что купили'!G56</f>
        <v>0</v>
      </c>
      <c r="H56" s="41">
        <f>'Что купили'!H56</f>
        <v>0</v>
      </c>
      <c r="I56" s="41">
        <f>'Что купили'!I56</f>
        <v>0</v>
      </c>
      <c r="J56" s="41">
        <f>'Что купили'!J56</f>
        <v>0</v>
      </c>
      <c r="K56" s="41">
        <f>'Что купили'!K56</f>
        <v>0</v>
      </c>
      <c r="L56" s="41">
        <f>'Что купили'!L56</f>
        <v>0</v>
      </c>
      <c r="M56" s="41">
        <f>'Что купили'!M56</f>
        <v>0</v>
      </c>
      <c r="N56" s="41">
        <f>'Что купили'!N56</f>
        <v>0</v>
      </c>
      <c r="O56" s="41">
        <f>'Что купили'!O56</f>
        <v>0</v>
      </c>
      <c r="P56" s="41">
        <f>'Что купили'!P56</f>
        <v>0</v>
      </c>
      <c r="Q56" s="41">
        <f>'Что купили'!Q56</f>
        <v>0</v>
      </c>
      <c r="R56" s="41">
        <f>'Что купили'!R56</f>
        <v>0</v>
      </c>
      <c r="S56" s="41">
        <f>'Что купили'!S56</f>
        <v>0</v>
      </c>
      <c r="T56" s="41">
        <f>'Что купили'!T56</f>
        <v>0</v>
      </c>
      <c r="U56" s="41">
        <f>'Что купили'!U56</f>
        <v>0</v>
      </c>
      <c r="V56" s="41">
        <f>'Что купили'!V56</f>
        <v>0</v>
      </c>
      <c r="W56" s="41">
        <f>'Что купили'!W56</f>
        <v>0</v>
      </c>
      <c r="X56" s="41">
        <f>'Что купили'!X56</f>
        <v>0</v>
      </c>
      <c r="Y56" s="41">
        <f>'Что купили'!Y56</f>
        <v>0</v>
      </c>
      <c r="Z56" s="41">
        <f>'Что купили'!Z56</f>
        <v>0</v>
      </c>
      <c r="AA56" s="41">
        <f>'Что купили'!AA56</f>
        <v>0</v>
      </c>
      <c r="AB56" s="41">
        <f>'Что купили'!AB56</f>
        <v>0</v>
      </c>
      <c r="AC56" s="41">
        <f>'Что купили'!AC56</f>
        <v>0</v>
      </c>
      <c r="AD56" s="291">
        <f t="shared" si="0"/>
        <v>0</v>
      </c>
      <c r="AE56" s="291">
        <f>AD56-(SUM(Всего!D56:'Всего'!X56))</f>
        <v>0</v>
      </c>
      <c r="AF56" s="292">
        <f t="shared" si="1"/>
        <v>0</v>
      </c>
      <c r="AG56" s="293">
        <f t="shared" si="2"/>
        <v>0</v>
      </c>
      <c r="AH56" s="294">
        <f>выдача!B56</f>
        <v>0</v>
      </c>
      <c r="AI56" s="70">
        <f>'Что купили'!AI56</f>
        <v>0</v>
      </c>
      <c r="AJ56" s="70">
        <f>'Что купили'!AJ56</f>
        <v>0</v>
      </c>
      <c r="AK56" s="70">
        <f>'Что купили'!AK56</f>
        <v>0</v>
      </c>
      <c r="AL56" s="70">
        <f>'Что купили'!AL56</f>
        <v>0</v>
      </c>
      <c r="AM56" s="70">
        <f>'Что купили'!AM56</f>
        <v>0</v>
      </c>
      <c r="AN56" s="70">
        <f>'Что купили'!AN56</f>
        <v>0</v>
      </c>
      <c r="AO56" s="70">
        <f>'Что купили'!AO56</f>
        <v>0</v>
      </c>
      <c r="AP56" s="70">
        <f>'Что купили'!AP56</f>
        <v>0</v>
      </c>
      <c r="AQ56" s="70">
        <f>'Что купили'!AQ56</f>
        <v>0</v>
      </c>
      <c r="AR56" s="70">
        <f>'Что купили'!AR56</f>
        <v>0</v>
      </c>
      <c r="AS56" s="70">
        <f>'Что купили'!AS56</f>
        <v>0</v>
      </c>
      <c r="AT56" s="70">
        <f>'Что купили'!AT56</f>
        <v>0</v>
      </c>
      <c r="AU56" s="70">
        <f>'Что купили'!AU56</f>
        <v>0</v>
      </c>
      <c r="AV56" s="70">
        <f>'Что купили'!AV56</f>
        <v>0</v>
      </c>
      <c r="AW56" s="70">
        <f>'Что купили'!AW56</f>
        <v>0</v>
      </c>
      <c r="AX56" s="70">
        <f>'Что купили'!AX56</f>
        <v>0</v>
      </c>
      <c r="AY56" s="70">
        <f>'Что купили'!AY56</f>
        <v>0</v>
      </c>
      <c r="AZ56" s="70">
        <f>'Что купили'!AZ56</f>
        <v>0</v>
      </c>
      <c r="BA56" s="70">
        <f>'Что купили'!BA56</f>
        <v>0</v>
      </c>
      <c r="BB56" s="70">
        <f>'Что купили'!BB56</f>
        <v>0</v>
      </c>
      <c r="BC56" s="70">
        <f>'Что купили'!BC56</f>
        <v>0</v>
      </c>
      <c r="BD56" s="43"/>
    </row>
    <row r="57" spans="1:56">
      <c r="A57" t="str">
        <f>'Что купили'!A57</f>
        <v>хлеб белый</v>
      </c>
      <c r="B57" s="41">
        <f>'Что купили'!B57</f>
        <v>21</v>
      </c>
      <c r="C57" s="41">
        <f>'Что купили'!C57</f>
        <v>48</v>
      </c>
      <c r="D57" s="41">
        <f>'Что купили'!D57</f>
        <v>0</v>
      </c>
      <c r="E57" s="41">
        <f>'Что купили'!E57</f>
        <v>0</v>
      </c>
      <c r="F57" s="41">
        <f>'Что купили'!F57</f>
        <v>0</v>
      </c>
      <c r="G57" s="41">
        <f>'Что купили'!G57</f>
        <v>0</v>
      </c>
      <c r="H57" s="41">
        <f>'Что купили'!H57</f>
        <v>0</v>
      </c>
      <c r="I57" s="41">
        <f>'Что купили'!I57</f>
        <v>0</v>
      </c>
      <c r="J57" s="41">
        <f>'Что купили'!J57</f>
        <v>0</v>
      </c>
      <c r="K57" s="41">
        <f>'Что купили'!K57</f>
        <v>0</v>
      </c>
      <c r="L57" s="41">
        <f>'Что купили'!L57</f>
        <v>0</v>
      </c>
      <c r="M57" s="41">
        <f>'Что купили'!M57</f>
        <v>0</v>
      </c>
      <c r="N57" s="41">
        <f>'Что купили'!N57</f>
        <v>0</v>
      </c>
      <c r="O57" s="41">
        <f>'Что купили'!O57</f>
        <v>0</v>
      </c>
      <c r="P57" s="41">
        <f>'Что купили'!P57</f>
        <v>0</v>
      </c>
      <c r="Q57" s="41">
        <f>'Что купили'!Q57</f>
        <v>0</v>
      </c>
      <c r="R57" s="41">
        <f>'Что купили'!R57</f>
        <v>0</v>
      </c>
      <c r="S57" s="41">
        <f>'Что купили'!S57</f>
        <v>0</v>
      </c>
      <c r="T57" s="41">
        <f>'Что купили'!T57</f>
        <v>0</v>
      </c>
      <c r="U57" s="41">
        <f>'Что купили'!U57</f>
        <v>0</v>
      </c>
      <c r="V57" s="41">
        <f>'Что купили'!V57</f>
        <v>0</v>
      </c>
      <c r="W57" s="41">
        <f>'Что купили'!W57</f>
        <v>0</v>
      </c>
      <c r="X57" s="41">
        <f>'Что купили'!X57</f>
        <v>0</v>
      </c>
      <c r="Y57" s="41">
        <f>'Что купили'!Y57</f>
        <v>0</v>
      </c>
      <c r="Z57" s="41">
        <f>'Что купили'!Z57</f>
        <v>0</v>
      </c>
      <c r="AA57" s="41">
        <f>'Что купили'!AA57</f>
        <v>0</v>
      </c>
      <c r="AB57" s="41">
        <f>'Что купили'!AB57</f>
        <v>0</v>
      </c>
      <c r="AC57" s="41">
        <f>'Что купили'!AC57</f>
        <v>0</v>
      </c>
      <c r="AD57" s="291">
        <f t="shared" si="0"/>
        <v>1008</v>
      </c>
      <c r="AE57" s="291">
        <f>AD57-(SUM(Всего!D57:'Всего'!X57))</f>
        <v>0</v>
      </c>
      <c r="AF57" s="292">
        <f t="shared" si="1"/>
        <v>21</v>
      </c>
      <c r="AG57" s="293" t="str">
        <f t="shared" si="2"/>
        <v>хлеб белый</v>
      </c>
      <c r="AH57" s="294">
        <f>выдача!B57</f>
        <v>0</v>
      </c>
      <c r="AI57" s="70">
        <f>'Что купили'!AI57</f>
        <v>48</v>
      </c>
      <c r="AJ57" s="70">
        <f>'Что купили'!AJ57</f>
        <v>48</v>
      </c>
      <c r="AK57" s="70">
        <f>'Что купили'!AK57</f>
        <v>48</v>
      </c>
      <c r="AL57" s="70">
        <f>'Что купили'!AL57</f>
        <v>48</v>
      </c>
      <c r="AM57" s="70">
        <f>'Что купили'!AM57</f>
        <v>48</v>
      </c>
      <c r="AN57" s="70">
        <f>'Что купили'!AN57</f>
        <v>48</v>
      </c>
      <c r="AO57" s="70">
        <f>'Что купили'!AO57</f>
        <v>48</v>
      </c>
      <c r="AP57" s="70">
        <f>'Что купили'!AP57</f>
        <v>48</v>
      </c>
      <c r="AQ57" s="70">
        <f>'Что купили'!AQ57</f>
        <v>48</v>
      </c>
      <c r="AR57" s="70">
        <f>'Что купили'!AR57</f>
        <v>48</v>
      </c>
      <c r="AS57" s="70">
        <f>'Что купили'!AS57</f>
        <v>48</v>
      </c>
      <c r="AT57" s="70">
        <f>'Что купили'!AT57</f>
        <v>48</v>
      </c>
      <c r="AU57" s="70">
        <f>'Что купили'!AU57</f>
        <v>48</v>
      </c>
      <c r="AV57" s="70">
        <f>'Что купили'!AV57</f>
        <v>48</v>
      </c>
      <c r="AW57" s="70">
        <f>'Что купили'!AW57</f>
        <v>48</v>
      </c>
      <c r="AX57" s="70">
        <f>'Что купили'!AX57</f>
        <v>48</v>
      </c>
      <c r="AY57" s="70">
        <f>'Что купили'!AY57</f>
        <v>48</v>
      </c>
      <c r="AZ57" s="70">
        <f>'Что купили'!AZ57</f>
        <v>48</v>
      </c>
      <c r="BA57" s="70">
        <f>'Что купили'!BA57</f>
        <v>48</v>
      </c>
      <c r="BB57" s="70">
        <f>'Что купили'!BB57</f>
        <v>48</v>
      </c>
      <c r="BC57" s="70">
        <f>'Что купили'!BC57</f>
        <v>48</v>
      </c>
      <c r="BD57" s="43"/>
    </row>
    <row r="58" spans="1:56">
      <c r="A58" t="str">
        <f>'Что купили'!A58</f>
        <v>хлеб черный</v>
      </c>
      <c r="B58" s="41">
        <f>'Что купили'!B58</f>
        <v>21</v>
      </c>
      <c r="C58" s="41">
        <f>'Что купили'!C58</f>
        <v>52</v>
      </c>
      <c r="D58" s="41">
        <f>'Что купили'!D58</f>
        <v>0</v>
      </c>
      <c r="E58" s="41">
        <f>'Что купили'!E58</f>
        <v>0</v>
      </c>
      <c r="F58" s="41">
        <f>'Что купили'!F58</f>
        <v>0</v>
      </c>
      <c r="G58" s="41">
        <f>'Что купили'!G58</f>
        <v>0</v>
      </c>
      <c r="H58" s="41">
        <f>'Что купили'!H58</f>
        <v>0</v>
      </c>
      <c r="I58" s="41">
        <f>'Что купили'!I58</f>
        <v>0</v>
      </c>
      <c r="J58" s="41">
        <f>'Что купили'!J58</f>
        <v>0</v>
      </c>
      <c r="K58" s="41">
        <f>'Что купили'!K58</f>
        <v>0</v>
      </c>
      <c r="L58" s="41">
        <f>'Что купили'!L58</f>
        <v>0</v>
      </c>
      <c r="M58" s="41">
        <f>'Что купили'!M58</f>
        <v>0</v>
      </c>
      <c r="N58" s="41">
        <f>'Что купили'!N58</f>
        <v>0</v>
      </c>
      <c r="O58" s="41">
        <f>'Что купили'!O58</f>
        <v>0</v>
      </c>
      <c r="P58" s="41">
        <f>'Что купили'!P58</f>
        <v>0</v>
      </c>
      <c r="Q58" s="41">
        <f>'Что купили'!Q58</f>
        <v>0</v>
      </c>
      <c r="R58" s="41">
        <f>'Что купили'!R58</f>
        <v>0</v>
      </c>
      <c r="S58" s="41">
        <f>'Что купили'!S58</f>
        <v>0</v>
      </c>
      <c r="T58" s="41">
        <f>'Что купили'!T58</f>
        <v>0</v>
      </c>
      <c r="U58" s="41">
        <f>'Что купили'!U58</f>
        <v>0</v>
      </c>
      <c r="V58" s="41">
        <f>'Что купили'!V58</f>
        <v>0</v>
      </c>
      <c r="W58" s="41">
        <f>'Что купили'!W58</f>
        <v>0</v>
      </c>
      <c r="X58" s="41">
        <f>'Что купили'!X58</f>
        <v>0</v>
      </c>
      <c r="Y58" s="41">
        <f>'Что купили'!Y58</f>
        <v>0</v>
      </c>
      <c r="Z58" s="41">
        <f>'Что купили'!Z58</f>
        <v>0</v>
      </c>
      <c r="AA58" s="41">
        <f>'Что купили'!AA58</f>
        <v>0</v>
      </c>
      <c r="AB58" s="41">
        <f>'Что купили'!AB58</f>
        <v>0</v>
      </c>
      <c r="AC58" s="41">
        <f>'Что купили'!AC58</f>
        <v>0</v>
      </c>
      <c r="AD58" s="291">
        <f t="shared" si="0"/>
        <v>1092</v>
      </c>
      <c r="AE58" s="291">
        <f>AD58-(SUM(Всего!D58:'Всего'!X58))</f>
        <v>0</v>
      </c>
      <c r="AF58" s="292">
        <f t="shared" si="1"/>
        <v>21</v>
      </c>
      <c r="AG58" s="293" t="str">
        <f t="shared" si="2"/>
        <v>хлеб черный</v>
      </c>
      <c r="AH58" s="294">
        <f>выдача!B58</f>
        <v>0</v>
      </c>
      <c r="AI58" s="70">
        <f>'Что купили'!AI58</f>
        <v>52</v>
      </c>
      <c r="AJ58" s="70">
        <f>'Что купили'!AJ58</f>
        <v>52</v>
      </c>
      <c r="AK58" s="70">
        <f>'Что купили'!AK58</f>
        <v>52</v>
      </c>
      <c r="AL58" s="70">
        <f>'Что купили'!AL58</f>
        <v>52</v>
      </c>
      <c r="AM58" s="70">
        <f>'Что купили'!AM58</f>
        <v>52</v>
      </c>
      <c r="AN58" s="70">
        <f>'Что купили'!AN58</f>
        <v>52</v>
      </c>
      <c r="AO58" s="70">
        <f>'Что купили'!AO58</f>
        <v>52</v>
      </c>
      <c r="AP58" s="70">
        <f>'Что купили'!AP58</f>
        <v>52</v>
      </c>
      <c r="AQ58" s="70">
        <f>'Что купили'!AQ58</f>
        <v>52</v>
      </c>
      <c r="AR58" s="70">
        <f>'Что купили'!AR58</f>
        <v>52</v>
      </c>
      <c r="AS58" s="70">
        <f>'Что купили'!AS58</f>
        <v>52</v>
      </c>
      <c r="AT58" s="70">
        <f>'Что купили'!AT58</f>
        <v>52</v>
      </c>
      <c r="AU58" s="70">
        <f>'Что купили'!AU58</f>
        <v>52</v>
      </c>
      <c r="AV58" s="70">
        <f>'Что купили'!AV58</f>
        <v>52</v>
      </c>
      <c r="AW58" s="70">
        <f>'Что купили'!AW58</f>
        <v>52</v>
      </c>
      <c r="AX58" s="70">
        <f>'Что купили'!AX58</f>
        <v>52</v>
      </c>
      <c r="AY58" s="70">
        <f>'Что купили'!AY58</f>
        <v>52</v>
      </c>
      <c r="AZ58" s="70">
        <f>'Что купили'!AZ58</f>
        <v>52</v>
      </c>
      <c r="BA58" s="70">
        <f>'Что купили'!BA58</f>
        <v>52</v>
      </c>
      <c r="BB58" s="70">
        <f>'Что купили'!BB58</f>
        <v>52</v>
      </c>
      <c r="BC58" s="70">
        <f>'Что купили'!BC58</f>
        <v>52</v>
      </c>
      <c r="BD58" s="43"/>
    </row>
    <row r="59" spans="1:56">
      <c r="A59">
        <f>'Что купили'!A59</f>
        <v>0</v>
      </c>
      <c r="B59" s="41">
        <f>'Что купили'!B59</f>
        <v>0</v>
      </c>
      <c r="C59" s="41">
        <f>'Что купили'!C59</f>
        <v>0</v>
      </c>
      <c r="D59" s="41">
        <f>'Что купили'!D59</f>
        <v>0</v>
      </c>
      <c r="E59" s="41">
        <f>'Что купили'!E59</f>
        <v>0</v>
      </c>
      <c r="F59" s="41">
        <f>'Что купили'!F59</f>
        <v>0</v>
      </c>
      <c r="G59" s="41">
        <f>'Что купили'!G59</f>
        <v>0</v>
      </c>
      <c r="H59" s="41">
        <f>'Что купили'!H59</f>
        <v>0</v>
      </c>
      <c r="I59" s="41">
        <f>'Что купили'!I59</f>
        <v>0</v>
      </c>
      <c r="J59" s="41">
        <f>'Что купили'!J59</f>
        <v>0</v>
      </c>
      <c r="K59" s="41">
        <f>'Что купили'!K59</f>
        <v>0</v>
      </c>
      <c r="L59" s="41">
        <f>'Что купили'!L59</f>
        <v>0</v>
      </c>
      <c r="M59" s="41">
        <f>'Что купили'!M59</f>
        <v>0</v>
      </c>
      <c r="N59" s="41">
        <f>'Что купили'!N59</f>
        <v>0</v>
      </c>
      <c r="O59" s="41">
        <f>'Что купили'!O59</f>
        <v>0</v>
      </c>
      <c r="P59" s="41">
        <f>'Что купили'!P59</f>
        <v>0</v>
      </c>
      <c r="Q59" s="41">
        <f>'Что купили'!Q59</f>
        <v>0</v>
      </c>
      <c r="R59" s="41">
        <f>'Что купили'!R59</f>
        <v>0</v>
      </c>
      <c r="S59" s="41">
        <f>'Что купили'!S59</f>
        <v>0</v>
      </c>
      <c r="T59" s="41">
        <f>'Что купили'!T59</f>
        <v>0</v>
      </c>
      <c r="U59" s="41">
        <f>'Что купили'!U59</f>
        <v>0</v>
      </c>
      <c r="V59" s="41">
        <f>'Что купили'!V59</f>
        <v>0</v>
      </c>
      <c r="W59" s="41">
        <f>'Что купили'!W59</f>
        <v>0</v>
      </c>
      <c r="X59" s="41">
        <f>'Что купили'!X59</f>
        <v>0</v>
      </c>
      <c r="Y59" s="41">
        <f>'Что купили'!Y59</f>
        <v>0</v>
      </c>
      <c r="Z59" s="41">
        <f>'Что купили'!Z59</f>
        <v>0</v>
      </c>
      <c r="AA59" s="41">
        <f>'Что купили'!AA59</f>
        <v>0</v>
      </c>
      <c r="AB59" s="41">
        <f>'Что купили'!AB59</f>
        <v>0</v>
      </c>
      <c r="AC59" s="41">
        <f>'Что купили'!AC59</f>
        <v>0</v>
      </c>
      <c r="AD59" s="291">
        <f t="shared" si="0"/>
        <v>0</v>
      </c>
      <c r="AE59" s="291">
        <f>AD59-(SUM(Всего!D59:'Всего'!X59))</f>
        <v>0</v>
      </c>
      <c r="AF59" s="292">
        <f t="shared" si="1"/>
        <v>0</v>
      </c>
      <c r="AG59" s="293">
        <f t="shared" si="2"/>
        <v>0</v>
      </c>
      <c r="AH59" s="294">
        <f>выдача!B59</f>
        <v>0</v>
      </c>
      <c r="AI59" s="70">
        <f>'Что купили'!AI59</f>
        <v>0</v>
      </c>
      <c r="AJ59" s="70">
        <f>'Что купили'!AJ59</f>
        <v>0</v>
      </c>
      <c r="AK59" s="70">
        <f>'Что купили'!AK59</f>
        <v>0</v>
      </c>
      <c r="AL59" s="70">
        <f>'Что купили'!AL59</f>
        <v>0</v>
      </c>
      <c r="AM59" s="70">
        <f>'Что купили'!AM59</f>
        <v>0</v>
      </c>
      <c r="AN59" s="70">
        <f>'Что купили'!AN59</f>
        <v>0</v>
      </c>
      <c r="AO59" s="70">
        <f>'Что купили'!AO59</f>
        <v>0</v>
      </c>
      <c r="AP59" s="70">
        <f>'Что купили'!AP59</f>
        <v>0</v>
      </c>
      <c r="AQ59" s="70">
        <f>'Что купили'!AQ59</f>
        <v>0</v>
      </c>
      <c r="AR59" s="70">
        <f>'Что купили'!AR59</f>
        <v>0</v>
      </c>
      <c r="AS59" s="70">
        <f>'Что купили'!AS59</f>
        <v>0</v>
      </c>
      <c r="AT59" s="70">
        <f>'Что купили'!AT59</f>
        <v>0</v>
      </c>
      <c r="AU59" s="70">
        <f>'Что купили'!AU59</f>
        <v>0</v>
      </c>
      <c r="AV59" s="70">
        <f>'Что купили'!AV59</f>
        <v>0</v>
      </c>
      <c r="AW59" s="70">
        <f>'Что купили'!AW59</f>
        <v>0</v>
      </c>
      <c r="AX59" s="70">
        <f>'Что купили'!AX59</f>
        <v>0</v>
      </c>
      <c r="AY59" s="70">
        <f>'Что купили'!AY59</f>
        <v>0</v>
      </c>
      <c r="AZ59" s="70">
        <f>'Что купили'!AZ59</f>
        <v>0</v>
      </c>
      <c r="BA59" s="70">
        <f>'Что купили'!BA59</f>
        <v>0</v>
      </c>
      <c r="BB59" s="70">
        <f>'Что купили'!BB59</f>
        <v>0</v>
      </c>
      <c r="BC59" s="70">
        <f>'Что купили'!BC59</f>
        <v>0</v>
      </c>
      <c r="BD59" s="43"/>
    </row>
    <row r="60" spans="1:56">
      <c r="A60">
        <f>'Что купили'!A60</f>
        <v>0</v>
      </c>
      <c r="B60" s="41">
        <f>'Что купили'!B60</f>
        <v>0</v>
      </c>
      <c r="C60" s="41">
        <f>'Что купили'!C60</f>
        <v>0</v>
      </c>
      <c r="D60" s="41">
        <f>'Что купили'!D60</f>
        <v>0</v>
      </c>
      <c r="E60" s="41">
        <f>'Что купили'!E60</f>
        <v>0</v>
      </c>
      <c r="F60" s="41">
        <f>'Что купили'!F60</f>
        <v>0</v>
      </c>
      <c r="G60" s="41">
        <f>'Что купили'!G60</f>
        <v>0</v>
      </c>
      <c r="H60" s="41">
        <f>'Что купили'!H60</f>
        <v>0</v>
      </c>
      <c r="I60" s="41">
        <f>'Что купили'!I60</f>
        <v>0</v>
      </c>
      <c r="J60" s="41">
        <f>'Что купили'!J60</f>
        <v>0</v>
      </c>
      <c r="K60" s="41">
        <f>'Что купили'!K60</f>
        <v>0</v>
      </c>
      <c r="L60" s="41">
        <f>'Что купили'!L60</f>
        <v>0</v>
      </c>
      <c r="M60" s="41">
        <f>'Что купили'!M60</f>
        <v>0</v>
      </c>
      <c r="N60" s="41">
        <f>'Что купили'!N60</f>
        <v>0</v>
      </c>
      <c r="O60" s="41">
        <f>'Что купили'!O60</f>
        <v>0</v>
      </c>
      <c r="P60" s="41">
        <f>'Что купили'!P60</f>
        <v>0</v>
      </c>
      <c r="Q60" s="41">
        <f>'Что купили'!Q60</f>
        <v>0</v>
      </c>
      <c r="R60" s="41">
        <f>'Что купили'!R60</f>
        <v>0</v>
      </c>
      <c r="S60" s="41">
        <f>'Что купили'!S60</f>
        <v>0</v>
      </c>
      <c r="T60" s="41">
        <f>'Что купили'!T60</f>
        <v>0</v>
      </c>
      <c r="U60" s="41">
        <f>'Что купили'!U60</f>
        <v>0</v>
      </c>
      <c r="V60" s="41">
        <f>'Что купили'!V60</f>
        <v>0</v>
      </c>
      <c r="W60" s="41">
        <f>'Что купили'!W60</f>
        <v>0</v>
      </c>
      <c r="X60" s="41">
        <f>'Что купили'!X60</f>
        <v>0</v>
      </c>
      <c r="Y60" s="41">
        <f>'Что купили'!Y60</f>
        <v>0</v>
      </c>
      <c r="Z60" s="41">
        <f>'Что купили'!Z60</f>
        <v>0</v>
      </c>
      <c r="AA60" s="41">
        <f>'Что купили'!AA60</f>
        <v>0</v>
      </c>
      <c r="AB60" s="41">
        <f>'Что купили'!AB60</f>
        <v>0</v>
      </c>
      <c r="AC60" s="41">
        <f>'Что купили'!AC60</f>
        <v>0</v>
      </c>
      <c r="AD60" s="291">
        <f t="shared" si="0"/>
        <v>0</v>
      </c>
      <c r="AE60" s="291">
        <f>AD60-(SUM(Всего!D60:'Всего'!X60))</f>
        <v>0</v>
      </c>
      <c r="AF60" s="292">
        <f t="shared" si="1"/>
        <v>0</v>
      </c>
      <c r="AG60" s="293">
        <f t="shared" si="2"/>
        <v>0</v>
      </c>
      <c r="AH60" s="294">
        <f>выдача!B60</f>
        <v>0</v>
      </c>
      <c r="AI60" s="70">
        <f>'Что купили'!AI60</f>
        <v>0</v>
      </c>
      <c r="AJ60" s="70">
        <f>'Что купили'!AJ60</f>
        <v>0</v>
      </c>
      <c r="AK60" s="70">
        <f>'Что купили'!AK60</f>
        <v>0</v>
      </c>
      <c r="AL60" s="70">
        <f>'Что купили'!AL60</f>
        <v>0</v>
      </c>
      <c r="AM60" s="70">
        <f>'Что купили'!AM60</f>
        <v>0</v>
      </c>
      <c r="AN60" s="70">
        <f>'Что купили'!AN60</f>
        <v>0</v>
      </c>
      <c r="AO60" s="70">
        <f>'Что купили'!AO60</f>
        <v>0</v>
      </c>
      <c r="AP60" s="70">
        <f>'Что купили'!AP60</f>
        <v>0</v>
      </c>
      <c r="AQ60" s="70">
        <f>'Что купили'!AQ60</f>
        <v>0</v>
      </c>
      <c r="AR60" s="70">
        <f>'Что купили'!AR60</f>
        <v>0</v>
      </c>
      <c r="AS60" s="70">
        <f>'Что купили'!AS60</f>
        <v>0</v>
      </c>
      <c r="AT60" s="70">
        <f>'Что купили'!AT60</f>
        <v>0</v>
      </c>
      <c r="AU60" s="70">
        <f>'Что купили'!AU60</f>
        <v>0</v>
      </c>
      <c r="AV60" s="70">
        <f>'Что купили'!AV60</f>
        <v>0</v>
      </c>
      <c r="AW60" s="70">
        <f>'Что купили'!AW60</f>
        <v>0</v>
      </c>
      <c r="AX60" s="70">
        <f>'Что купили'!AX60</f>
        <v>0</v>
      </c>
      <c r="AY60" s="70">
        <f>'Что купили'!AY60</f>
        <v>0</v>
      </c>
      <c r="AZ60" s="70">
        <f>'Что купили'!AZ60</f>
        <v>0</v>
      </c>
      <c r="BA60" s="70">
        <f>'Что купили'!BA60</f>
        <v>0</v>
      </c>
      <c r="BB60" s="70">
        <f>'Что купили'!BB60</f>
        <v>0</v>
      </c>
      <c r="BC60" s="70">
        <f>'Что купили'!BC60</f>
        <v>0</v>
      </c>
      <c r="BD60" s="43"/>
    </row>
    <row r="61" spans="1:56">
      <c r="A61">
        <f>'Что купили'!A61</f>
        <v>0</v>
      </c>
      <c r="B61" s="41">
        <f>'Что купили'!B61</f>
        <v>0</v>
      </c>
      <c r="C61" s="41">
        <f>'Что купили'!C61</f>
        <v>0</v>
      </c>
      <c r="D61" s="41">
        <f>'Что купили'!D61</f>
        <v>0</v>
      </c>
      <c r="E61" s="41">
        <f>'Что купили'!E61</f>
        <v>0</v>
      </c>
      <c r="F61" s="41">
        <f>'Что купили'!F61</f>
        <v>0</v>
      </c>
      <c r="G61" s="41">
        <f>'Что купили'!G61</f>
        <v>0</v>
      </c>
      <c r="H61" s="41">
        <f>'Что купили'!H61</f>
        <v>0</v>
      </c>
      <c r="I61" s="41">
        <f>'Что купили'!I61</f>
        <v>0</v>
      </c>
      <c r="J61" s="41">
        <f>'Что купили'!J61</f>
        <v>0</v>
      </c>
      <c r="K61" s="41">
        <f>'Что купили'!K61</f>
        <v>0</v>
      </c>
      <c r="L61" s="41">
        <f>'Что купили'!L61</f>
        <v>0</v>
      </c>
      <c r="M61" s="41">
        <f>'Что купили'!M61</f>
        <v>0</v>
      </c>
      <c r="N61" s="41">
        <f>'Что купили'!N61</f>
        <v>0</v>
      </c>
      <c r="O61" s="41">
        <f>'Что купили'!O61</f>
        <v>0</v>
      </c>
      <c r="P61" s="41">
        <f>'Что купили'!P61</f>
        <v>0</v>
      </c>
      <c r="Q61" s="41">
        <f>'Что купили'!Q61</f>
        <v>0</v>
      </c>
      <c r="R61" s="41">
        <f>'Что купили'!R61</f>
        <v>0</v>
      </c>
      <c r="S61" s="41">
        <f>'Что купили'!S61</f>
        <v>0</v>
      </c>
      <c r="T61" s="41">
        <f>'Что купили'!T61</f>
        <v>0</v>
      </c>
      <c r="U61" s="41">
        <f>'Что купили'!U61</f>
        <v>0</v>
      </c>
      <c r="V61" s="41">
        <f>'Что купили'!V61</f>
        <v>0</v>
      </c>
      <c r="W61" s="41">
        <f>'Что купили'!W61</f>
        <v>0</v>
      </c>
      <c r="X61" s="41">
        <f>'Что купили'!X61</f>
        <v>0</v>
      </c>
      <c r="Y61" s="41">
        <f>'Что купили'!Y61</f>
        <v>0</v>
      </c>
      <c r="Z61" s="41">
        <f>'Что купили'!Z61</f>
        <v>0</v>
      </c>
      <c r="AA61" s="41">
        <f>'Что купили'!AA61</f>
        <v>0</v>
      </c>
      <c r="AB61" s="41">
        <f>'Что купили'!AB61</f>
        <v>0</v>
      </c>
      <c r="AC61" s="41">
        <f>'Что купили'!AC61</f>
        <v>0</v>
      </c>
      <c r="AD61" s="291">
        <f t="shared" si="0"/>
        <v>0</v>
      </c>
      <c r="AE61" s="291">
        <f>AD61-(SUM(Всего!D61:'Всего'!X61))</f>
        <v>0</v>
      </c>
      <c r="AF61" s="292">
        <f t="shared" si="1"/>
        <v>0</v>
      </c>
      <c r="AG61" s="293">
        <f t="shared" si="2"/>
        <v>0</v>
      </c>
      <c r="AH61" s="294">
        <f>выдача!B61</f>
        <v>0</v>
      </c>
      <c r="AI61" s="70">
        <f>'Что купили'!AI61</f>
        <v>0</v>
      </c>
      <c r="AJ61" s="70">
        <f>'Что купили'!AJ61</f>
        <v>0</v>
      </c>
      <c r="AK61" s="70">
        <f>'Что купили'!AK61</f>
        <v>0</v>
      </c>
      <c r="AL61" s="70">
        <f>'Что купили'!AL61</f>
        <v>0</v>
      </c>
      <c r="AM61" s="70">
        <f>'Что купили'!AM61</f>
        <v>0</v>
      </c>
      <c r="AN61" s="70">
        <f>'Что купили'!AN61</f>
        <v>0</v>
      </c>
      <c r="AO61" s="70">
        <f>'Что купили'!AO61</f>
        <v>0</v>
      </c>
      <c r="AP61" s="70">
        <f>'Что купили'!AP61</f>
        <v>0</v>
      </c>
      <c r="AQ61" s="70">
        <f>'Что купили'!AQ61</f>
        <v>0</v>
      </c>
      <c r="AR61" s="70">
        <f>'Что купили'!AR61</f>
        <v>0</v>
      </c>
      <c r="AS61" s="70">
        <f>'Что купили'!AS61</f>
        <v>0</v>
      </c>
      <c r="AT61" s="70">
        <f>'Что купили'!AT61</f>
        <v>0</v>
      </c>
      <c r="AU61" s="70">
        <f>'Что купили'!AU61</f>
        <v>0</v>
      </c>
      <c r="AV61" s="70">
        <f>'Что купили'!AV61</f>
        <v>0</v>
      </c>
      <c r="AW61" s="70">
        <f>'Что купили'!AW61</f>
        <v>0</v>
      </c>
      <c r="AX61" s="70">
        <f>'Что купили'!AX61</f>
        <v>0</v>
      </c>
      <c r="AY61" s="70">
        <f>'Что купили'!AY61</f>
        <v>0</v>
      </c>
      <c r="AZ61" s="70">
        <f>'Что купили'!AZ61</f>
        <v>0</v>
      </c>
      <c r="BA61" s="70">
        <f>'Что купили'!BA61</f>
        <v>0</v>
      </c>
      <c r="BB61" s="70">
        <f>'Что купили'!BB61</f>
        <v>0</v>
      </c>
      <c r="BC61" s="70">
        <f>'Что купили'!BC61</f>
        <v>0</v>
      </c>
      <c r="BD61" s="43"/>
    </row>
    <row r="62" spans="1:56">
      <c r="A62">
        <f>'Что купили'!A62</f>
        <v>0</v>
      </c>
      <c r="B62" s="41">
        <f>'Что купили'!B62</f>
        <v>0</v>
      </c>
      <c r="C62" s="41">
        <f>'Что купили'!C62</f>
        <v>0</v>
      </c>
      <c r="D62" s="41">
        <f>'Что купили'!D62</f>
        <v>0</v>
      </c>
      <c r="E62" s="41">
        <f>'Что купили'!E62</f>
        <v>0</v>
      </c>
      <c r="F62" s="41">
        <f>'Что купили'!F62</f>
        <v>0</v>
      </c>
      <c r="G62" s="41">
        <f>'Что купили'!G62</f>
        <v>0</v>
      </c>
      <c r="H62" s="41">
        <f>'Что купили'!H62</f>
        <v>0</v>
      </c>
      <c r="I62" s="41">
        <f>'Что купили'!I62</f>
        <v>0</v>
      </c>
      <c r="J62" s="41">
        <f>'Что купили'!J62</f>
        <v>0</v>
      </c>
      <c r="K62" s="41">
        <f>'Что купили'!K62</f>
        <v>0</v>
      </c>
      <c r="L62" s="41">
        <f>'Что купили'!L62</f>
        <v>0</v>
      </c>
      <c r="M62" s="41">
        <f>'Что купили'!M62</f>
        <v>0</v>
      </c>
      <c r="N62" s="41">
        <f>'Что купили'!N62</f>
        <v>0</v>
      </c>
      <c r="O62" s="41">
        <f>'Что купили'!O62</f>
        <v>0</v>
      </c>
      <c r="P62" s="41">
        <f>'Что купили'!P62</f>
        <v>0</v>
      </c>
      <c r="Q62" s="41">
        <f>'Что купили'!Q62</f>
        <v>0</v>
      </c>
      <c r="R62" s="41">
        <f>'Что купили'!R62</f>
        <v>0</v>
      </c>
      <c r="S62" s="41">
        <f>'Что купили'!S62</f>
        <v>0</v>
      </c>
      <c r="T62" s="41">
        <f>'Что купили'!T62</f>
        <v>0</v>
      </c>
      <c r="U62" s="41">
        <f>'Что купили'!U62</f>
        <v>0</v>
      </c>
      <c r="V62" s="41">
        <f>'Что купили'!V62</f>
        <v>0</v>
      </c>
      <c r="W62" s="41">
        <f>'Что купили'!W62</f>
        <v>0</v>
      </c>
      <c r="X62" s="41">
        <f>'Что купили'!X62</f>
        <v>0</v>
      </c>
      <c r="Y62" s="41">
        <f>'Что купили'!Y62</f>
        <v>0</v>
      </c>
      <c r="Z62" s="41">
        <f>'Что купили'!Z62</f>
        <v>0</v>
      </c>
      <c r="AA62" s="41">
        <f>'Что купили'!AA62</f>
        <v>0</v>
      </c>
      <c r="AB62" s="41">
        <f>'Что купили'!AB62</f>
        <v>0</v>
      </c>
      <c r="AC62" s="41">
        <f>'Что купили'!AC62</f>
        <v>0</v>
      </c>
      <c r="AD62" s="291">
        <f t="shared" si="0"/>
        <v>0</v>
      </c>
      <c r="AE62" s="291">
        <f>AD62-(SUM(Всего!D62:'Всего'!X62))</f>
        <v>0</v>
      </c>
      <c r="AF62" s="292">
        <f t="shared" si="1"/>
        <v>0</v>
      </c>
      <c r="AG62" s="293">
        <f t="shared" si="2"/>
        <v>0</v>
      </c>
      <c r="AH62" s="294">
        <f>выдача!B62</f>
        <v>0</v>
      </c>
      <c r="AI62" s="70">
        <f>'Что купили'!AI62</f>
        <v>0</v>
      </c>
      <c r="AJ62" s="70">
        <f>'Что купили'!AJ62</f>
        <v>0</v>
      </c>
      <c r="AK62" s="70">
        <f>'Что купили'!AK62</f>
        <v>0</v>
      </c>
      <c r="AL62" s="70">
        <f>'Что купили'!AL62</f>
        <v>0</v>
      </c>
      <c r="AM62" s="70">
        <f>'Что купили'!AM62</f>
        <v>0</v>
      </c>
      <c r="AN62" s="70">
        <f>'Что купили'!AN62</f>
        <v>0</v>
      </c>
      <c r="AO62" s="70">
        <f>'Что купили'!AO62</f>
        <v>0</v>
      </c>
      <c r="AP62" s="70">
        <f>'Что купили'!AP62</f>
        <v>0</v>
      </c>
      <c r="AQ62" s="70">
        <f>'Что купили'!AQ62</f>
        <v>0</v>
      </c>
      <c r="AR62" s="70">
        <f>'Что купили'!AR62</f>
        <v>0</v>
      </c>
      <c r="AS62" s="70">
        <f>'Что купили'!AS62</f>
        <v>0</v>
      </c>
      <c r="AT62" s="70">
        <f>'Что купили'!AT62</f>
        <v>0</v>
      </c>
      <c r="AU62" s="70">
        <f>'Что купили'!AU62</f>
        <v>0</v>
      </c>
      <c r="AV62" s="70">
        <f>'Что купили'!AV62</f>
        <v>0</v>
      </c>
      <c r="AW62" s="70">
        <f>'Что купили'!AW62</f>
        <v>0</v>
      </c>
      <c r="AX62" s="70">
        <f>'Что купили'!AX62</f>
        <v>0</v>
      </c>
      <c r="AY62" s="70">
        <f>'Что купили'!AY62</f>
        <v>0</v>
      </c>
      <c r="AZ62" s="70">
        <f>'Что купили'!AZ62</f>
        <v>0</v>
      </c>
      <c r="BA62" s="70">
        <f>'Что купили'!BA62</f>
        <v>0</v>
      </c>
      <c r="BB62" s="70">
        <f>'Что купили'!BB62</f>
        <v>0</v>
      </c>
      <c r="BC62" s="70">
        <f>'Что купили'!BC62</f>
        <v>0</v>
      </c>
      <c r="BD62" s="43"/>
    </row>
    <row r="63" spans="1:56">
      <c r="A63">
        <f>'Что купили'!A63</f>
        <v>0</v>
      </c>
      <c r="B63" s="41">
        <f>'Что купили'!B63</f>
        <v>0</v>
      </c>
      <c r="C63" s="41">
        <f>'Что купили'!C63</f>
        <v>0</v>
      </c>
      <c r="D63" s="41">
        <f>'Что купили'!D63</f>
        <v>0</v>
      </c>
      <c r="E63" s="41">
        <f>'Что купили'!E63</f>
        <v>0</v>
      </c>
      <c r="F63" s="41">
        <f>'Что купили'!F63</f>
        <v>0</v>
      </c>
      <c r="G63" s="41">
        <f>'Что купили'!G63</f>
        <v>0</v>
      </c>
      <c r="H63" s="41">
        <f>'Что купили'!H63</f>
        <v>0</v>
      </c>
      <c r="I63" s="41">
        <f>'Что купили'!I63</f>
        <v>0</v>
      </c>
      <c r="J63" s="41">
        <f>'Что купили'!J63</f>
        <v>0</v>
      </c>
      <c r="K63" s="41">
        <f>'Что купили'!K63</f>
        <v>0</v>
      </c>
      <c r="L63" s="41">
        <f>'Что купили'!L63</f>
        <v>0</v>
      </c>
      <c r="M63" s="41">
        <f>'Что купили'!M63</f>
        <v>0</v>
      </c>
      <c r="N63" s="41">
        <f>'Что купили'!N63</f>
        <v>0</v>
      </c>
      <c r="O63" s="41">
        <f>'Что купили'!O63</f>
        <v>0</v>
      </c>
      <c r="P63" s="41">
        <f>'Что купили'!P63</f>
        <v>0</v>
      </c>
      <c r="Q63" s="41">
        <f>'Что купили'!Q63</f>
        <v>0</v>
      </c>
      <c r="R63" s="41">
        <f>'Что купили'!R63</f>
        <v>0</v>
      </c>
      <c r="S63" s="41">
        <f>'Что купили'!S63</f>
        <v>0</v>
      </c>
      <c r="T63" s="41">
        <f>'Что купили'!T63</f>
        <v>0</v>
      </c>
      <c r="U63" s="41">
        <f>'Что купили'!U63</f>
        <v>0</v>
      </c>
      <c r="V63" s="41">
        <f>'Что купили'!V63</f>
        <v>0</v>
      </c>
      <c r="W63" s="41">
        <f>'Что купили'!W63</f>
        <v>0</v>
      </c>
      <c r="X63" s="41">
        <f>'Что купили'!X63</f>
        <v>0</v>
      </c>
      <c r="Y63" s="41">
        <f>'Что купили'!Y63</f>
        <v>0</v>
      </c>
      <c r="Z63" s="41">
        <f>'Что купили'!Z63</f>
        <v>0</v>
      </c>
      <c r="AA63" s="41">
        <f>'Что купили'!AA63</f>
        <v>0</v>
      </c>
      <c r="AB63" s="41">
        <f>'Что купили'!AB63</f>
        <v>0</v>
      </c>
      <c r="AC63" s="41">
        <f>'Что купили'!AC63</f>
        <v>0</v>
      </c>
      <c r="AD63" s="291">
        <f t="shared" si="0"/>
        <v>0</v>
      </c>
      <c r="AE63" s="291">
        <f>AD63-(SUM(Всего!D63:'Всего'!X63))</f>
        <v>0</v>
      </c>
      <c r="AF63" s="292">
        <f t="shared" si="1"/>
        <v>0</v>
      </c>
      <c r="AG63" s="293">
        <f t="shared" si="2"/>
        <v>0</v>
      </c>
      <c r="AH63" s="294">
        <f>выдача!B63</f>
        <v>0</v>
      </c>
      <c r="AI63" s="70">
        <f>'Что купили'!AI63</f>
        <v>0</v>
      </c>
      <c r="AJ63" s="70">
        <f>'Что купили'!AJ63</f>
        <v>0</v>
      </c>
      <c r="AK63" s="70">
        <f>'Что купили'!AK63</f>
        <v>0</v>
      </c>
      <c r="AL63" s="70">
        <f>'Что купили'!AL63</f>
        <v>0</v>
      </c>
      <c r="AM63" s="70">
        <f>'Что купили'!AM63</f>
        <v>0</v>
      </c>
      <c r="AN63" s="70">
        <f>'Что купили'!AN63</f>
        <v>0</v>
      </c>
      <c r="AO63" s="70">
        <f>'Что купили'!AO63</f>
        <v>0</v>
      </c>
      <c r="AP63" s="70">
        <f>'Что купили'!AP63</f>
        <v>0</v>
      </c>
      <c r="AQ63" s="70">
        <f>'Что купили'!AQ63</f>
        <v>0</v>
      </c>
      <c r="AR63" s="70">
        <f>'Что купили'!AR63</f>
        <v>0</v>
      </c>
      <c r="AS63" s="70">
        <f>'Что купили'!AS63</f>
        <v>0</v>
      </c>
      <c r="AT63" s="70">
        <f>'Что купили'!AT63</f>
        <v>0</v>
      </c>
      <c r="AU63" s="70">
        <f>'Что купили'!AU63</f>
        <v>0</v>
      </c>
      <c r="AV63" s="70">
        <f>'Что купили'!AV63</f>
        <v>0</v>
      </c>
      <c r="AW63" s="70">
        <f>'Что купили'!AW63</f>
        <v>0</v>
      </c>
      <c r="AX63" s="70">
        <f>'Что купили'!AX63</f>
        <v>0</v>
      </c>
      <c r="AY63" s="70">
        <f>'Что купили'!AY63</f>
        <v>0</v>
      </c>
      <c r="AZ63" s="70">
        <f>'Что купили'!AZ63</f>
        <v>0</v>
      </c>
      <c r="BA63" s="70">
        <f>'Что купили'!BA63</f>
        <v>0</v>
      </c>
      <c r="BB63" s="70">
        <f>'Что купили'!BB63</f>
        <v>0</v>
      </c>
      <c r="BC63" s="70">
        <f>'Что купили'!BC63</f>
        <v>0</v>
      </c>
      <c r="BD63" s="43"/>
    </row>
    <row r="64" spans="1:56">
      <c r="A64">
        <f>'Что купили'!A64</f>
        <v>0</v>
      </c>
      <c r="B64" s="41">
        <f>'Что купили'!B64</f>
        <v>0</v>
      </c>
      <c r="C64" s="41">
        <f>'Что купили'!C64</f>
        <v>0</v>
      </c>
      <c r="D64" s="41">
        <f>'Что купили'!D64</f>
        <v>0</v>
      </c>
      <c r="E64" s="41">
        <f>'Что купили'!E64</f>
        <v>0</v>
      </c>
      <c r="F64" s="41">
        <f>'Что купили'!F64</f>
        <v>0</v>
      </c>
      <c r="G64" s="41">
        <f>'Что купили'!G64</f>
        <v>0</v>
      </c>
      <c r="H64" s="41">
        <f>'Что купили'!H64</f>
        <v>0</v>
      </c>
      <c r="I64" s="41">
        <f>'Что купили'!I64</f>
        <v>0</v>
      </c>
      <c r="J64" s="41">
        <f>'Что купили'!J64</f>
        <v>0</v>
      </c>
      <c r="K64" s="41">
        <f>'Что купили'!K64</f>
        <v>0</v>
      </c>
      <c r="L64" s="41">
        <f>'Что купили'!L64</f>
        <v>0</v>
      </c>
      <c r="M64" s="41">
        <f>'Что купили'!M64</f>
        <v>0</v>
      </c>
      <c r="N64" s="41">
        <f>'Что купили'!N64</f>
        <v>0</v>
      </c>
      <c r="O64" s="41">
        <f>'Что купили'!O64</f>
        <v>0</v>
      </c>
      <c r="P64" s="41">
        <f>'Что купили'!P64</f>
        <v>0</v>
      </c>
      <c r="Q64" s="41">
        <f>'Что купили'!Q64</f>
        <v>0</v>
      </c>
      <c r="R64" s="41">
        <f>'Что купили'!R64</f>
        <v>0</v>
      </c>
      <c r="S64" s="41">
        <f>'Что купили'!S64</f>
        <v>0</v>
      </c>
      <c r="T64" s="41">
        <f>'Что купили'!T64</f>
        <v>0</v>
      </c>
      <c r="U64" s="41">
        <f>'Что купили'!U64</f>
        <v>0</v>
      </c>
      <c r="V64" s="41">
        <f>'Что купили'!V64</f>
        <v>0</v>
      </c>
      <c r="W64" s="41">
        <f>'Что купили'!W64</f>
        <v>0</v>
      </c>
      <c r="X64" s="41">
        <f>'Что купили'!X64</f>
        <v>0</v>
      </c>
      <c r="Y64" s="41">
        <f>'Что купили'!Y64</f>
        <v>0</v>
      </c>
      <c r="Z64" s="41">
        <f>'Что купили'!Z64</f>
        <v>0</v>
      </c>
      <c r="AA64" s="41">
        <f>'Что купили'!AA64</f>
        <v>0</v>
      </c>
      <c r="AB64" s="41">
        <f>'Что купили'!AB64</f>
        <v>0</v>
      </c>
      <c r="AC64" s="41">
        <f>'Что купили'!AC64</f>
        <v>0</v>
      </c>
      <c r="AD64" s="291">
        <f t="shared" si="0"/>
        <v>0</v>
      </c>
      <c r="AE64" s="291">
        <f>AD64-(SUM(Всего!D64:'Всего'!X64))</f>
        <v>0</v>
      </c>
      <c r="AF64" s="292">
        <f t="shared" si="1"/>
        <v>0</v>
      </c>
      <c r="AG64" s="293">
        <f t="shared" si="2"/>
        <v>0</v>
      </c>
      <c r="AH64" s="294">
        <f>выдача!B64</f>
        <v>0</v>
      </c>
      <c r="AI64" s="70">
        <f>'Что купили'!AI64</f>
        <v>0</v>
      </c>
      <c r="AJ64" s="70">
        <f>'Что купили'!AJ64</f>
        <v>0</v>
      </c>
      <c r="AK64" s="70">
        <f>'Что купили'!AK64</f>
        <v>0</v>
      </c>
      <c r="AL64" s="70">
        <f>'Что купили'!AL64</f>
        <v>0</v>
      </c>
      <c r="AM64" s="70">
        <f>'Что купили'!AM64</f>
        <v>0</v>
      </c>
      <c r="AN64" s="70">
        <f>'Что купили'!AN64</f>
        <v>0</v>
      </c>
      <c r="AO64" s="70">
        <f>'Что купили'!AO64</f>
        <v>0</v>
      </c>
      <c r="AP64" s="70">
        <f>'Что купили'!AP64</f>
        <v>0</v>
      </c>
      <c r="AQ64" s="70">
        <f>'Что купили'!AQ64</f>
        <v>0</v>
      </c>
      <c r="AR64" s="70">
        <f>'Что купили'!AR64</f>
        <v>0</v>
      </c>
      <c r="AS64" s="70">
        <f>'Что купили'!AS64</f>
        <v>0</v>
      </c>
      <c r="AT64" s="70">
        <f>'Что купили'!AT64</f>
        <v>0</v>
      </c>
      <c r="AU64" s="70">
        <f>'Что купили'!AU64</f>
        <v>0</v>
      </c>
      <c r="AV64" s="70">
        <f>'Что купили'!AV64</f>
        <v>0</v>
      </c>
      <c r="AW64" s="70">
        <f>'Что купили'!AW64</f>
        <v>0</v>
      </c>
      <c r="AX64" s="70">
        <f>'Что купили'!AX64</f>
        <v>0</v>
      </c>
      <c r="AY64" s="70">
        <f>'Что купили'!AY64</f>
        <v>0</v>
      </c>
      <c r="AZ64" s="70">
        <f>'Что купили'!AZ64</f>
        <v>0</v>
      </c>
      <c r="BA64" s="70">
        <f>'Что купили'!BA64</f>
        <v>0</v>
      </c>
      <c r="BB64" s="70">
        <f>'Что купили'!BB64</f>
        <v>0</v>
      </c>
      <c r="BC64" s="70">
        <f>'Что купили'!BC64</f>
        <v>0</v>
      </c>
      <c r="BD64" s="43"/>
    </row>
    <row r="65" spans="1:56">
      <c r="A65">
        <f>'Что купили'!A65</f>
        <v>0</v>
      </c>
      <c r="B65" s="41">
        <f>'Что купили'!B65</f>
        <v>0</v>
      </c>
      <c r="C65" s="41">
        <f>'Что купили'!C65</f>
        <v>0</v>
      </c>
      <c r="D65" s="41">
        <f>'Что купили'!D65</f>
        <v>0</v>
      </c>
      <c r="E65" s="41">
        <f>'Что купили'!E65</f>
        <v>0</v>
      </c>
      <c r="F65" s="41">
        <f>'Что купили'!F65</f>
        <v>0</v>
      </c>
      <c r="G65" s="41">
        <f>'Что купили'!G65</f>
        <v>0</v>
      </c>
      <c r="H65" s="41">
        <f>'Что купили'!H65</f>
        <v>0</v>
      </c>
      <c r="I65" s="41">
        <f>'Что купили'!I65</f>
        <v>0</v>
      </c>
      <c r="J65" s="41">
        <f>'Что купили'!J65</f>
        <v>0</v>
      </c>
      <c r="K65" s="41">
        <f>'Что купили'!K65</f>
        <v>0</v>
      </c>
      <c r="L65" s="41">
        <f>'Что купили'!L65</f>
        <v>0</v>
      </c>
      <c r="M65" s="41">
        <f>'Что купили'!M65</f>
        <v>0</v>
      </c>
      <c r="N65" s="41">
        <f>'Что купили'!N65</f>
        <v>0</v>
      </c>
      <c r="O65" s="41">
        <f>'Что купили'!O65</f>
        <v>0</v>
      </c>
      <c r="P65" s="41">
        <f>'Что купили'!P65</f>
        <v>0</v>
      </c>
      <c r="Q65" s="41">
        <f>'Что купили'!Q65</f>
        <v>0</v>
      </c>
      <c r="R65" s="41">
        <f>'Что купили'!R65</f>
        <v>0</v>
      </c>
      <c r="S65" s="41">
        <f>'Что купили'!S65</f>
        <v>0</v>
      </c>
      <c r="T65" s="41">
        <f>'Что купили'!T65</f>
        <v>0</v>
      </c>
      <c r="U65" s="41">
        <f>'Что купили'!U65</f>
        <v>0</v>
      </c>
      <c r="V65" s="41">
        <f>'Что купили'!V65</f>
        <v>0</v>
      </c>
      <c r="W65" s="41">
        <f>'Что купили'!W65</f>
        <v>0</v>
      </c>
      <c r="X65" s="41">
        <f>'Что купили'!X65</f>
        <v>0</v>
      </c>
      <c r="Y65" s="41">
        <f>'Что купили'!Y65</f>
        <v>0</v>
      </c>
      <c r="Z65" s="41">
        <f>'Что купили'!Z65</f>
        <v>0</v>
      </c>
      <c r="AA65" s="41">
        <f>'Что купили'!AA65</f>
        <v>0</v>
      </c>
      <c r="AB65" s="41">
        <f>'Что купили'!AB65</f>
        <v>0</v>
      </c>
      <c r="AC65" s="41">
        <f>'Что купили'!AC65</f>
        <v>0</v>
      </c>
      <c r="AD65" s="291">
        <f t="shared" si="0"/>
        <v>0</v>
      </c>
      <c r="AE65" s="291">
        <f>AD65-(SUM(Всего!D65:'Всего'!X65))</f>
        <v>0</v>
      </c>
      <c r="AF65" s="292">
        <f t="shared" si="1"/>
        <v>0</v>
      </c>
      <c r="AG65" s="293">
        <f t="shared" si="2"/>
        <v>0</v>
      </c>
      <c r="AH65" s="294">
        <f>выдача!B65</f>
        <v>0</v>
      </c>
      <c r="AI65" s="70">
        <f>'Что купили'!AI65</f>
        <v>0</v>
      </c>
      <c r="AJ65" s="70">
        <f>'Что купили'!AJ65</f>
        <v>0</v>
      </c>
      <c r="AK65" s="70">
        <f>'Что купили'!AK65</f>
        <v>0</v>
      </c>
      <c r="AL65" s="70">
        <f>'Что купили'!AL65</f>
        <v>0</v>
      </c>
      <c r="AM65" s="70">
        <f>'Что купили'!AM65</f>
        <v>0</v>
      </c>
      <c r="AN65" s="70">
        <f>'Что купили'!AN65</f>
        <v>0</v>
      </c>
      <c r="AO65" s="70">
        <f>'Что купили'!AO65</f>
        <v>0</v>
      </c>
      <c r="AP65" s="70">
        <f>'Что купили'!AP65</f>
        <v>0</v>
      </c>
      <c r="AQ65" s="70">
        <f>'Что купили'!AQ65</f>
        <v>0</v>
      </c>
      <c r="AR65" s="70">
        <f>'Что купили'!AR65</f>
        <v>0</v>
      </c>
      <c r="AS65" s="70">
        <f>'Что купили'!AS65</f>
        <v>0</v>
      </c>
      <c r="AT65" s="70">
        <f>'Что купили'!AT65</f>
        <v>0</v>
      </c>
      <c r="AU65" s="70">
        <f>'Что купили'!AU65</f>
        <v>0</v>
      </c>
      <c r="AV65" s="70">
        <f>'Что купили'!AV65</f>
        <v>0</v>
      </c>
      <c r="AW65" s="70">
        <f>'Что купили'!AW65</f>
        <v>0</v>
      </c>
      <c r="AX65" s="70">
        <f>'Что купили'!AX65</f>
        <v>0</v>
      </c>
      <c r="AY65" s="70">
        <f>'Что купили'!AY65</f>
        <v>0</v>
      </c>
      <c r="AZ65" s="70">
        <f>'Что купили'!AZ65</f>
        <v>0</v>
      </c>
      <c r="BA65" s="70">
        <f>'Что купили'!BA65</f>
        <v>0</v>
      </c>
      <c r="BB65" s="70">
        <f>'Что купили'!BB65</f>
        <v>0</v>
      </c>
      <c r="BC65" s="70">
        <f>'Что купили'!BC65</f>
        <v>0</v>
      </c>
      <c r="BD65" s="43"/>
    </row>
    <row r="66" spans="1:56">
      <c r="A66">
        <f>'Что купили'!A66</f>
        <v>0</v>
      </c>
      <c r="B66" s="41">
        <f>'Что купили'!B66</f>
        <v>0</v>
      </c>
      <c r="C66" s="41">
        <f>'Что купили'!C66</f>
        <v>0</v>
      </c>
      <c r="D66" s="41">
        <f>'Что купили'!D66</f>
        <v>0</v>
      </c>
      <c r="E66" s="41">
        <f>'Что купили'!E66</f>
        <v>0</v>
      </c>
      <c r="F66" s="41">
        <f>'Что купили'!F66</f>
        <v>0</v>
      </c>
      <c r="G66" s="41">
        <f>'Что купили'!G66</f>
        <v>0</v>
      </c>
      <c r="H66" s="41">
        <f>'Что купили'!H66</f>
        <v>0</v>
      </c>
      <c r="I66" s="41">
        <f>'Что купили'!I66</f>
        <v>0</v>
      </c>
      <c r="J66" s="41">
        <f>'Что купили'!J66</f>
        <v>0</v>
      </c>
      <c r="K66" s="41">
        <f>'Что купили'!K66</f>
        <v>0</v>
      </c>
      <c r="L66" s="41">
        <f>'Что купили'!L66</f>
        <v>0</v>
      </c>
      <c r="M66" s="41">
        <f>'Что купили'!M66</f>
        <v>0</v>
      </c>
      <c r="N66" s="41">
        <f>'Что купили'!N66</f>
        <v>0</v>
      </c>
      <c r="O66" s="41">
        <f>'Что купили'!O66</f>
        <v>0</v>
      </c>
      <c r="P66" s="41">
        <f>'Что купили'!P66</f>
        <v>0</v>
      </c>
      <c r="Q66" s="41">
        <f>'Что купили'!Q66</f>
        <v>0</v>
      </c>
      <c r="R66" s="41">
        <f>'Что купили'!R66</f>
        <v>0</v>
      </c>
      <c r="S66" s="41">
        <f>'Что купили'!S66</f>
        <v>0</v>
      </c>
      <c r="T66" s="41">
        <f>'Что купили'!T66</f>
        <v>0</v>
      </c>
      <c r="U66" s="41">
        <f>'Что купили'!U66</f>
        <v>0</v>
      </c>
      <c r="V66" s="41">
        <f>'Что купили'!V66</f>
        <v>0</v>
      </c>
      <c r="W66" s="41">
        <f>'Что купили'!W66</f>
        <v>0</v>
      </c>
      <c r="X66" s="41">
        <f>'Что купили'!X66</f>
        <v>0</v>
      </c>
      <c r="Y66" s="41">
        <f>'Что купили'!Y66</f>
        <v>0</v>
      </c>
      <c r="Z66" s="41">
        <f>'Что купили'!Z66</f>
        <v>0</v>
      </c>
      <c r="AA66" s="41">
        <f>'Что купили'!AA66</f>
        <v>0</v>
      </c>
      <c r="AB66" s="41">
        <f>'Что купили'!AB66</f>
        <v>0</v>
      </c>
      <c r="AC66" s="41">
        <f>'Что купили'!AC66</f>
        <v>0</v>
      </c>
      <c r="AD66" s="291">
        <f t="shared" si="0"/>
        <v>0</v>
      </c>
      <c r="AE66" s="291">
        <f>AD66-(SUM(Всего!D66:'Всего'!X66))</f>
        <v>0</v>
      </c>
      <c r="AF66" s="292">
        <f t="shared" si="1"/>
        <v>0</v>
      </c>
      <c r="AG66" s="293">
        <f t="shared" si="2"/>
        <v>0</v>
      </c>
      <c r="AH66" s="294">
        <f>выдача!B66</f>
        <v>0</v>
      </c>
      <c r="AI66" s="70">
        <f>'Что купили'!AI66</f>
        <v>0</v>
      </c>
      <c r="AJ66" s="70">
        <f>'Что купили'!AJ66</f>
        <v>0</v>
      </c>
      <c r="AK66" s="70">
        <f>'Что купили'!AK66</f>
        <v>0</v>
      </c>
      <c r="AL66" s="70">
        <f>'Что купили'!AL66</f>
        <v>0</v>
      </c>
      <c r="AM66" s="70">
        <f>'Что купили'!AM66</f>
        <v>0</v>
      </c>
      <c r="AN66" s="70">
        <f>'Что купили'!AN66</f>
        <v>0</v>
      </c>
      <c r="AO66" s="70">
        <f>'Что купили'!AO66</f>
        <v>0</v>
      </c>
      <c r="AP66" s="70">
        <f>'Что купили'!AP66</f>
        <v>0</v>
      </c>
      <c r="AQ66" s="70">
        <f>'Что купили'!AQ66</f>
        <v>0</v>
      </c>
      <c r="AR66" s="70">
        <f>'Что купили'!AR66</f>
        <v>0</v>
      </c>
      <c r="AS66" s="70">
        <f>'Что купили'!AS66</f>
        <v>0</v>
      </c>
      <c r="AT66" s="70">
        <f>'Что купили'!AT66</f>
        <v>0</v>
      </c>
      <c r="AU66" s="70">
        <f>'Что купили'!AU66</f>
        <v>0</v>
      </c>
      <c r="AV66" s="70">
        <f>'Что купили'!AV66</f>
        <v>0</v>
      </c>
      <c r="AW66" s="70">
        <f>'Что купили'!AW66</f>
        <v>0</v>
      </c>
      <c r="AX66" s="70">
        <f>'Что купили'!AX66</f>
        <v>0</v>
      </c>
      <c r="AY66" s="70">
        <f>'Что купили'!AY66</f>
        <v>0</v>
      </c>
      <c r="AZ66" s="70">
        <f>'Что купили'!AZ66</f>
        <v>0</v>
      </c>
      <c r="BA66" s="70">
        <f>'Что купили'!BA66</f>
        <v>0</v>
      </c>
      <c r="BB66" s="70">
        <f>'Что купили'!BB66</f>
        <v>0</v>
      </c>
      <c r="BC66" s="70">
        <f>'Что купили'!BC66</f>
        <v>0</v>
      </c>
      <c r="BD66" s="43"/>
    </row>
    <row r="67" spans="1:56">
      <c r="A67">
        <f>'Что купили'!A67</f>
        <v>0</v>
      </c>
      <c r="B67" s="41">
        <f>'Что купили'!B67</f>
        <v>0</v>
      </c>
      <c r="C67" s="41">
        <f>'Что купили'!C67</f>
        <v>0</v>
      </c>
      <c r="D67" s="41">
        <f>'Что купили'!D67</f>
        <v>0</v>
      </c>
      <c r="E67" s="41">
        <f>'Что купили'!E67</f>
        <v>0</v>
      </c>
      <c r="F67" s="41">
        <f>'Что купили'!F67</f>
        <v>0</v>
      </c>
      <c r="G67" s="41">
        <f>'Что купили'!G67</f>
        <v>0</v>
      </c>
      <c r="H67" s="41">
        <f>'Что купили'!H67</f>
        <v>0</v>
      </c>
      <c r="I67" s="41">
        <f>'Что купили'!I67</f>
        <v>0</v>
      </c>
      <c r="J67" s="41">
        <f>'Что купили'!J67</f>
        <v>0</v>
      </c>
      <c r="K67" s="41">
        <f>'Что купили'!K67</f>
        <v>0</v>
      </c>
      <c r="L67" s="41">
        <f>'Что купили'!L67</f>
        <v>0</v>
      </c>
      <c r="M67" s="41">
        <f>'Что купили'!M67</f>
        <v>0</v>
      </c>
      <c r="N67" s="41">
        <f>'Что купили'!N67</f>
        <v>0</v>
      </c>
      <c r="O67" s="41">
        <f>'Что купили'!O67</f>
        <v>0</v>
      </c>
      <c r="P67" s="41">
        <f>'Что купили'!P67</f>
        <v>0</v>
      </c>
      <c r="Q67" s="41">
        <f>'Что купили'!Q67</f>
        <v>0</v>
      </c>
      <c r="R67" s="41">
        <f>'Что купили'!R67</f>
        <v>0</v>
      </c>
      <c r="S67" s="41">
        <f>'Что купили'!S67</f>
        <v>0</v>
      </c>
      <c r="T67" s="41">
        <f>'Что купили'!T67</f>
        <v>0</v>
      </c>
      <c r="U67" s="41">
        <f>'Что купили'!U67</f>
        <v>0</v>
      </c>
      <c r="V67" s="41">
        <f>'Что купили'!V67</f>
        <v>0</v>
      </c>
      <c r="W67" s="41">
        <f>'Что купили'!W67</f>
        <v>0</v>
      </c>
      <c r="X67" s="41">
        <f>'Что купили'!X67</f>
        <v>0</v>
      </c>
      <c r="Y67" s="41">
        <f>'Что купили'!Y67</f>
        <v>0</v>
      </c>
      <c r="Z67" s="41">
        <f>'Что купили'!Z67</f>
        <v>0</v>
      </c>
      <c r="AA67" s="41">
        <f>'Что купили'!AA67</f>
        <v>0</v>
      </c>
      <c r="AB67" s="41">
        <f>'Что купили'!AB67</f>
        <v>0</v>
      </c>
      <c r="AC67" s="41">
        <f>'Что купили'!AC67</f>
        <v>0</v>
      </c>
      <c r="AD67" s="291">
        <f t="shared" si="0"/>
        <v>0</v>
      </c>
      <c r="AE67" s="291">
        <f>AD67-(SUM(Всего!D67:'Всего'!X67))</f>
        <v>0</v>
      </c>
      <c r="AF67" s="292">
        <f t="shared" si="1"/>
        <v>0</v>
      </c>
      <c r="AG67" s="293">
        <f t="shared" si="2"/>
        <v>0</v>
      </c>
      <c r="AH67" s="294">
        <f>выдача!B67</f>
        <v>0</v>
      </c>
      <c r="AI67" s="70">
        <f>'Что купили'!AI67</f>
        <v>0</v>
      </c>
      <c r="AJ67" s="70">
        <f>'Что купили'!AJ67</f>
        <v>0</v>
      </c>
      <c r="AK67" s="70">
        <f>'Что купили'!AK67</f>
        <v>0</v>
      </c>
      <c r="AL67" s="70">
        <f>'Что купили'!AL67</f>
        <v>0</v>
      </c>
      <c r="AM67" s="70">
        <f>'Что купили'!AM67</f>
        <v>0</v>
      </c>
      <c r="AN67" s="70">
        <f>'Что купили'!AN67</f>
        <v>0</v>
      </c>
      <c r="AO67" s="70">
        <f>'Что купили'!AO67</f>
        <v>0</v>
      </c>
      <c r="AP67" s="70">
        <f>'Что купили'!AP67</f>
        <v>0</v>
      </c>
      <c r="AQ67" s="70">
        <f>'Что купили'!AQ67</f>
        <v>0</v>
      </c>
      <c r="AR67" s="70">
        <f>'Что купили'!AR67</f>
        <v>0</v>
      </c>
      <c r="AS67" s="70">
        <f>'Что купили'!AS67</f>
        <v>0</v>
      </c>
      <c r="AT67" s="70">
        <f>'Что купили'!AT67</f>
        <v>0</v>
      </c>
      <c r="AU67" s="70">
        <f>'Что купили'!AU67</f>
        <v>0</v>
      </c>
      <c r="AV67" s="70">
        <f>'Что купили'!AV67</f>
        <v>0</v>
      </c>
      <c r="AW67" s="70">
        <f>'Что купили'!AW67</f>
        <v>0</v>
      </c>
      <c r="AX67" s="70">
        <f>'Что купили'!AX67</f>
        <v>0</v>
      </c>
      <c r="AY67" s="70">
        <f>'Что купили'!AY67</f>
        <v>0</v>
      </c>
      <c r="AZ67" s="70">
        <f>'Что купили'!AZ67</f>
        <v>0</v>
      </c>
      <c r="BA67" s="70">
        <f>'Что купили'!BA67</f>
        <v>0</v>
      </c>
      <c r="BB67" s="70">
        <f>'Что купили'!BB67</f>
        <v>0</v>
      </c>
      <c r="BC67" s="70">
        <f>'Что купили'!BC67</f>
        <v>0</v>
      </c>
      <c r="BD67" s="43"/>
    </row>
    <row r="68" spans="1:56">
      <c r="A68">
        <f>'Что купили'!A68</f>
        <v>0</v>
      </c>
      <c r="B68" s="41">
        <f>'Что купили'!B68</f>
        <v>0</v>
      </c>
      <c r="C68" s="41">
        <f>'Что купили'!C68</f>
        <v>0</v>
      </c>
      <c r="D68" s="41">
        <f>'Что купили'!D68</f>
        <v>0</v>
      </c>
      <c r="E68" s="41">
        <f>'Что купили'!E68</f>
        <v>0</v>
      </c>
      <c r="F68" s="41">
        <f>'Что купили'!F68</f>
        <v>0</v>
      </c>
      <c r="G68" s="41">
        <f>'Что купили'!G68</f>
        <v>0</v>
      </c>
      <c r="H68" s="41">
        <f>'Что купили'!H68</f>
        <v>0</v>
      </c>
      <c r="I68" s="41">
        <f>'Что купили'!I68</f>
        <v>0</v>
      </c>
      <c r="J68" s="41">
        <f>'Что купили'!J68</f>
        <v>0</v>
      </c>
      <c r="K68" s="41">
        <f>'Что купили'!K68</f>
        <v>0</v>
      </c>
      <c r="L68" s="41">
        <f>'Что купили'!L68</f>
        <v>0</v>
      </c>
      <c r="M68" s="41">
        <f>'Что купили'!M68</f>
        <v>0</v>
      </c>
      <c r="N68" s="41">
        <f>'Что купили'!N68</f>
        <v>0</v>
      </c>
      <c r="O68" s="41">
        <f>'Что купили'!O68</f>
        <v>0</v>
      </c>
      <c r="P68" s="41">
        <f>'Что купили'!P68</f>
        <v>0</v>
      </c>
      <c r="Q68" s="41">
        <f>'Что купили'!Q68</f>
        <v>0</v>
      </c>
      <c r="R68" s="41">
        <f>'Что купили'!R68</f>
        <v>0</v>
      </c>
      <c r="S68" s="41">
        <f>'Что купили'!S68</f>
        <v>0</v>
      </c>
      <c r="T68" s="41">
        <f>'Что купили'!T68</f>
        <v>0</v>
      </c>
      <c r="U68" s="41">
        <f>'Что купили'!U68</f>
        <v>0</v>
      </c>
      <c r="V68" s="41">
        <f>'Что купили'!V68</f>
        <v>0</v>
      </c>
      <c r="W68" s="41">
        <f>'Что купили'!W68</f>
        <v>0</v>
      </c>
      <c r="X68" s="41">
        <f>'Что купили'!X68</f>
        <v>0</v>
      </c>
      <c r="Y68" s="41">
        <f>'Что купили'!Y68</f>
        <v>0</v>
      </c>
      <c r="Z68" s="41">
        <f>'Что купили'!Z68</f>
        <v>0</v>
      </c>
      <c r="AA68" s="41">
        <f>'Что купили'!AA68</f>
        <v>0</v>
      </c>
      <c r="AB68" s="41">
        <f>'Что купили'!AB68</f>
        <v>0</v>
      </c>
      <c r="AC68" s="41">
        <f>'Что купили'!AC68</f>
        <v>0</v>
      </c>
      <c r="AD68" s="291">
        <f t="shared" ref="AD68:AD79" si="3">B68*C68+D68*E68+F68*G68+H68*I68+J68*K68+L68*M68+N68*O68+P68*Q68+R68*S68+T68*U68</f>
        <v>0</v>
      </c>
      <c r="AE68" s="291">
        <f>AD68-(SUM(Всего!D68:'Всего'!X68))</f>
        <v>0</v>
      </c>
      <c r="AF68" s="292">
        <f t="shared" ref="AF68:AF79" si="4">B68+D68+F68+H68+J68+L68+N68+P68+R68+T68</f>
        <v>0</v>
      </c>
      <c r="AG68" s="293">
        <f t="shared" si="2"/>
        <v>0</v>
      </c>
      <c r="AH68" s="294">
        <f>выдача!B68</f>
        <v>0</v>
      </c>
      <c r="AI68" s="70">
        <f>'Что купили'!AI68</f>
        <v>0</v>
      </c>
      <c r="AJ68" s="70">
        <f>'Что купили'!AJ68</f>
        <v>0</v>
      </c>
      <c r="AK68" s="70">
        <f>'Что купили'!AK68</f>
        <v>0</v>
      </c>
      <c r="AL68" s="70">
        <f>'Что купили'!AL68</f>
        <v>0</v>
      </c>
      <c r="AM68" s="70">
        <f>'Что купили'!AM68</f>
        <v>0</v>
      </c>
      <c r="AN68" s="70">
        <f>'Что купили'!AN68</f>
        <v>0</v>
      </c>
      <c r="AO68" s="70">
        <f>'Что купили'!AO68</f>
        <v>0</v>
      </c>
      <c r="AP68" s="70">
        <f>'Что купили'!AP68</f>
        <v>0</v>
      </c>
      <c r="AQ68" s="70">
        <f>'Что купили'!AQ68</f>
        <v>0</v>
      </c>
      <c r="AR68" s="70">
        <f>'Что купили'!AR68</f>
        <v>0</v>
      </c>
      <c r="AS68" s="70">
        <f>'Что купили'!AS68</f>
        <v>0</v>
      </c>
      <c r="AT68" s="70">
        <f>'Что купили'!AT68</f>
        <v>0</v>
      </c>
      <c r="AU68" s="70">
        <f>'Что купили'!AU68</f>
        <v>0</v>
      </c>
      <c r="AV68" s="70">
        <f>'Что купили'!AV68</f>
        <v>0</v>
      </c>
      <c r="AW68" s="70">
        <f>'Что купили'!AW68</f>
        <v>0</v>
      </c>
      <c r="AX68" s="70">
        <f>'Что купили'!AX68</f>
        <v>0</v>
      </c>
      <c r="AY68" s="70">
        <f>'Что купили'!AY68</f>
        <v>0</v>
      </c>
      <c r="AZ68" s="70">
        <f>'Что купили'!AZ68</f>
        <v>0</v>
      </c>
      <c r="BA68" s="70">
        <f>'Что купили'!BA68</f>
        <v>0</v>
      </c>
      <c r="BB68" s="70">
        <f>'Что купили'!BB68</f>
        <v>0</v>
      </c>
      <c r="BC68" s="70">
        <f>'Что купили'!BC68</f>
        <v>0</v>
      </c>
      <c r="BD68" s="43"/>
    </row>
    <row r="69" spans="1:56">
      <c r="A69">
        <f>'Что купили'!A69</f>
        <v>0</v>
      </c>
      <c r="B69" s="41">
        <f>'Что купили'!B69</f>
        <v>0</v>
      </c>
      <c r="C69" s="41">
        <f>'Что купили'!C69</f>
        <v>0</v>
      </c>
      <c r="D69" s="41">
        <f>'Что купили'!D69</f>
        <v>0</v>
      </c>
      <c r="E69" s="41">
        <f>'Что купили'!E69</f>
        <v>0</v>
      </c>
      <c r="F69" s="41">
        <f>'Что купили'!F69</f>
        <v>0</v>
      </c>
      <c r="G69" s="41">
        <f>'Что купили'!G69</f>
        <v>0</v>
      </c>
      <c r="H69" s="41">
        <f>'Что купили'!H69</f>
        <v>0</v>
      </c>
      <c r="I69" s="41">
        <f>'Что купили'!I69</f>
        <v>0</v>
      </c>
      <c r="J69" s="41">
        <f>'Что купили'!J69</f>
        <v>0</v>
      </c>
      <c r="K69" s="41">
        <f>'Что купили'!K69</f>
        <v>0</v>
      </c>
      <c r="L69" s="41">
        <f>'Что купили'!L69</f>
        <v>0</v>
      </c>
      <c r="M69" s="41">
        <f>'Что купили'!M69</f>
        <v>0</v>
      </c>
      <c r="N69" s="41">
        <f>'Что купили'!N69</f>
        <v>0</v>
      </c>
      <c r="O69" s="41">
        <f>'Что купили'!O69</f>
        <v>0</v>
      </c>
      <c r="P69" s="41">
        <f>'Что купили'!P69</f>
        <v>0</v>
      </c>
      <c r="Q69" s="41">
        <f>'Что купили'!Q69</f>
        <v>0</v>
      </c>
      <c r="R69" s="41">
        <f>'Что купили'!R69</f>
        <v>0</v>
      </c>
      <c r="S69" s="41">
        <f>'Что купили'!S69</f>
        <v>0</v>
      </c>
      <c r="T69" s="41">
        <f>'Что купили'!T69</f>
        <v>0</v>
      </c>
      <c r="U69" s="41">
        <f>'Что купили'!U69</f>
        <v>0</v>
      </c>
      <c r="V69" s="41">
        <f>'Что купили'!V69</f>
        <v>0</v>
      </c>
      <c r="W69" s="41">
        <f>'Что купили'!W69</f>
        <v>0</v>
      </c>
      <c r="X69" s="41">
        <f>'Что купили'!X69</f>
        <v>0</v>
      </c>
      <c r="Y69" s="41">
        <f>'Что купили'!Y69</f>
        <v>0</v>
      </c>
      <c r="Z69" s="41">
        <f>'Что купили'!Z69</f>
        <v>0</v>
      </c>
      <c r="AA69" s="41">
        <f>'Что купили'!AA69</f>
        <v>0</v>
      </c>
      <c r="AB69" s="41">
        <f>'Что купили'!AB69</f>
        <v>0</v>
      </c>
      <c r="AC69" s="41">
        <f>'Что купили'!AC69</f>
        <v>0</v>
      </c>
      <c r="AD69" s="291">
        <f t="shared" si="3"/>
        <v>0</v>
      </c>
      <c r="AE69" s="291">
        <f>AD69-(SUM(Всего!D69:'Всего'!X69))</f>
        <v>0</v>
      </c>
      <c r="AF69" s="292">
        <f t="shared" si="4"/>
        <v>0</v>
      </c>
      <c r="AG69" s="293">
        <f t="shared" si="2"/>
        <v>0</v>
      </c>
      <c r="AH69" s="294">
        <f>выдача!B69</f>
        <v>0</v>
      </c>
      <c r="AI69" s="70">
        <f>'Что купили'!AI69</f>
        <v>0</v>
      </c>
      <c r="AJ69" s="70">
        <f>'Что купили'!AJ69</f>
        <v>0</v>
      </c>
      <c r="AK69" s="70">
        <f>'Что купили'!AK69</f>
        <v>0</v>
      </c>
      <c r="AL69" s="70">
        <f>'Что купили'!AL69</f>
        <v>0</v>
      </c>
      <c r="AM69" s="70">
        <f>'Что купили'!AM69</f>
        <v>0</v>
      </c>
      <c r="AN69" s="70">
        <f>'Что купили'!AN69</f>
        <v>0</v>
      </c>
      <c r="AO69" s="70">
        <f>'Что купили'!AO69</f>
        <v>0</v>
      </c>
      <c r="AP69" s="70">
        <f>'Что купили'!AP69</f>
        <v>0</v>
      </c>
      <c r="AQ69" s="70">
        <f>'Что купили'!AQ69</f>
        <v>0</v>
      </c>
      <c r="AR69" s="70">
        <f>'Что купили'!AR69</f>
        <v>0</v>
      </c>
      <c r="AS69" s="70">
        <f>'Что купили'!AS69</f>
        <v>0</v>
      </c>
      <c r="AT69" s="70">
        <f>'Что купили'!AT69</f>
        <v>0</v>
      </c>
      <c r="AU69" s="70">
        <f>'Что купили'!AU69</f>
        <v>0</v>
      </c>
      <c r="AV69" s="70">
        <f>'Что купили'!AV69</f>
        <v>0</v>
      </c>
      <c r="AW69" s="70">
        <f>'Что купили'!AW69</f>
        <v>0</v>
      </c>
      <c r="AX69" s="70">
        <f>'Что купили'!AX69</f>
        <v>0</v>
      </c>
      <c r="AY69" s="70">
        <f>'Что купили'!AY69</f>
        <v>0</v>
      </c>
      <c r="AZ69" s="70">
        <f>'Что купили'!AZ69</f>
        <v>0</v>
      </c>
      <c r="BA69" s="70">
        <f>'Что купили'!BA69</f>
        <v>0</v>
      </c>
      <c r="BB69" s="70">
        <f>'Что купили'!BB69</f>
        <v>0</v>
      </c>
      <c r="BC69" s="70">
        <f>'Что купили'!BC69</f>
        <v>0</v>
      </c>
      <c r="BD69" s="43"/>
    </row>
    <row r="70" spans="1:56">
      <c r="A70">
        <f>'Что купили'!A70</f>
        <v>0</v>
      </c>
      <c r="B70" s="41">
        <f>'Что купили'!B70</f>
        <v>0</v>
      </c>
      <c r="C70" s="41">
        <f>'Что купили'!C70</f>
        <v>0</v>
      </c>
      <c r="D70" s="41">
        <f>'Что купили'!D70</f>
        <v>0</v>
      </c>
      <c r="E70" s="41">
        <f>'Что купили'!E70</f>
        <v>0</v>
      </c>
      <c r="F70" s="41">
        <f>'Что купили'!F70</f>
        <v>0</v>
      </c>
      <c r="G70" s="41">
        <f>'Что купили'!G70</f>
        <v>0</v>
      </c>
      <c r="H70" s="41">
        <f>'Что купили'!H70</f>
        <v>0</v>
      </c>
      <c r="I70" s="41">
        <f>'Что купили'!I70</f>
        <v>0</v>
      </c>
      <c r="J70" s="41">
        <f>'Что купили'!J70</f>
        <v>0</v>
      </c>
      <c r="K70" s="41">
        <f>'Что купили'!K70</f>
        <v>0</v>
      </c>
      <c r="L70" s="41">
        <f>'Что купили'!L70</f>
        <v>0</v>
      </c>
      <c r="M70" s="41">
        <f>'Что купили'!M70</f>
        <v>0</v>
      </c>
      <c r="N70" s="41">
        <f>'Что купили'!N70</f>
        <v>0</v>
      </c>
      <c r="O70" s="41">
        <f>'Что купили'!O70</f>
        <v>0</v>
      </c>
      <c r="P70" s="41">
        <f>'Что купили'!P70</f>
        <v>0</v>
      </c>
      <c r="Q70" s="41">
        <f>'Что купили'!Q70</f>
        <v>0</v>
      </c>
      <c r="R70" s="41">
        <f>'Что купили'!R70</f>
        <v>0</v>
      </c>
      <c r="S70" s="41">
        <f>'Что купили'!S70</f>
        <v>0</v>
      </c>
      <c r="T70" s="41">
        <f>'Что купили'!T70</f>
        <v>0</v>
      </c>
      <c r="U70" s="41">
        <f>'Что купили'!U70</f>
        <v>0</v>
      </c>
      <c r="V70" s="41">
        <f>'Что купили'!V70</f>
        <v>0</v>
      </c>
      <c r="W70" s="41">
        <f>'Что купили'!W70</f>
        <v>0</v>
      </c>
      <c r="X70" s="41">
        <f>'Что купили'!X70</f>
        <v>0</v>
      </c>
      <c r="Y70" s="41">
        <f>'Что купили'!Y70</f>
        <v>0</v>
      </c>
      <c r="Z70" s="41">
        <f>'Что купили'!Z70</f>
        <v>0</v>
      </c>
      <c r="AA70" s="41">
        <f>'Что купили'!AA70</f>
        <v>0</v>
      </c>
      <c r="AB70" s="41">
        <f>'Что купили'!AB70</f>
        <v>0</v>
      </c>
      <c r="AC70" s="41">
        <f>'Что купили'!AC70</f>
        <v>0</v>
      </c>
      <c r="AD70" s="291">
        <f t="shared" si="3"/>
        <v>0</v>
      </c>
      <c r="AE70" s="291">
        <f>AD70-(SUM(Всего!D70:'Всего'!X70))</f>
        <v>0</v>
      </c>
      <c r="AF70" s="292">
        <f t="shared" si="4"/>
        <v>0</v>
      </c>
      <c r="AG70" s="293">
        <f t="shared" si="2"/>
        <v>0</v>
      </c>
      <c r="AH70" s="294">
        <f>выдача!B70</f>
        <v>0</v>
      </c>
      <c r="AI70" s="70">
        <f>'Что купили'!AI70</f>
        <v>0</v>
      </c>
      <c r="AJ70" s="70">
        <f>'Что купили'!AJ70</f>
        <v>0</v>
      </c>
      <c r="AK70" s="70">
        <f>'Что купили'!AK70</f>
        <v>0</v>
      </c>
      <c r="AL70" s="70">
        <f>'Что купили'!AL70</f>
        <v>0</v>
      </c>
      <c r="AM70" s="70">
        <f>'Что купили'!AM70</f>
        <v>0</v>
      </c>
      <c r="AN70" s="70">
        <f>'Что купили'!AN70</f>
        <v>0</v>
      </c>
      <c r="AO70" s="70">
        <f>'Что купили'!AO70</f>
        <v>0</v>
      </c>
      <c r="AP70" s="70">
        <f>'Что купили'!AP70</f>
        <v>0</v>
      </c>
      <c r="AQ70" s="70">
        <f>'Что купили'!AQ70</f>
        <v>0</v>
      </c>
      <c r="AR70" s="70">
        <f>'Что купили'!AR70</f>
        <v>0</v>
      </c>
      <c r="AS70" s="70">
        <f>'Что купили'!AS70</f>
        <v>0</v>
      </c>
      <c r="AT70" s="70">
        <f>'Что купили'!AT70</f>
        <v>0</v>
      </c>
      <c r="AU70" s="70">
        <f>'Что купили'!AU70</f>
        <v>0</v>
      </c>
      <c r="AV70" s="70">
        <f>'Что купили'!AV70</f>
        <v>0</v>
      </c>
      <c r="AW70" s="70">
        <f>'Что купили'!AW70</f>
        <v>0</v>
      </c>
      <c r="AX70" s="70">
        <f>'Что купили'!AX70</f>
        <v>0</v>
      </c>
      <c r="AY70" s="70">
        <f>'Что купили'!AY70</f>
        <v>0</v>
      </c>
      <c r="AZ70" s="70">
        <f>'Что купили'!AZ70</f>
        <v>0</v>
      </c>
      <c r="BA70" s="70">
        <f>'Что купили'!BA70</f>
        <v>0</v>
      </c>
      <c r="BB70" s="70">
        <f>'Что купили'!BB70</f>
        <v>0</v>
      </c>
      <c r="BC70" s="70">
        <f>'Что купили'!BC70</f>
        <v>0</v>
      </c>
      <c r="BD70" s="43"/>
    </row>
    <row r="71" spans="1:56">
      <c r="A71">
        <f>'Что купили'!A71</f>
        <v>0</v>
      </c>
      <c r="B71" s="41">
        <f>'Что купили'!B71</f>
        <v>0</v>
      </c>
      <c r="C71" s="41">
        <f>'Что купили'!C71</f>
        <v>0</v>
      </c>
      <c r="D71" s="41">
        <f>'Что купили'!D71</f>
        <v>0</v>
      </c>
      <c r="E71" s="41">
        <f>'Что купили'!E71</f>
        <v>0</v>
      </c>
      <c r="F71" s="41">
        <f>'Что купили'!F71</f>
        <v>0</v>
      </c>
      <c r="G71" s="41">
        <f>'Что купили'!G71</f>
        <v>0</v>
      </c>
      <c r="H71" s="41">
        <f>'Что купили'!H71</f>
        <v>0</v>
      </c>
      <c r="I71" s="41">
        <f>'Что купили'!I71</f>
        <v>0</v>
      </c>
      <c r="J71" s="41">
        <f>'Что купили'!J71</f>
        <v>0</v>
      </c>
      <c r="K71" s="41">
        <f>'Что купили'!K71</f>
        <v>0</v>
      </c>
      <c r="L71" s="41">
        <f>'Что купили'!L71</f>
        <v>0</v>
      </c>
      <c r="M71" s="41">
        <f>'Что купили'!M71</f>
        <v>0</v>
      </c>
      <c r="N71" s="41">
        <f>'Что купили'!N71</f>
        <v>0</v>
      </c>
      <c r="O71" s="41">
        <f>'Что купили'!O71</f>
        <v>0</v>
      </c>
      <c r="P71" s="41">
        <f>'Что купили'!P71</f>
        <v>0</v>
      </c>
      <c r="Q71" s="41">
        <f>'Что купили'!Q71</f>
        <v>0</v>
      </c>
      <c r="R71" s="41">
        <f>'Что купили'!R71</f>
        <v>0</v>
      </c>
      <c r="S71" s="41">
        <f>'Что купили'!S71</f>
        <v>0</v>
      </c>
      <c r="T71" s="41">
        <f>'Что купили'!T71</f>
        <v>0</v>
      </c>
      <c r="U71" s="41">
        <f>'Что купили'!U71</f>
        <v>0</v>
      </c>
      <c r="V71" s="41">
        <f>'Что купили'!V71</f>
        <v>0</v>
      </c>
      <c r="W71" s="41">
        <f>'Что купили'!W71</f>
        <v>0</v>
      </c>
      <c r="X71" s="41">
        <f>'Что купили'!X71</f>
        <v>0</v>
      </c>
      <c r="Y71" s="41">
        <f>'Что купили'!Y71</f>
        <v>0</v>
      </c>
      <c r="Z71" s="41">
        <f>'Что купили'!Z71</f>
        <v>0</v>
      </c>
      <c r="AA71" s="41">
        <f>'Что купили'!AA71</f>
        <v>0</v>
      </c>
      <c r="AB71" s="41">
        <f>'Что купили'!AB71</f>
        <v>0</v>
      </c>
      <c r="AC71" s="41">
        <f>'Что купили'!AC71</f>
        <v>0</v>
      </c>
      <c r="AD71" s="291">
        <f t="shared" si="3"/>
        <v>0</v>
      </c>
      <c r="AE71" s="291">
        <f>AD71-(SUM(Всего!D71:'Всего'!X71))</f>
        <v>0</v>
      </c>
      <c r="AF71" s="292">
        <f t="shared" si="4"/>
        <v>0</v>
      </c>
      <c r="AG71" s="293">
        <f t="shared" si="2"/>
        <v>0</v>
      </c>
      <c r="AH71" s="294">
        <f>выдача!B71</f>
        <v>0</v>
      </c>
      <c r="AI71" s="70">
        <f>'Что купили'!AI71</f>
        <v>0</v>
      </c>
      <c r="AJ71" s="70">
        <f>'Что купили'!AJ71</f>
        <v>0</v>
      </c>
      <c r="AK71" s="70">
        <f>'Что купили'!AK71</f>
        <v>0</v>
      </c>
      <c r="AL71" s="70">
        <f>'Что купили'!AL71</f>
        <v>0</v>
      </c>
      <c r="AM71" s="70">
        <f>'Что купили'!AM71</f>
        <v>0</v>
      </c>
      <c r="AN71" s="70">
        <f>'Что купили'!AN71</f>
        <v>0</v>
      </c>
      <c r="AO71" s="70">
        <f>'Что купили'!AO71</f>
        <v>0</v>
      </c>
      <c r="AP71" s="70">
        <f>'Что купили'!AP71</f>
        <v>0</v>
      </c>
      <c r="AQ71" s="70">
        <f>'Что купили'!AQ71</f>
        <v>0</v>
      </c>
      <c r="AR71" s="70">
        <f>'Что купили'!AR71</f>
        <v>0</v>
      </c>
      <c r="AS71" s="70">
        <f>'Что купили'!AS71</f>
        <v>0</v>
      </c>
      <c r="AT71" s="70">
        <f>'Что купили'!AT71</f>
        <v>0</v>
      </c>
      <c r="AU71" s="70">
        <f>'Что купили'!AU71</f>
        <v>0</v>
      </c>
      <c r="AV71" s="70">
        <f>'Что купили'!AV71</f>
        <v>0</v>
      </c>
      <c r="AW71" s="70">
        <f>'Что купили'!AW71</f>
        <v>0</v>
      </c>
      <c r="AX71" s="70">
        <f>'Что купили'!AX71</f>
        <v>0</v>
      </c>
      <c r="AY71" s="70">
        <f>'Что купили'!AY71</f>
        <v>0</v>
      </c>
      <c r="AZ71" s="70">
        <f>'Что купили'!AZ71</f>
        <v>0</v>
      </c>
      <c r="BA71" s="70">
        <f>'Что купили'!BA71</f>
        <v>0</v>
      </c>
      <c r="BB71" s="70">
        <f>'Что купили'!BB71</f>
        <v>0</v>
      </c>
      <c r="BC71" s="70">
        <f>'Что купили'!BC71</f>
        <v>0</v>
      </c>
      <c r="BD71" s="43"/>
    </row>
    <row r="72" spans="1:56">
      <c r="A72">
        <f>'Что купили'!A72</f>
        <v>0</v>
      </c>
      <c r="B72" s="41">
        <f>'Что купили'!B72</f>
        <v>0</v>
      </c>
      <c r="C72" s="41">
        <f>'Что купили'!C72</f>
        <v>0</v>
      </c>
      <c r="D72" s="41">
        <f>'Что купили'!D72</f>
        <v>0</v>
      </c>
      <c r="E72" s="41">
        <f>'Что купили'!E72</f>
        <v>0</v>
      </c>
      <c r="F72" s="41">
        <f>'Что купили'!F72</f>
        <v>0</v>
      </c>
      <c r="G72" s="41">
        <f>'Что купили'!G72</f>
        <v>0</v>
      </c>
      <c r="H72" s="41">
        <f>'Что купили'!H72</f>
        <v>0</v>
      </c>
      <c r="I72" s="41">
        <f>'Что купили'!I72</f>
        <v>0</v>
      </c>
      <c r="J72" s="41">
        <f>'Что купили'!J72</f>
        <v>0</v>
      </c>
      <c r="K72" s="41">
        <f>'Что купили'!K72</f>
        <v>0</v>
      </c>
      <c r="L72" s="41">
        <f>'Что купили'!L72</f>
        <v>0</v>
      </c>
      <c r="M72" s="41">
        <f>'Что купили'!M72</f>
        <v>0</v>
      </c>
      <c r="N72" s="41">
        <f>'Что купили'!N72</f>
        <v>0</v>
      </c>
      <c r="O72" s="41">
        <f>'Что купили'!O72</f>
        <v>0</v>
      </c>
      <c r="P72" s="41">
        <f>'Что купили'!P72</f>
        <v>0</v>
      </c>
      <c r="Q72" s="41">
        <f>'Что купили'!Q72</f>
        <v>0</v>
      </c>
      <c r="R72" s="41">
        <f>'Что купили'!R72</f>
        <v>0</v>
      </c>
      <c r="S72" s="41">
        <f>'Что купили'!S72</f>
        <v>0</v>
      </c>
      <c r="T72" s="41">
        <f>'Что купили'!T72</f>
        <v>0</v>
      </c>
      <c r="U72" s="41">
        <f>'Что купили'!U72</f>
        <v>0</v>
      </c>
      <c r="V72" s="41">
        <f>'Что купили'!V72</f>
        <v>0</v>
      </c>
      <c r="W72" s="41">
        <f>'Что купили'!W72</f>
        <v>0</v>
      </c>
      <c r="X72" s="41">
        <f>'Что купили'!X72</f>
        <v>0</v>
      </c>
      <c r="Y72" s="41">
        <f>'Что купили'!Y72</f>
        <v>0</v>
      </c>
      <c r="Z72" s="41">
        <f>'Что купили'!Z72</f>
        <v>0</v>
      </c>
      <c r="AA72" s="41">
        <f>'Что купили'!AA72</f>
        <v>0</v>
      </c>
      <c r="AB72" s="41">
        <f>'Что купили'!AB72</f>
        <v>0</v>
      </c>
      <c r="AC72" s="41">
        <f>'Что купили'!AC72</f>
        <v>0</v>
      </c>
      <c r="AD72" s="291">
        <f t="shared" si="3"/>
        <v>0</v>
      </c>
      <c r="AE72" s="291">
        <f>AD72-(SUM(Всего!D72:'Всего'!X72))</f>
        <v>0</v>
      </c>
      <c r="AF72" s="292">
        <f t="shared" si="4"/>
        <v>0</v>
      </c>
      <c r="AG72" s="293">
        <f t="shared" si="2"/>
        <v>0</v>
      </c>
      <c r="AH72" s="294">
        <f>выдача!B72</f>
        <v>0</v>
      </c>
      <c r="AI72" s="70">
        <f>'Что купили'!AI72</f>
        <v>0</v>
      </c>
      <c r="AJ72" s="70">
        <f>'Что купили'!AJ72</f>
        <v>0</v>
      </c>
      <c r="AK72" s="70">
        <f>'Что купили'!AK72</f>
        <v>0</v>
      </c>
      <c r="AL72" s="70">
        <f>'Что купили'!AL72</f>
        <v>0</v>
      </c>
      <c r="AM72" s="70">
        <f>'Что купили'!AM72</f>
        <v>0</v>
      </c>
      <c r="AN72" s="70">
        <f>'Что купили'!AN72</f>
        <v>0</v>
      </c>
      <c r="AO72" s="70">
        <f>'Что купили'!AO72</f>
        <v>0</v>
      </c>
      <c r="AP72" s="70">
        <f>'Что купили'!AP72</f>
        <v>0</v>
      </c>
      <c r="AQ72" s="70">
        <f>'Что купили'!AQ72</f>
        <v>0</v>
      </c>
      <c r="AR72" s="70">
        <f>'Что купили'!AR72</f>
        <v>0</v>
      </c>
      <c r="AS72" s="70">
        <f>'Что купили'!AS72</f>
        <v>0</v>
      </c>
      <c r="AT72" s="70">
        <f>'Что купили'!AT72</f>
        <v>0</v>
      </c>
      <c r="AU72" s="70">
        <f>'Что купили'!AU72</f>
        <v>0</v>
      </c>
      <c r="AV72" s="70">
        <f>'Что купили'!AV72</f>
        <v>0</v>
      </c>
      <c r="AW72" s="70">
        <f>'Что купили'!AW72</f>
        <v>0</v>
      </c>
      <c r="AX72" s="70">
        <f>'Что купили'!AX72</f>
        <v>0</v>
      </c>
      <c r="AY72" s="70">
        <f>'Что купили'!AY72</f>
        <v>0</v>
      </c>
      <c r="AZ72" s="70">
        <f>'Что купили'!AZ72</f>
        <v>0</v>
      </c>
      <c r="BA72" s="70">
        <f>'Что купили'!BA72</f>
        <v>0</v>
      </c>
      <c r="BB72" s="70">
        <f>'Что купили'!BB72</f>
        <v>0</v>
      </c>
      <c r="BC72" s="70">
        <f>'Что купили'!BC72</f>
        <v>0</v>
      </c>
      <c r="BD72" s="43"/>
    </row>
    <row r="73" spans="1:56">
      <c r="A73">
        <f>'Что купили'!A73</f>
        <v>0</v>
      </c>
      <c r="B73" s="41">
        <f>'Что купили'!B73</f>
        <v>0</v>
      </c>
      <c r="C73" s="41">
        <f>'Что купили'!C73</f>
        <v>0</v>
      </c>
      <c r="D73" s="41">
        <f>'Что купили'!D73</f>
        <v>0</v>
      </c>
      <c r="E73" s="41">
        <f>'Что купили'!E73</f>
        <v>0</v>
      </c>
      <c r="F73" s="41">
        <f>'Что купили'!F73</f>
        <v>0</v>
      </c>
      <c r="G73" s="41">
        <f>'Что купили'!G73</f>
        <v>0</v>
      </c>
      <c r="H73" s="41">
        <f>'Что купили'!H73</f>
        <v>0</v>
      </c>
      <c r="I73" s="41">
        <f>'Что купили'!I73</f>
        <v>0</v>
      </c>
      <c r="J73" s="41">
        <f>'Что купили'!J73</f>
        <v>0</v>
      </c>
      <c r="K73" s="41">
        <f>'Что купили'!K73</f>
        <v>0</v>
      </c>
      <c r="L73" s="41">
        <f>'Что купили'!L73</f>
        <v>0</v>
      </c>
      <c r="M73" s="41">
        <f>'Что купили'!M73</f>
        <v>0</v>
      </c>
      <c r="N73" s="41">
        <f>'Что купили'!N73</f>
        <v>0</v>
      </c>
      <c r="O73" s="41">
        <f>'Что купили'!O73</f>
        <v>0</v>
      </c>
      <c r="P73" s="41">
        <f>'Что купили'!P73</f>
        <v>0</v>
      </c>
      <c r="Q73" s="41">
        <f>'Что купили'!Q73</f>
        <v>0</v>
      </c>
      <c r="R73" s="41">
        <f>'Что купили'!R73</f>
        <v>0</v>
      </c>
      <c r="S73" s="41">
        <f>'Что купили'!S73</f>
        <v>0</v>
      </c>
      <c r="T73" s="41">
        <f>'Что купили'!T73</f>
        <v>0</v>
      </c>
      <c r="U73" s="41">
        <f>'Что купили'!U73</f>
        <v>0</v>
      </c>
      <c r="V73" s="41">
        <f>'Что купили'!V73</f>
        <v>0</v>
      </c>
      <c r="W73" s="41">
        <f>'Что купили'!W73</f>
        <v>0</v>
      </c>
      <c r="X73" s="41">
        <f>'Что купили'!X73</f>
        <v>0</v>
      </c>
      <c r="Y73" s="41">
        <f>'Что купили'!Y73</f>
        <v>0</v>
      </c>
      <c r="Z73" s="41">
        <f>'Что купили'!Z73</f>
        <v>0</v>
      </c>
      <c r="AA73" s="41">
        <f>'Что купили'!AA73</f>
        <v>0</v>
      </c>
      <c r="AB73" s="41">
        <f>'Что купили'!AB73</f>
        <v>0</v>
      </c>
      <c r="AC73" s="41">
        <f>'Что купили'!AC73</f>
        <v>0</v>
      </c>
      <c r="AD73" s="291">
        <f t="shared" si="3"/>
        <v>0</v>
      </c>
      <c r="AE73" s="291">
        <f>AD73-(SUM(Всего!D73:'Всего'!X73))</f>
        <v>0</v>
      </c>
      <c r="AF73" s="292">
        <f t="shared" si="4"/>
        <v>0</v>
      </c>
      <c r="AG73" s="293">
        <f t="shared" si="2"/>
        <v>0</v>
      </c>
      <c r="AH73" s="294">
        <f>выдача!B73</f>
        <v>0</v>
      </c>
      <c r="AI73" s="70">
        <f>'Что купили'!AI73</f>
        <v>0</v>
      </c>
      <c r="AJ73" s="70">
        <f>'Что купили'!AJ73</f>
        <v>0</v>
      </c>
      <c r="AK73" s="70">
        <f>'Что купили'!AK73</f>
        <v>0</v>
      </c>
      <c r="AL73" s="70">
        <f>'Что купили'!AL73</f>
        <v>0</v>
      </c>
      <c r="AM73" s="70">
        <f>'Что купили'!AM73</f>
        <v>0</v>
      </c>
      <c r="AN73" s="70">
        <f>'Что купили'!AN73</f>
        <v>0</v>
      </c>
      <c r="AO73" s="70">
        <f>'Что купили'!AO73</f>
        <v>0</v>
      </c>
      <c r="AP73" s="70">
        <f>'Что купили'!AP73</f>
        <v>0</v>
      </c>
      <c r="AQ73" s="70">
        <f>'Что купили'!AQ73</f>
        <v>0</v>
      </c>
      <c r="AR73" s="70">
        <f>'Что купили'!AR73</f>
        <v>0</v>
      </c>
      <c r="AS73" s="70">
        <f>'Что купили'!AS73</f>
        <v>0</v>
      </c>
      <c r="AT73" s="70">
        <f>'Что купили'!AT73</f>
        <v>0</v>
      </c>
      <c r="AU73" s="70">
        <f>'Что купили'!AU73</f>
        <v>0</v>
      </c>
      <c r="AV73" s="70">
        <f>'Что купили'!AV73</f>
        <v>0</v>
      </c>
      <c r="AW73" s="70">
        <f>'Что купили'!AW73</f>
        <v>0</v>
      </c>
      <c r="AX73" s="70">
        <f>'Что купили'!AX73</f>
        <v>0</v>
      </c>
      <c r="AY73" s="70">
        <f>'Что купили'!AY73</f>
        <v>0</v>
      </c>
      <c r="AZ73" s="70">
        <f>'Что купили'!AZ73</f>
        <v>0</v>
      </c>
      <c r="BA73" s="70">
        <f>'Что купили'!BA73</f>
        <v>0</v>
      </c>
      <c r="BB73" s="70">
        <f>'Что купили'!BB73</f>
        <v>0</v>
      </c>
      <c r="BC73" s="70">
        <f>'Что купили'!BC73</f>
        <v>0</v>
      </c>
      <c r="BD73" s="43"/>
    </row>
    <row r="74" spans="1:56">
      <c r="A74">
        <f>'Что купили'!A74</f>
        <v>0</v>
      </c>
      <c r="B74" s="41">
        <f>'Что купили'!B74</f>
        <v>0</v>
      </c>
      <c r="C74" s="41">
        <f>'Что купили'!C74</f>
        <v>0</v>
      </c>
      <c r="D74" s="41">
        <f>'Что купили'!D74</f>
        <v>0</v>
      </c>
      <c r="E74" s="41">
        <f>'Что купили'!E74</f>
        <v>0</v>
      </c>
      <c r="F74" s="41">
        <f>'Что купили'!F74</f>
        <v>0</v>
      </c>
      <c r="G74" s="41">
        <f>'Что купили'!G74</f>
        <v>0</v>
      </c>
      <c r="H74" s="41">
        <f>'Что купили'!H74</f>
        <v>0</v>
      </c>
      <c r="I74" s="41">
        <f>'Что купили'!I74</f>
        <v>0</v>
      </c>
      <c r="J74" s="41">
        <f>'Что купили'!J74</f>
        <v>0</v>
      </c>
      <c r="K74" s="41">
        <f>'Что купили'!K74</f>
        <v>0</v>
      </c>
      <c r="L74" s="41">
        <f>'Что купили'!L74</f>
        <v>0</v>
      </c>
      <c r="M74" s="41">
        <f>'Что купили'!M74</f>
        <v>0</v>
      </c>
      <c r="N74" s="41">
        <f>'Что купили'!N74</f>
        <v>0</v>
      </c>
      <c r="O74" s="41">
        <f>'Что купили'!O74</f>
        <v>0</v>
      </c>
      <c r="P74" s="41">
        <f>'Что купили'!P74</f>
        <v>0</v>
      </c>
      <c r="Q74" s="41">
        <f>'Что купили'!Q74</f>
        <v>0</v>
      </c>
      <c r="R74" s="41">
        <f>'Что купили'!R74</f>
        <v>0</v>
      </c>
      <c r="S74" s="41">
        <f>'Что купили'!S74</f>
        <v>0</v>
      </c>
      <c r="T74" s="41">
        <f>'Что купили'!T74</f>
        <v>0</v>
      </c>
      <c r="U74" s="41">
        <f>'Что купили'!U74</f>
        <v>0</v>
      </c>
      <c r="V74" s="41">
        <f>'Что купили'!V74</f>
        <v>0</v>
      </c>
      <c r="W74" s="41">
        <f>'Что купили'!W74</f>
        <v>0</v>
      </c>
      <c r="X74" s="41">
        <f>'Что купили'!X74</f>
        <v>0</v>
      </c>
      <c r="Y74" s="41">
        <f>'Что купили'!Y74</f>
        <v>0</v>
      </c>
      <c r="Z74" s="41">
        <f>'Что купили'!Z74</f>
        <v>0</v>
      </c>
      <c r="AA74" s="41">
        <f>'Что купили'!AA74</f>
        <v>0</v>
      </c>
      <c r="AB74" s="41">
        <f>'Что купили'!AB74</f>
        <v>0</v>
      </c>
      <c r="AC74" s="41">
        <f>'Что купили'!AC74</f>
        <v>0</v>
      </c>
      <c r="AD74" s="291">
        <f t="shared" si="3"/>
        <v>0</v>
      </c>
      <c r="AE74" s="291">
        <f>AD74-(SUM(Всего!D74:'Всего'!X74))</f>
        <v>0</v>
      </c>
      <c r="AF74" s="292">
        <f t="shared" si="4"/>
        <v>0</v>
      </c>
      <c r="AG74" s="293">
        <f t="shared" si="2"/>
        <v>0</v>
      </c>
      <c r="AH74" s="294">
        <f>выдача!B74</f>
        <v>0</v>
      </c>
      <c r="AI74" s="70">
        <f>'Что купили'!AI74</f>
        <v>0</v>
      </c>
      <c r="AJ74" s="70">
        <f>'Что купили'!AJ74</f>
        <v>0</v>
      </c>
      <c r="AK74" s="70">
        <f>'Что купили'!AK74</f>
        <v>0</v>
      </c>
      <c r="AL74" s="70">
        <f>'Что купили'!AL74</f>
        <v>0</v>
      </c>
      <c r="AM74" s="70">
        <f>'Что купили'!AM74</f>
        <v>0</v>
      </c>
      <c r="AN74" s="70">
        <f>'Что купили'!AN74</f>
        <v>0</v>
      </c>
      <c r="AO74" s="70">
        <f>'Что купили'!AO74</f>
        <v>0</v>
      </c>
      <c r="AP74" s="70">
        <f>'Что купили'!AP74</f>
        <v>0</v>
      </c>
      <c r="AQ74" s="70">
        <f>'Что купили'!AQ74</f>
        <v>0</v>
      </c>
      <c r="AR74" s="70">
        <f>'Что купили'!AR74</f>
        <v>0</v>
      </c>
      <c r="AS74" s="70">
        <f>'Что купили'!AS74</f>
        <v>0</v>
      </c>
      <c r="AT74" s="70">
        <f>'Что купили'!AT74</f>
        <v>0</v>
      </c>
      <c r="AU74" s="70">
        <f>'Что купили'!AU74</f>
        <v>0</v>
      </c>
      <c r="AV74" s="70">
        <f>'Что купили'!AV74</f>
        <v>0</v>
      </c>
      <c r="AW74" s="70">
        <f>'Что купили'!AW74</f>
        <v>0</v>
      </c>
      <c r="AX74" s="70">
        <f>'Что купили'!AX74</f>
        <v>0</v>
      </c>
      <c r="AY74" s="70">
        <f>'Что купили'!AY74</f>
        <v>0</v>
      </c>
      <c r="AZ74" s="70">
        <f>'Что купили'!AZ74</f>
        <v>0</v>
      </c>
      <c r="BA74" s="70">
        <f>'Что купили'!BA74</f>
        <v>0</v>
      </c>
      <c r="BB74" s="70">
        <f>'Что купили'!BB74</f>
        <v>0</v>
      </c>
      <c r="BC74" s="70">
        <f>'Что купили'!BC74</f>
        <v>0</v>
      </c>
      <c r="BD74" s="43"/>
    </row>
    <row r="75" spans="1:56">
      <c r="A75">
        <f>'Что купили'!A75</f>
        <v>0</v>
      </c>
      <c r="B75" s="41">
        <f>'Что купили'!B75</f>
        <v>0</v>
      </c>
      <c r="C75" s="41">
        <f>'Что купили'!C75</f>
        <v>0</v>
      </c>
      <c r="D75" s="41">
        <f>'Что купили'!D75</f>
        <v>0</v>
      </c>
      <c r="E75" s="41">
        <f>'Что купили'!E75</f>
        <v>0</v>
      </c>
      <c r="F75" s="41">
        <f>'Что купили'!F75</f>
        <v>0</v>
      </c>
      <c r="G75" s="41">
        <f>'Что купили'!G75</f>
        <v>0</v>
      </c>
      <c r="H75" s="41">
        <f>'Что купили'!H75</f>
        <v>0</v>
      </c>
      <c r="I75" s="41">
        <f>'Что купили'!I75</f>
        <v>0</v>
      </c>
      <c r="J75" s="41">
        <f>'Что купили'!J75</f>
        <v>0</v>
      </c>
      <c r="K75" s="41">
        <f>'Что купили'!K75</f>
        <v>0</v>
      </c>
      <c r="L75" s="41">
        <f>'Что купили'!L75</f>
        <v>0</v>
      </c>
      <c r="M75" s="41">
        <f>'Что купили'!M75</f>
        <v>0</v>
      </c>
      <c r="N75" s="41">
        <f>'Что купили'!N75</f>
        <v>0</v>
      </c>
      <c r="O75" s="41">
        <f>'Что купили'!O75</f>
        <v>0</v>
      </c>
      <c r="P75" s="41">
        <f>'Что купили'!P75</f>
        <v>0</v>
      </c>
      <c r="Q75" s="41">
        <f>'Что купили'!Q75</f>
        <v>0</v>
      </c>
      <c r="R75" s="41">
        <f>'Что купили'!R75</f>
        <v>0</v>
      </c>
      <c r="S75" s="41">
        <f>'Что купили'!S75</f>
        <v>0</v>
      </c>
      <c r="T75" s="41">
        <f>'Что купили'!T75</f>
        <v>0</v>
      </c>
      <c r="U75" s="41">
        <f>'Что купили'!U75</f>
        <v>0</v>
      </c>
      <c r="V75" s="41">
        <f>'Что купили'!V75</f>
        <v>0</v>
      </c>
      <c r="W75" s="41">
        <f>'Что купили'!W75</f>
        <v>0</v>
      </c>
      <c r="X75" s="41">
        <f>'Что купили'!X75</f>
        <v>0</v>
      </c>
      <c r="Y75" s="41">
        <f>'Что купили'!Y75</f>
        <v>0</v>
      </c>
      <c r="Z75" s="41">
        <f>'Что купили'!Z75</f>
        <v>0</v>
      </c>
      <c r="AA75" s="41">
        <f>'Что купили'!AA75</f>
        <v>0</v>
      </c>
      <c r="AB75" s="41">
        <f>'Что купили'!AB75</f>
        <v>0</v>
      </c>
      <c r="AC75" s="41">
        <f>'Что купили'!AC75</f>
        <v>0</v>
      </c>
      <c r="AD75" s="291">
        <f t="shared" si="3"/>
        <v>0</v>
      </c>
      <c r="AE75" s="291">
        <f>AD75-(SUM(Всего!D75:'Всего'!X75))</f>
        <v>0</v>
      </c>
      <c r="AF75" s="292">
        <f t="shared" si="4"/>
        <v>0</v>
      </c>
      <c r="AG75" s="293">
        <f>A75</f>
        <v>0</v>
      </c>
      <c r="AH75" s="294">
        <f>выдача!B75</f>
        <v>0</v>
      </c>
      <c r="AI75" s="70">
        <f>'Что купили'!AI75</f>
        <v>0</v>
      </c>
      <c r="AJ75" s="70">
        <f>'Что купили'!AJ75</f>
        <v>0</v>
      </c>
      <c r="AK75" s="70">
        <f>'Что купили'!AK75</f>
        <v>0</v>
      </c>
      <c r="AL75" s="70">
        <f>'Что купили'!AL75</f>
        <v>0</v>
      </c>
      <c r="AM75" s="70">
        <f>'Что купили'!AM75</f>
        <v>0</v>
      </c>
      <c r="AN75" s="70">
        <f>'Что купили'!AN75</f>
        <v>0</v>
      </c>
      <c r="AO75" s="70">
        <f>'Что купили'!AO75</f>
        <v>0</v>
      </c>
      <c r="AP75" s="70">
        <f>'Что купили'!AP75</f>
        <v>0</v>
      </c>
      <c r="AQ75" s="70">
        <f>'Что купили'!AQ75</f>
        <v>0</v>
      </c>
      <c r="AR75" s="70">
        <f>'Что купили'!AR75</f>
        <v>0</v>
      </c>
      <c r="AS75" s="70">
        <f>'Что купили'!AS75</f>
        <v>0</v>
      </c>
      <c r="AT75" s="70">
        <f>'Что купили'!AT75</f>
        <v>0</v>
      </c>
      <c r="AU75" s="70">
        <f>'Что купили'!AU75</f>
        <v>0</v>
      </c>
      <c r="AV75" s="70">
        <f>'Что купили'!AV75</f>
        <v>0</v>
      </c>
      <c r="AW75" s="70">
        <f>'Что купили'!AW75</f>
        <v>0</v>
      </c>
      <c r="AX75" s="70">
        <f>'Что купили'!AX75</f>
        <v>0</v>
      </c>
      <c r="AY75" s="70">
        <f>'Что купили'!AY75</f>
        <v>0</v>
      </c>
      <c r="AZ75" s="70">
        <f>'Что купили'!AZ75</f>
        <v>0</v>
      </c>
      <c r="BA75" s="70">
        <f>'Что купили'!BA75</f>
        <v>0</v>
      </c>
      <c r="BB75" s="70">
        <f>'Что купили'!BB75</f>
        <v>0</v>
      </c>
      <c r="BC75" s="70">
        <f>'Что купили'!BC75</f>
        <v>0</v>
      </c>
      <c r="BD75" s="43"/>
    </row>
    <row r="76" spans="1:56">
      <c r="A76">
        <f>'Что купили'!A76</f>
        <v>1</v>
      </c>
      <c r="B76" s="41">
        <f>'Что купили'!B76</f>
        <v>0</v>
      </c>
      <c r="C76" s="41">
        <f>'Что купили'!C76</f>
        <v>0</v>
      </c>
      <c r="D76" s="41">
        <f>'Что купили'!D76</f>
        <v>0</v>
      </c>
      <c r="E76" s="41">
        <f>'Что купили'!E76</f>
        <v>0</v>
      </c>
      <c r="F76" s="41">
        <f>'Что купили'!F76</f>
        <v>0</v>
      </c>
      <c r="G76" s="41">
        <f>'Что купили'!G76</f>
        <v>0</v>
      </c>
      <c r="H76" s="41">
        <f>'Что купили'!H76</f>
        <v>0</v>
      </c>
      <c r="I76" s="41">
        <f>'Что купили'!I76</f>
        <v>0</v>
      </c>
      <c r="J76" s="41">
        <f>'Что купили'!J76</f>
        <v>0</v>
      </c>
      <c r="K76" s="41">
        <f>'Что купили'!K76</f>
        <v>0</v>
      </c>
      <c r="L76" s="41">
        <f>'Что купили'!L76</f>
        <v>0</v>
      </c>
      <c r="M76" s="41">
        <f>'Что купили'!M76</f>
        <v>0</v>
      </c>
      <c r="N76" s="41">
        <f>'Что купили'!N76</f>
        <v>0</v>
      </c>
      <c r="O76" s="41">
        <f>'Что купили'!O76</f>
        <v>0</v>
      </c>
      <c r="P76" s="41">
        <f>'Что купили'!P76</f>
        <v>0</v>
      </c>
      <c r="Q76" s="41">
        <f>'Что купили'!Q76</f>
        <v>0</v>
      </c>
      <c r="R76" s="41">
        <f>'Что купили'!R76</f>
        <v>0</v>
      </c>
      <c r="S76" s="41">
        <f>'Что купили'!S76</f>
        <v>0</v>
      </c>
      <c r="T76" s="41">
        <f>'Что купили'!T76</f>
        <v>0</v>
      </c>
      <c r="U76" s="41">
        <f>'Что купили'!U76</f>
        <v>0</v>
      </c>
      <c r="V76" s="41">
        <f>'Что купили'!V76</f>
        <v>0</v>
      </c>
      <c r="W76" s="41">
        <f>'Что купили'!W76</f>
        <v>0</v>
      </c>
      <c r="X76" s="41">
        <f>'Что купили'!X76</f>
        <v>0</v>
      </c>
      <c r="Y76" s="41">
        <f>'Что купили'!Y76</f>
        <v>0</v>
      </c>
      <c r="Z76" s="41">
        <f>'Что купили'!Z76</f>
        <v>0</v>
      </c>
      <c r="AA76" s="41">
        <f>'Что купили'!AA76</f>
        <v>0</v>
      </c>
      <c r="AB76" s="41">
        <f>'Что купили'!AB76</f>
        <v>0</v>
      </c>
      <c r="AC76" s="41">
        <f>'Что купили'!AC76</f>
        <v>0</v>
      </c>
      <c r="AD76" s="291">
        <f t="shared" si="3"/>
        <v>0</v>
      </c>
      <c r="AE76" s="291">
        <f>AD76-(SUM(Всего!D76:'Всего'!X76))</f>
        <v>0</v>
      </c>
      <c r="AF76" s="292">
        <f t="shared" si="4"/>
        <v>0</v>
      </c>
      <c r="AG76" s="293">
        <f>A76</f>
        <v>1</v>
      </c>
      <c r="AH76" s="294">
        <f>выдача!B76</f>
        <v>0</v>
      </c>
      <c r="AI76" s="70">
        <f>'Что купили'!AI76</f>
        <v>0</v>
      </c>
      <c r="AJ76" s="70">
        <f>'Что купили'!AJ76</f>
        <v>0</v>
      </c>
      <c r="AK76" s="70">
        <f>'Что купили'!AK76</f>
        <v>0</v>
      </c>
      <c r="AL76" s="70">
        <f>'Что купили'!AL76</f>
        <v>0</v>
      </c>
      <c r="AM76" s="70">
        <f>'Что купили'!AM76</f>
        <v>0</v>
      </c>
      <c r="AN76" s="70">
        <f>'Что купили'!AN76</f>
        <v>0</v>
      </c>
      <c r="AO76" s="70">
        <f>'Что купили'!AO76</f>
        <v>0</v>
      </c>
      <c r="AP76" s="70">
        <f>'Что купили'!AP76</f>
        <v>0</v>
      </c>
      <c r="AQ76" s="70">
        <f>'Что купили'!AQ76</f>
        <v>0</v>
      </c>
      <c r="AR76" s="70">
        <f>'Что купили'!AR76</f>
        <v>0</v>
      </c>
      <c r="AS76" s="70">
        <f>'Что купили'!AS76</f>
        <v>0</v>
      </c>
      <c r="AT76" s="70">
        <f>'Что купили'!AT76</f>
        <v>0</v>
      </c>
      <c r="AU76" s="70">
        <f>'Что купили'!AU76</f>
        <v>0</v>
      </c>
      <c r="AV76" s="70">
        <f>'Что купили'!AV76</f>
        <v>0</v>
      </c>
      <c r="AW76" s="70">
        <f>'Что купили'!AW76</f>
        <v>0</v>
      </c>
      <c r="AX76" s="70">
        <f>'Что купили'!AX76</f>
        <v>0</v>
      </c>
      <c r="AY76" s="70">
        <f>'Что купили'!AY76</f>
        <v>0</v>
      </c>
      <c r="AZ76" s="70">
        <f>'Что купили'!AZ76</f>
        <v>0</v>
      </c>
      <c r="BA76" s="70">
        <f>'Что купили'!BA76</f>
        <v>0</v>
      </c>
      <c r="BB76" s="70">
        <f>'Что купили'!BB76</f>
        <v>0</v>
      </c>
      <c r="BC76" s="70">
        <f>'Что купили'!BC76</f>
        <v>0</v>
      </c>
      <c r="BD76" s="43"/>
    </row>
    <row r="77" spans="1:56">
      <c r="A77">
        <f>'Что купили'!A77</f>
        <v>0</v>
      </c>
      <c r="B77" s="41">
        <f>'Что купили'!B77</f>
        <v>0</v>
      </c>
      <c r="C77" s="41">
        <f>'Что купили'!C77</f>
        <v>0</v>
      </c>
      <c r="D77" s="41">
        <f>'Что купили'!D77</f>
        <v>0</v>
      </c>
      <c r="E77" s="41">
        <f>'Что купили'!E77</f>
        <v>0</v>
      </c>
      <c r="F77" s="41">
        <f>'Что купили'!F77</f>
        <v>0</v>
      </c>
      <c r="G77" s="41">
        <f>'Что купили'!G77</f>
        <v>0</v>
      </c>
      <c r="H77" s="41">
        <f>'Что купили'!H77</f>
        <v>0</v>
      </c>
      <c r="I77" s="41">
        <f>'Что купили'!I77</f>
        <v>0</v>
      </c>
      <c r="J77" s="41">
        <f>'Что купили'!J77</f>
        <v>0</v>
      </c>
      <c r="K77" s="41">
        <f>'Что купили'!K77</f>
        <v>0</v>
      </c>
      <c r="L77" s="41">
        <f>'Что купили'!L77</f>
        <v>0</v>
      </c>
      <c r="M77" s="41">
        <f>'Что купили'!M77</f>
        <v>0</v>
      </c>
      <c r="N77" s="41">
        <f>'Что купили'!N77</f>
        <v>0</v>
      </c>
      <c r="O77" s="41">
        <f>'Что купили'!O77</f>
        <v>0</v>
      </c>
      <c r="P77" s="41">
        <f>'Что купили'!P77</f>
        <v>0</v>
      </c>
      <c r="Q77" s="41">
        <f>'Что купили'!Q77</f>
        <v>0</v>
      </c>
      <c r="R77" s="41">
        <f>'Что купили'!R77</f>
        <v>0</v>
      </c>
      <c r="S77" s="41">
        <f>'Что купили'!S77</f>
        <v>0</v>
      </c>
      <c r="T77" s="41">
        <f>'Что купили'!T77</f>
        <v>0</v>
      </c>
      <c r="U77" s="41">
        <f>'Что купили'!U77</f>
        <v>0</v>
      </c>
      <c r="V77" s="41">
        <f>'Что купили'!V77</f>
        <v>0</v>
      </c>
      <c r="W77" s="41">
        <f>'Что купили'!W77</f>
        <v>0</v>
      </c>
      <c r="X77" s="41">
        <f>'Что купили'!X77</f>
        <v>0</v>
      </c>
      <c r="Y77" s="41">
        <f>'Что купили'!Y77</f>
        <v>0</v>
      </c>
      <c r="Z77" s="41">
        <f>'Что купили'!Z77</f>
        <v>0</v>
      </c>
      <c r="AA77" s="41">
        <f>'Что купили'!AA77</f>
        <v>0</v>
      </c>
      <c r="AB77" s="41">
        <f>'Что купили'!AB77</f>
        <v>0</v>
      </c>
      <c r="AC77" s="41">
        <f>'Что купили'!AC77</f>
        <v>0</v>
      </c>
      <c r="AD77" s="291">
        <f t="shared" si="3"/>
        <v>0</v>
      </c>
      <c r="AE77" s="291">
        <f>AD77-(SUM(Всего!D77:'Всего'!X77))</f>
        <v>0</v>
      </c>
      <c r="AF77" s="292">
        <f t="shared" si="4"/>
        <v>0</v>
      </c>
      <c r="AG77" s="293">
        <f>A77</f>
        <v>0</v>
      </c>
      <c r="AH77" s="294">
        <f>выдача!B77</f>
        <v>0</v>
      </c>
      <c r="AI77" s="70">
        <f>'Что купили'!AI77</f>
        <v>0</v>
      </c>
      <c r="AJ77" s="70">
        <f>'Что купили'!AJ77</f>
        <v>0</v>
      </c>
      <c r="AK77" s="70">
        <f>'Что купили'!AK77</f>
        <v>0</v>
      </c>
      <c r="AL77" s="70">
        <f>'Что купили'!AL77</f>
        <v>0</v>
      </c>
      <c r="AM77" s="70">
        <f>'Что купили'!AM77</f>
        <v>0</v>
      </c>
      <c r="AN77" s="70">
        <f>'Что купили'!AN77</f>
        <v>0</v>
      </c>
      <c r="AO77" s="70">
        <f>'Что купили'!AO77</f>
        <v>0</v>
      </c>
      <c r="AP77" s="70">
        <f>'Что купили'!AP77</f>
        <v>0</v>
      </c>
      <c r="AQ77" s="70">
        <f>'Что купили'!AQ77</f>
        <v>0</v>
      </c>
      <c r="AR77" s="70">
        <f>'Что купили'!AR77</f>
        <v>0</v>
      </c>
      <c r="AS77" s="70">
        <f>'Что купили'!AS77</f>
        <v>0</v>
      </c>
      <c r="AT77" s="70">
        <f>'Что купили'!AT77</f>
        <v>0</v>
      </c>
      <c r="AU77" s="70">
        <f>'Что купили'!AU77</f>
        <v>0</v>
      </c>
      <c r="AV77" s="70">
        <f>'Что купили'!AV77</f>
        <v>0</v>
      </c>
      <c r="AW77" s="70">
        <f>'Что купили'!AW77</f>
        <v>0</v>
      </c>
      <c r="AX77" s="70">
        <f>'Что купили'!AX77</f>
        <v>0</v>
      </c>
      <c r="AY77" s="70">
        <f>'Что купили'!AY77</f>
        <v>0</v>
      </c>
      <c r="AZ77" s="70">
        <f>'Что купили'!AZ77</f>
        <v>0</v>
      </c>
      <c r="BA77" s="70">
        <f>'Что купили'!BA77</f>
        <v>0</v>
      </c>
      <c r="BB77" s="70">
        <f>'Что купили'!BB77</f>
        <v>0</v>
      </c>
      <c r="BC77" s="70">
        <f>'Что купили'!BC77</f>
        <v>0</v>
      </c>
      <c r="BD77" s="43"/>
    </row>
    <row r="78" spans="1:56">
      <c r="A78">
        <f>'Что купили'!A78</f>
        <v>0</v>
      </c>
      <c r="B78" s="41">
        <f>'Что купили'!B78</f>
        <v>0</v>
      </c>
      <c r="C78" s="41">
        <f>'Что купили'!C78</f>
        <v>0</v>
      </c>
      <c r="D78" s="41">
        <f>'Что купили'!D78</f>
        <v>0</v>
      </c>
      <c r="E78" s="41">
        <f>'Что купили'!E78</f>
        <v>0</v>
      </c>
      <c r="F78" s="41">
        <f>'Что купили'!F78</f>
        <v>0</v>
      </c>
      <c r="G78" s="41">
        <f>'Что купили'!G78</f>
        <v>0</v>
      </c>
      <c r="H78" s="41">
        <f>'Что купили'!H78</f>
        <v>0</v>
      </c>
      <c r="I78" s="41">
        <f>'Что купили'!I78</f>
        <v>0</v>
      </c>
      <c r="J78" s="41">
        <f>'Что купили'!J78</f>
        <v>0</v>
      </c>
      <c r="K78" s="41">
        <f>'Что купили'!K78</f>
        <v>0</v>
      </c>
      <c r="L78" s="41">
        <f>'Что купили'!L78</f>
        <v>0</v>
      </c>
      <c r="M78" s="41">
        <f>'Что купили'!M78</f>
        <v>0</v>
      </c>
      <c r="N78" s="41">
        <f>'Что купили'!N78</f>
        <v>0</v>
      </c>
      <c r="O78" s="41">
        <f>'Что купили'!O78</f>
        <v>0</v>
      </c>
      <c r="P78" s="41">
        <f>'Что купили'!P78</f>
        <v>0</v>
      </c>
      <c r="Q78" s="41">
        <f>'Что купили'!Q78</f>
        <v>0</v>
      </c>
      <c r="R78" s="41">
        <f>'Что купили'!R78</f>
        <v>0</v>
      </c>
      <c r="S78" s="41">
        <f>'Что купили'!S78</f>
        <v>0</v>
      </c>
      <c r="T78" s="41">
        <f>'Что купили'!T78</f>
        <v>0</v>
      </c>
      <c r="U78" s="41">
        <f>'Что купили'!U78</f>
        <v>0</v>
      </c>
      <c r="V78" s="41">
        <f>'Что купили'!V78</f>
        <v>0</v>
      </c>
      <c r="W78" s="41">
        <f>'Что купили'!W78</f>
        <v>0</v>
      </c>
      <c r="X78" s="41">
        <f>'Что купили'!X78</f>
        <v>0</v>
      </c>
      <c r="Y78" s="41">
        <f>'Что купили'!Y78</f>
        <v>0</v>
      </c>
      <c r="Z78" s="41">
        <f>'Что купили'!Z78</f>
        <v>0</v>
      </c>
      <c r="AA78" s="41">
        <f>'Что купили'!AA78</f>
        <v>0</v>
      </c>
      <c r="AB78" s="41">
        <f>'Что купили'!AB78</f>
        <v>0</v>
      </c>
      <c r="AC78" s="41">
        <f>'Что купили'!AC78</f>
        <v>0</v>
      </c>
      <c r="AD78" s="291">
        <f t="shared" si="3"/>
        <v>0</v>
      </c>
      <c r="AE78" s="291">
        <f>AD78-(SUM(Всего!D78:'Всего'!X78))</f>
        <v>0</v>
      </c>
      <c r="AF78" s="292">
        <f t="shared" si="4"/>
        <v>0</v>
      </c>
      <c r="AG78" s="293">
        <f>A78</f>
        <v>0</v>
      </c>
      <c r="AH78" s="294">
        <f>выдача!B78</f>
        <v>0</v>
      </c>
      <c r="AI78" s="70">
        <f>'Что купили'!AI78</f>
        <v>0</v>
      </c>
      <c r="AJ78" s="70">
        <f>'Что купили'!AJ78</f>
        <v>0</v>
      </c>
      <c r="AK78" s="70">
        <f>'Что купили'!AK78</f>
        <v>0</v>
      </c>
      <c r="AL78" s="70">
        <f>'Что купили'!AL78</f>
        <v>0</v>
      </c>
      <c r="AM78" s="70">
        <f>'Что купили'!AM78</f>
        <v>0</v>
      </c>
      <c r="AN78" s="70">
        <f>'Что купили'!AN78</f>
        <v>0</v>
      </c>
      <c r="AO78" s="70">
        <f>'Что купили'!AO78</f>
        <v>0</v>
      </c>
      <c r="AP78" s="70">
        <f>'Что купили'!AP78</f>
        <v>0</v>
      </c>
      <c r="AQ78" s="70">
        <f>'Что купили'!AQ78</f>
        <v>0</v>
      </c>
      <c r="AR78" s="70">
        <f>'Что купили'!AR78</f>
        <v>0</v>
      </c>
      <c r="AS78" s="70">
        <f>'Что купили'!AS78</f>
        <v>0</v>
      </c>
      <c r="AT78" s="70">
        <f>'Что купили'!AT78</f>
        <v>0</v>
      </c>
      <c r="AU78" s="70">
        <f>'Что купили'!AU78</f>
        <v>0</v>
      </c>
      <c r="AV78" s="70">
        <f>'Что купили'!AV78</f>
        <v>0</v>
      </c>
      <c r="AW78" s="70">
        <f>'Что купили'!AW78</f>
        <v>0</v>
      </c>
      <c r="AX78" s="70">
        <f>'Что купили'!AX78</f>
        <v>0</v>
      </c>
      <c r="AY78" s="70">
        <f>'Что купили'!AY78</f>
        <v>0</v>
      </c>
      <c r="AZ78" s="70">
        <f>'Что купили'!AZ78</f>
        <v>0</v>
      </c>
      <c r="BA78" s="70">
        <f>'Что купили'!BA78</f>
        <v>0</v>
      </c>
      <c r="BB78" s="70">
        <f>'Что купили'!BB78</f>
        <v>0</v>
      </c>
      <c r="BC78" s="70">
        <f>'Что купили'!BC78</f>
        <v>0</v>
      </c>
      <c r="BD78" s="43"/>
    </row>
    <row r="79" spans="1:56">
      <c r="A79">
        <f>'Что купили'!A79</f>
        <v>0</v>
      </c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41">
        <f>'Что купили'!U79</f>
        <v>0</v>
      </c>
      <c r="V79" s="41">
        <f>'Что купили'!V79</f>
        <v>0</v>
      </c>
      <c r="W79" s="41">
        <f>'Что купили'!W79</f>
        <v>0</v>
      </c>
      <c r="X79" s="41">
        <f>'Что купили'!X79</f>
        <v>0</v>
      </c>
      <c r="Y79" s="41">
        <f>'Что купили'!Y79</f>
        <v>0</v>
      </c>
      <c r="Z79" s="41">
        <f>'Что купили'!Z79</f>
        <v>0</v>
      </c>
      <c r="AA79" s="41">
        <f>'Что купили'!AA79</f>
        <v>0</v>
      </c>
      <c r="AB79" s="41">
        <f>'Что купили'!AB79</f>
        <v>0</v>
      </c>
      <c r="AC79" s="41">
        <f>'Что купили'!AC79</f>
        <v>0</v>
      </c>
      <c r="AD79" s="291">
        <f t="shared" si="3"/>
        <v>0</v>
      </c>
      <c r="AE79" s="291">
        <f>AD79-(SUM(Всего!D79:'Всего'!X79))</f>
        <v>0</v>
      </c>
      <c r="AF79" s="292">
        <f t="shared" si="4"/>
        <v>0</v>
      </c>
      <c r="AG79" s="293"/>
      <c r="AH79" s="294">
        <f>выдача!B79</f>
        <v>0</v>
      </c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43"/>
    </row>
    <row r="80" spans="1:56" s="14" customFormat="1" ht="15.75">
      <c r="A80" s="13"/>
      <c r="B80" s="31">
        <f t="shared" ref="B80:AE80" si="5">SUM(B3:B78)</f>
        <v>278.34399999999994</v>
      </c>
      <c r="C80" s="31">
        <f t="shared" si="5"/>
        <v>7052</v>
      </c>
      <c r="D80" s="31">
        <f t="shared" si="5"/>
        <v>90.653000000000006</v>
      </c>
      <c r="E80" s="31">
        <f t="shared" si="5"/>
        <v>3183</v>
      </c>
      <c r="F80" s="31">
        <f t="shared" si="5"/>
        <v>82.49</v>
      </c>
      <c r="G80" s="31">
        <f t="shared" si="5"/>
        <v>1060</v>
      </c>
      <c r="H80" s="31">
        <f t="shared" si="5"/>
        <v>62.040000000000006</v>
      </c>
      <c r="I80" s="31">
        <f t="shared" si="5"/>
        <v>3281</v>
      </c>
      <c r="J80" s="31">
        <f t="shared" si="5"/>
        <v>119.119</v>
      </c>
      <c r="K80" s="31">
        <f t="shared" si="5"/>
        <v>1730</v>
      </c>
      <c r="L80" s="31">
        <f t="shared" si="5"/>
        <v>0</v>
      </c>
      <c r="M80" s="31">
        <f t="shared" si="5"/>
        <v>0</v>
      </c>
      <c r="N80" s="31">
        <f t="shared" si="5"/>
        <v>0</v>
      </c>
      <c r="O80" s="31">
        <f t="shared" si="5"/>
        <v>0</v>
      </c>
      <c r="P80" s="31"/>
      <c r="Q80" s="31"/>
      <c r="R80" s="31"/>
      <c r="S80" s="31"/>
      <c r="T80" s="31">
        <f t="shared" si="5"/>
        <v>0</v>
      </c>
      <c r="U80" s="31">
        <f t="shared" si="5"/>
        <v>0</v>
      </c>
      <c r="V80" s="31"/>
      <c r="W80" s="31"/>
      <c r="X80" s="31"/>
      <c r="Y80" s="31"/>
      <c r="Z80" s="31"/>
      <c r="AA80" s="31"/>
      <c r="AB80" s="31"/>
      <c r="AC80" s="31"/>
      <c r="AD80" s="44">
        <f t="shared" si="5"/>
        <v>65268.085999999996</v>
      </c>
      <c r="AE80" s="44">
        <f t="shared" si="5"/>
        <v>0</v>
      </c>
      <c r="AF80" s="32"/>
      <c r="AG80" s="33"/>
      <c r="BD80" s="43"/>
    </row>
    <row r="81" spans="1:57" s="14" customFormat="1" ht="15">
      <c r="A81" s="13"/>
      <c r="B81" s="19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16"/>
      <c r="AG81" s="16"/>
      <c r="AH81" s="17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43"/>
      <c r="BE81" s="11"/>
    </row>
    <row r="82" spans="1:57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8"/>
      <c r="V82" s="8"/>
      <c r="W82" s="8"/>
      <c r="X82" s="8"/>
      <c r="Y82" s="8"/>
      <c r="Z82" s="8"/>
      <c r="AA82" s="8"/>
      <c r="AB82" s="8"/>
      <c r="AC82" s="8"/>
      <c r="AD82" s="3"/>
      <c r="AE82" s="8"/>
      <c r="AF82" s="3"/>
      <c r="AH82" s="1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43"/>
      <c r="BE82" s="11"/>
    </row>
    <row r="83" spans="1:57" ht="15">
      <c r="A83" s="3"/>
      <c r="B83" s="3"/>
      <c r="C83" s="95"/>
      <c r="D83" s="3"/>
      <c r="E83" s="96"/>
      <c r="F83" s="3"/>
      <c r="G83" s="48"/>
      <c r="H83" s="3"/>
      <c r="I83" s="96"/>
      <c r="J83" s="3"/>
      <c r="K83" s="48"/>
      <c r="L83" s="3"/>
      <c r="M83" s="48"/>
      <c r="N83" s="3"/>
      <c r="O83" s="48"/>
      <c r="P83" s="48"/>
      <c r="Q83" s="48"/>
      <c r="R83" s="48"/>
      <c r="S83" s="48"/>
      <c r="T83" s="3"/>
      <c r="U83" s="48"/>
      <c r="V83" s="48"/>
      <c r="W83" s="48"/>
      <c r="X83" s="48"/>
      <c r="Y83" s="48"/>
      <c r="Z83" s="48"/>
      <c r="AA83" s="48"/>
      <c r="AB83" s="48"/>
      <c r="AC83" s="48"/>
      <c r="AD83" s="3"/>
      <c r="AE83" s="5"/>
      <c r="AF83" s="5"/>
      <c r="AG83" s="59"/>
      <c r="AH83" s="6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3"/>
      <c r="BD83" s="8"/>
      <c r="BE83" s="3"/>
    </row>
    <row r="84" spans="1:57" ht="15">
      <c r="A84" s="3"/>
      <c r="B84" s="3"/>
      <c r="C84" s="95"/>
      <c r="D84" s="3"/>
      <c r="E84" s="96"/>
      <c r="F84" s="3"/>
      <c r="G84" s="48"/>
      <c r="H84" s="3"/>
      <c r="I84" s="96"/>
      <c r="J84" s="3"/>
      <c r="K84" s="48"/>
      <c r="L84" s="3"/>
      <c r="M84" s="48"/>
      <c r="N84" s="3"/>
      <c r="O84" s="48"/>
      <c r="P84" s="48"/>
      <c r="Q84" s="48"/>
      <c r="R84" s="48"/>
      <c r="S84" s="48"/>
      <c r="T84" s="3"/>
      <c r="U84" s="48"/>
      <c r="V84" s="48"/>
      <c r="W84" s="48"/>
      <c r="X84" s="48"/>
      <c r="Y84" s="48"/>
      <c r="Z84" s="48"/>
      <c r="AA84" s="48"/>
      <c r="AB84" s="48"/>
      <c r="AC84" s="48"/>
      <c r="AD84" s="3"/>
      <c r="AE84" s="3"/>
      <c r="AF84" s="3"/>
      <c r="AG84" s="59"/>
      <c r="AH84" s="3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6"/>
      <c r="BD84" s="8"/>
      <c r="BE84" s="3"/>
    </row>
    <row r="85" spans="1:57" ht="15">
      <c r="A85" s="3"/>
      <c r="B85" s="3"/>
      <c r="C85" s="95"/>
      <c r="D85" s="3"/>
      <c r="E85" s="96"/>
      <c r="F85" s="3"/>
      <c r="G85" s="48"/>
      <c r="H85" s="3"/>
      <c r="I85" s="96"/>
      <c r="J85" s="3"/>
      <c r="K85" s="48"/>
      <c r="L85" s="3"/>
      <c r="M85" s="48"/>
      <c r="N85" s="3"/>
      <c r="O85" s="48"/>
      <c r="P85" s="48"/>
      <c r="Q85" s="48"/>
      <c r="R85" s="48"/>
      <c r="S85" s="48"/>
      <c r="T85" s="3"/>
      <c r="U85" s="48"/>
      <c r="V85" s="48"/>
      <c r="W85" s="48"/>
      <c r="X85" s="48"/>
      <c r="Y85" s="48"/>
      <c r="Z85" s="48"/>
      <c r="AA85" s="48"/>
      <c r="AB85" s="48"/>
      <c r="AC85" s="48"/>
      <c r="AD85" s="3"/>
      <c r="AE85" s="3"/>
      <c r="AF85" s="3"/>
      <c r="AG85" s="59"/>
      <c r="AH85" s="3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  <c r="BD85" s="8"/>
      <c r="BE85" s="3"/>
    </row>
    <row r="86" spans="1:57" ht="15">
      <c r="A86" s="3"/>
      <c r="B86" s="3"/>
      <c r="C86" s="95"/>
      <c r="D86" s="3"/>
      <c r="E86" s="96"/>
      <c r="F86" s="3"/>
      <c r="G86" s="48"/>
      <c r="H86" s="3"/>
      <c r="I86" s="96"/>
      <c r="J86" s="3"/>
      <c r="K86" s="48"/>
      <c r="L86" s="3"/>
      <c r="M86" s="48"/>
      <c r="N86" s="3"/>
      <c r="O86" s="48"/>
      <c r="P86" s="48"/>
      <c r="Q86" s="48"/>
      <c r="R86" s="48"/>
      <c r="S86" s="48"/>
      <c r="T86" s="3"/>
      <c r="U86" s="48"/>
      <c r="V86" s="48"/>
      <c r="W86" s="48"/>
      <c r="X86" s="48"/>
      <c r="Y86" s="48"/>
      <c r="Z86" s="48"/>
      <c r="AA86" s="48"/>
      <c r="AB86" s="48"/>
      <c r="AC86" s="48"/>
      <c r="AD86" s="3"/>
      <c r="AE86" s="3"/>
      <c r="AF86" s="3"/>
      <c r="AG86" s="59"/>
      <c r="BC86" s="3"/>
    </row>
    <row r="87" spans="1:57" ht="15">
      <c r="A87" s="3"/>
      <c r="B87" s="3"/>
      <c r="C87" s="95"/>
      <c r="D87" s="3"/>
      <c r="E87" s="96"/>
      <c r="F87" s="3"/>
      <c r="G87" s="48"/>
      <c r="H87" s="3"/>
      <c r="I87" s="96"/>
      <c r="J87" s="3"/>
      <c r="K87" s="48"/>
      <c r="L87" s="3"/>
      <c r="M87" s="48"/>
      <c r="N87" s="3"/>
      <c r="O87" s="48"/>
      <c r="P87" s="48"/>
      <c r="Q87" s="48"/>
      <c r="R87" s="48"/>
      <c r="S87" s="48"/>
      <c r="T87" s="3"/>
      <c r="U87" s="48"/>
      <c r="V87" s="48"/>
      <c r="W87" s="48"/>
      <c r="X87" s="48"/>
      <c r="Y87" s="48"/>
      <c r="Z87" s="48"/>
      <c r="AA87" s="48"/>
      <c r="AB87" s="48"/>
      <c r="AC87" s="48"/>
      <c r="AD87" s="3"/>
      <c r="AE87" s="3"/>
      <c r="AF87" s="3"/>
      <c r="AG87" s="59"/>
      <c r="BC87" s="3"/>
    </row>
    <row r="88" spans="1:57" ht="15">
      <c r="A88" s="3"/>
      <c r="B88" s="3"/>
      <c r="C88" s="95"/>
      <c r="D88" s="3"/>
      <c r="E88" s="96"/>
      <c r="F88" s="3"/>
      <c r="G88" s="48"/>
      <c r="H88" s="3"/>
      <c r="I88" s="96"/>
      <c r="J88" s="3"/>
      <c r="K88" s="48"/>
      <c r="L88" s="3"/>
      <c r="M88" s="48"/>
      <c r="N88" s="3"/>
      <c r="O88" s="48"/>
      <c r="P88" s="48"/>
      <c r="Q88" s="48"/>
      <c r="R88" s="48"/>
      <c r="S88" s="48"/>
      <c r="T88" s="3"/>
      <c r="U88" s="48"/>
      <c r="V88" s="48"/>
      <c r="W88" s="48"/>
      <c r="X88" s="48"/>
      <c r="Y88" s="48"/>
      <c r="Z88" s="48"/>
      <c r="AA88" s="48"/>
      <c r="AB88" s="48"/>
      <c r="AC88" s="48"/>
      <c r="AD88" s="3"/>
      <c r="AE88" s="3"/>
      <c r="AF88" s="3"/>
      <c r="AG88" s="59"/>
    </row>
    <row r="89" spans="1:57" ht="15">
      <c r="A89" s="3"/>
      <c r="B89" s="3"/>
      <c r="C89" s="95"/>
      <c r="D89" s="3"/>
      <c r="E89" s="96"/>
      <c r="F89" s="3"/>
      <c r="G89" s="48"/>
      <c r="H89" s="3"/>
      <c r="I89" s="96"/>
      <c r="J89" s="3"/>
      <c r="K89" s="48"/>
      <c r="L89" s="3"/>
      <c r="M89" s="48"/>
      <c r="N89" s="3"/>
      <c r="O89" s="48"/>
      <c r="P89" s="48"/>
      <c r="Q89" s="48"/>
      <c r="R89" s="48"/>
      <c r="S89" s="48"/>
      <c r="T89" s="3"/>
      <c r="U89" s="48"/>
      <c r="V89" s="48"/>
      <c r="W89" s="48"/>
      <c r="X89" s="48"/>
      <c r="Y89" s="48"/>
      <c r="Z89" s="48"/>
      <c r="AA89" s="48"/>
      <c r="AB89" s="48"/>
      <c r="AC89" s="48"/>
      <c r="AD89" s="3"/>
      <c r="AE89" s="3"/>
      <c r="AF89" s="3"/>
      <c r="AG89" s="59"/>
    </row>
    <row r="90" spans="1:57" ht="15">
      <c r="A90" s="3"/>
      <c r="B90" s="3"/>
      <c r="C90" s="95"/>
      <c r="D90" s="3"/>
      <c r="E90" s="96"/>
      <c r="F90" s="3"/>
      <c r="G90" s="48"/>
      <c r="H90" s="3"/>
      <c r="I90" s="96"/>
      <c r="J90" s="3"/>
      <c r="K90" s="48"/>
      <c r="L90" s="3"/>
      <c r="M90" s="48"/>
      <c r="N90" s="3"/>
      <c r="O90" s="48"/>
      <c r="P90" s="48"/>
      <c r="Q90" s="48"/>
      <c r="R90" s="48"/>
      <c r="S90" s="48"/>
      <c r="T90" s="3"/>
      <c r="U90" s="48"/>
      <c r="V90" s="48"/>
      <c r="W90" s="48"/>
      <c r="X90" s="48"/>
      <c r="Y90" s="48"/>
      <c r="Z90" s="48"/>
      <c r="AA90" s="48"/>
      <c r="AB90" s="48"/>
      <c r="AC90" s="48"/>
      <c r="AD90" s="3"/>
      <c r="AE90" s="3"/>
      <c r="AF90" s="3"/>
      <c r="AG90" s="59"/>
    </row>
    <row r="91" spans="1:57" ht="15">
      <c r="A91" s="3"/>
      <c r="B91" s="3"/>
      <c r="C91" s="95"/>
      <c r="D91" s="3"/>
      <c r="E91" s="96"/>
      <c r="F91" s="3"/>
      <c r="G91" s="48"/>
      <c r="H91" s="3"/>
      <c r="I91" s="96"/>
      <c r="J91" s="3"/>
      <c r="K91" s="48"/>
      <c r="L91" s="3"/>
      <c r="M91" s="48"/>
      <c r="N91" s="3"/>
      <c r="O91" s="48"/>
      <c r="P91" s="48"/>
      <c r="Q91" s="48"/>
      <c r="R91" s="48"/>
      <c r="S91" s="48"/>
      <c r="T91" s="3"/>
      <c r="U91" s="48"/>
      <c r="V91" s="48"/>
      <c r="W91" s="48"/>
      <c r="X91" s="48"/>
      <c r="Y91" s="48"/>
      <c r="Z91" s="48"/>
      <c r="AA91" s="48"/>
      <c r="AB91" s="48"/>
      <c r="AC91" s="48"/>
      <c r="AD91" s="3"/>
      <c r="AE91" s="3"/>
      <c r="AF91" s="3"/>
      <c r="AG91" s="59"/>
    </row>
    <row r="92" spans="1:57" ht="15">
      <c r="A92" s="3"/>
      <c r="B92" s="3"/>
      <c r="C92" s="95"/>
      <c r="D92" s="3"/>
      <c r="E92" s="96"/>
      <c r="F92" s="3"/>
      <c r="G92" s="48"/>
      <c r="H92" s="3"/>
      <c r="I92" s="96"/>
      <c r="J92" s="3"/>
      <c r="K92" s="48"/>
      <c r="L92" s="3"/>
      <c r="M92" s="48"/>
      <c r="N92" s="3"/>
      <c r="O92" s="48"/>
      <c r="P92" s="48"/>
      <c r="Q92" s="48"/>
      <c r="R92" s="48"/>
      <c r="S92" s="48"/>
      <c r="T92" s="3"/>
      <c r="U92" s="48"/>
      <c r="V92" s="48"/>
      <c r="W92" s="48"/>
      <c r="X92" s="48"/>
      <c r="Y92" s="48"/>
      <c r="Z92" s="48"/>
      <c r="AA92" s="48"/>
      <c r="AB92" s="48"/>
      <c r="AC92" s="48"/>
      <c r="AD92" s="3"/>
      <c r="AE92" s="3"/>
      <c r="AF92" s="3"/>
      <c r="AG92" s="59"/>
    </row>
    <row r="93" spans="1:57" ht="15">
      <c r="A93" s="3"/>
      <c r="B93" s="3"/>
      <c r="C93" s="95"/>
      <c r="D93" s="3"/>
      <c r="E93" s="96"/>
      <c r="F93" s="3"/>
      <c r="G93" s="48"/>
      <c r="H93" s="3"/>
      <c r="I93" s="96"/>
      <c r="J93" s="3"/>
      <c r="K93" s="48"/>
      <c r="L93" s="3"/>
      <c r="M93" s="48"/>
      <c r="N93" s="3"/>
      <c r="O93" s="48"/>
      <c r="P93" s="48"/>
      <c r="Q93" s="48"/>
      <c r="R93" s="48"/>
      <c r="S93" s="48"/>
      <c r="T93" s="3"/>
      <c r="U93" s="48"/>
      <c r="V93" s="48"/>
      <c r="W93" s="48"/>
      <c r="X93" s="48"/>
      <c r="Y93" s="48"/>
      <c r="Z93" s="48"/>
      <c r="AA93" s="48"/>
      <c r="AB93" s="48"/>
      <c r="AC93" s="48"/>
      <c r="AD93" s="3"/>
      <c r="AE93" s="3"/>
      <c r="AF93" s="3"/>
      <c r="AG93" s="59"/>
    </row>
    <row r="94" spans="1:57" ht="15">
      <c r="A94" s="3"/>
      <c r="B94" s="3"/>
      <c r="C94" s="95"/>
      <c r="D94" s="3"/>
      <c r="E94" s="96"/>
      <c r="F94" s="3"/>
      <c r="G94" s="48"/>
      <c r="H94" s="3"/>
      <c r="I94" s="96"/>
      <c r="J94" s="3"/>
      <c r="K94" s="48"/>
      <c r="L94" s="3"/>
      <c r="M94" s="48"/>
      <c r="N94" s="3"/>
      <c r="O94" s="48"/>
      <c r="P94" s="48"/>
      <c r="Q94" s="48"/>
      <c r="R94" s="48"/>
      <c r="S94" s="48"/>
      <c r="T94" s="3"/>
      <c r="U94" s="48"/>
      <c r="V94" s="48"/>
      <c r="W94" s="48"/>
      <c r="X94" s="48"/>
      <c r="Y94" s="48"/>
      <c r="Z94" s="48"/>
      <c r="AA94" s="48"/>
      <c r="AB94" s="48"/>
      <c r="AC94" s="48"/>
      <c r="AD94" s="3"/>
      <c r="AE94" s="3"/>
      <c r="AF94" s="3"/>
      <c r="AG94" s="59"/>
    </row>
    <row r="95" spans="1:57" ht="15">
      <c r="A95" s="3"/>
      <c r="B95" s="3"/>
      <c r="C95" s="95"/>
      <c r="D95" s="3"/>
      <c r="E95" s="96"/>
      <c r="F95" s="3"/>
      <c r="G95" s="48"/>
      <c r="H95" s="3"/>
      <c r="I95" s="96"/>
      <c r="J95" s="3"/>
      <c r="K95" s="48"/>
      <c r="L95" s="3"/>
      <c r="M95" s="48"/>
      <c r="N95" s="3"/>
      <c r="O95" s="48"/>
      <c r="P95" s="48"/>
      <c r="Q95" s="48"/>
      <c r="R95" s="48"/>
      <c r="S95" s="48"/>
      <c r="T95" s="3"/>
      <c r="U95" s="48"/>
      <c r="V95" s="48"/>
      <c r="W95" s="48"/>
      <c r="X95" s="48"/>
      <c r="Y95" s="48"/>
      <c r="Z95" s="48"/>
      <c r="AA95" s="48"/>
      <c r="AB95" s="48"/>
      <c r="AC95" s="48"/>
      <c r="AD95" s="3"/>
      <c r="AE95" s="3"/>
      <c r="AF95" s="3"/>
      <c r="AG95" s="59"/>
    </row>
    <row r="96" spans="1:57" ht="15">
      <c r="A96" s="3"/>
      <c r="B96" s="3"/>
      <c r="C96" s="95"/>
      <c r="D96" s="3"/>
      <c r="E96" s="96"/>
      <c r="F96" s="3"/>
      <c r="G96" s="48"/>
      <c r="H96" s="3"/>
      <c r="I96" s="96"/>
      <c r="J96" s="3"/>
      <c r="K96" s="48"/>
      <c r="L96" s="3"/>
      <c r="M96" s="48"/>
      <c r="N96" s="3"/>
      <c r="O96" s="48"/>
      <c r="P96" s="48"/>
      <c r="Q96" s="48"/>
      <c r="R96" s="48"/>
      <c r="S96" s="48"/>
      <c r="T96" s="3"/>
      <c r="U96" s="48"/>
      <c r="V96" s="48"/>
      <c r="W96" s="48"/>
      <c r="X96" s="48"/>
      <c r="Y96" s="48"/>
      <c r="Z96" s="48"/>
      <c r="AA96" s="48"/>
      <c r="AB96" s="48"/>
      <c r="AC96" s="48"/>
      <c r="AD96" s="3"/>
      <c r="AE96" s="3"/>
      <c r="AF96" s="3"/>
      <c r="AG96" s="59"/>
    </row>
    <row r="97" spans="1:33" ht="15">
      <c r="A97" s="3"/>
      <c r="B97" s="3"/>
      <c r="C97" s="95"/>
      <c r="D97" s="3"/>
      <c r="E97" s="96"/>
      <c r="F97" s="3"/>
      <c r="G97" s="48"/>
      <c r="H97" s="3"/>
      <c r="I97" s="96"/>
      <c r="J97" s="3"/>
      <c r="K97" s="48"/>
      <c r="L97" s="3"/>
      <c r="M97" s="48"/>
      <c r="N97" s="3"/>
      <c r="O97" s="48"/>
      <c r="P97" s="48"/>
      <c r="Q97" s="48"/>
      <c r="R97" s="48"/>
      <c r="S97" s="48"/>
      <c r="T97" s="3"/>
      <c r="U97" s="48"/>
      <c r="V97" s="48"/>
      <c r="W97" s="48"/>
      <c r="X97" s="48"/>
      <c r="Y97" s="48"/>
      <c r="Z97" s="48"/>
      <c r="AA97" s="48"/>
      <c r="AB97" s="48"/>
      <c r="AC97" s="48"/>
      <c r="AD97" s="3"/>
      <c r="AE97" s="3"/>
      <c r="AF97" s="3"/>
      <c r="AG97" s="59"/>
    </row>
    <row r="98" spans="1:33" ht="15">
      <c r="A98" s="3"/>
      <c r="B98" s="3"/>
      <c r="C98" s="95"/>
      <c r="D98" s="3"/>
      <c r="E98" s="96"/>
      <c r="F98" s="3"/>
      <c r="G98" s="48"/>
      <c r="H98" s="3"/>
      <c r="I98" s="96"/>
      <c r="J98" s="3"/>
      <c r="K98" s="48"/>
      <c r="L98" s="3"/>
      <c r="M98" s="48"/>
      <c r="N98" s="3"/>
      <c r="O98" s="48"/>
      <c r="P98" s="48"/>
      <c r="Q98" s="48"/>
      <c r="R98" s="48"/>
      <c r="S98" s="48"/>
      <c r="T98" s="3"/>
      <c r="U98" s="48"/>
      <c r="V98" s="48"/>
      <c r="W98" s="48"/>
      <c r="X98" s="48"/>
      <c r="Y98" s="48"/>
      <c r="Z98" s="48"/>
      <c r="AA98" s="48"/>
      <c r="AB98" s="48"/>
      <c r="AC98" s="48"/>
      <c r="AD98" s="3"/>
      <c r="AE98" s="3"/>
      <c r="AF98" s="3"/>
      <c r="AG98" s="59"/>
    </row>
    <row r="99" spans="1:33" ht="15">
      <c r="A99" s="3"/>
      <c r="B99" s="3"/>
      <c r="C99" s="95"/>
      <c r="D99" s="3"/>
      <c r="E99" s="96"/>
      <c r="F99" s="3"/>
      <c r="G99" s="48"/>
      <c r="H99" s="3"/>
      <c r="I99" s="96"/>
      <c r="J99" s="3"/>
      <c r="K99" s="48"/>
      <c r="L99" s="3"/>
      <c r="M99" s="48"/>
      <c r="N99" s="3"/>
      <c r="O99" s="48"/>
      <c r="P99" s="48"/>
      <c r="Q99" s="48"/>
      <c r="R99" s="48"/>
      <c r="S99" s="48"/>
      <c r="T99" s="3"/>
      <c r="U99" s="48"/>
      <c r="V99" s="48"/>
      <c r="W99" s="48"/>
      <c r="X99" s="48"/>
      <c r="Y99" s="48"/>
      <c r="Z99" s="48"/>
      <c r="AA99" s="48"/>
      <c r="AB99" s="48"/>
      <c r="AC99" s="48"/>
      <c r="AD99" s="3"/>
      <c r="AE99" s="3"/>
      <c r="AF99" s="3"/>
      <c r="AG99" s="59"/>
    </row>
    <row r="100" spans="1:33" ht="15">
      <c r="A100" s="3"/>
      <c r="B100" s="3"/>
      <c r="C100" s="95"/>
      <c r="D100" s="3"/>
      <c r="E100" s="96"/>
      <c r="F100" s="3"/>
      <c r="G100" s="48"/>
      <c r="H100" s="3"/>
      <c r="I100" s="96"/>
      <c r="J100" s="3"/>
      <c r="K100" s="48"/>
      <c r="L100" s="3"/>
      <c r="M100" s="48"/>
      <c r="N100" s="3"/>
      <c r="O100" s="48"/>
      <c r="P100" s="48"/>
      <c r="Q100" s="48"/>
      <c r="R100" s="48"/>
      <c r="S100" s="48"/>
      <c r="T100" s="3"/>
      <c r="U100" s="48"/>
      <c r="V100" s="48"/>
      <c r="W100" s="48"/>
      <c r="X100" s="48"/>
      <c r="Y100" s="48"/>
      <c r="Z100" s="48"/>
      <c r="AA100" s="48"/>
      <c r="AB100" s="48"/>
      <c r="AC100" s="48"/>
      <c r="AD100" s="3"/>
      <c r="AE100" s="3"/>
      <c r="AF100" s="3"/>
      <c r="AG100" s="59"/>
    </row>
    <row r="101" spans="1:33" ht="15">
      <c r="A101" s="3"/>
      <c r="B101" s="3"/>
      <c r="C101" s="95"/>
      <c r="D101" s="3"/>
      <c r="E101" s="96"/>
      <c r="F101" s="3"/>
      <c r="G101" s="48"/>
      <c r="H101" s="3"/>
      <c r="I101" s="96"/>
      <c r="J101" s="3"/>
      <c r="K101" s="48"/>
      <c r="L101" s="3"/>
      <c r="M101" s="48"/>
      <c r="N101" s="3"/>
      <c r="O101" s="48"/>
      <c r="P101" s="48"/>
      <c r="Q101" s="48"/>
      <c r="R101" s="48"/>
      <c r="S101" s="48"/>
      <c r="T101" s="3"/>
      <c r="U101" s="48"/>
      <c r="V101" s="48"/>
      <c r="W101" s="48"/>
      <c r="X101" s="48"/>
      <c r="Y101" s="48"/>
      <c r="Z101" s="48"/>
      <c r="AA101" s="48"/>
      <c r="AB101" s="48"/>
      <c r="AC101" s="48"/>
      <c r="AD101" s="3"/>
      <c r="AE101" s="3"/>
      <c r="AF101" s="3"/>
      <c r="AG101" s="59"/>
    </row>
    <row r="102" spans="1:33" ht="15">
      <c r="A102" s="3"/>
      <c r="B102" s="3"/>
      <c r="C102" s="95"/>
      <c r="D102" s="3"/>
      <c r="E102" s="96"/>
      <c r="F102" s="3"/>
      <c r="G102" s="48"/>
      <c r="H102" s="3"/>
      <c r="I102" s="96"/>
      <c r="J102" s="3"/>
      <c r="K102" s="48"/>
      <c r="L102" s="3"/>
      <c r="M102" s="48"/>
      <c r="N102" s="3"/>
      <c r="O102" s="48"/>
      <c r="P102" s="48"/>
      <c r="Q102" s="48"/>
      <c r="R102" s="48"/>
      <c r="S102" s="48"/>
      <c r="T102" s="3"/>
      <c r="U102" s="48"/>
      <c r="V102" s="48"/>
      <c r="W102" s="48"/>
      <c r="X102" s="48"/>
      <c r="Y102" s="48"/>
      <c r="Z102" s="48"/>
      <c r="AA102" s="48"/>
      <c r="AB102" s="48"/>
      <c r="AC102" s="48"/>
      <c r="AD102" s="3"/>
      <c r="AE102" s="3"/>
      <c r="AF102" s="3"/>
      <c r="AG102" s="59"/>
    </row>
    <row r="103" spans="1:33" ht="15">
      <c r="A103" s="3"/>
      <c r="B103" s="3"/>
      <c r="C103" s="95"/>
      <c r="D103" s="3"/>
      <c r="E103" s="96"/>
      <c r="F103" s="3"/>
      <c r="G103" s="48"/>
      <c r="H103" s="3"/>
      <c r="I103" s="96"/>
      <c r="J103" s="3"/>
      <c r="K103" s="48"/>
      <c r="L103" s="3"/>
      <c r="M103" s="48"/>
      <c r="N103" s="3"/>
      <c r="O103" s="48"/>
      <c r="P103" s="48"/>
      <c r="Q103" s="48"/>
      <c r="R103" s="48"/>
      <c r="S103" s="48"/>
      <c r="T103" s="3"/>
      <c r="U103" s="48"/>
      <c r="V103" s="48"/>
      <c r="W103" s="48"/>
      <c r="X103" s="48"/>
      <c r="Y103" s="48"/>
      <c r="Z103" s="48"/>
      <c r="AA103" s="48"/>
      <c r="AB103" s="48"/>
      <c r="AC103" s="48"/>
      <c r="AD103" s="3"/>
      <c r="AE103" s="3"/>
      <c r="AF103" s="3"/>
      <c r="AG103" s="59"/>
    </row>
    <row r="104" spans="1:33" ht="15">
      <c r="A104" s="3"/>
      <c r="B104" s="3"/>
      <c r="C104" s="95"/>
      <c r="D104" s="3"/>
      <c r="E104" s="96"/>
      <c r="F104" s="3"/>
      <c r="G104" s="48"/>
      <c r="H104" s="3"/>
      <c r="I104" s="96"/>
      <c r="J104" s="3"/>
      <c r="K104" s="48"/>
      <c r="L104" s="3"/>
      <c r="M104" s="48"/>
      <c r="N104" s="3"/>
      <c r="O104" s="48"/>
      <c r="P104" s="48"/>
      <c r="Q104" s="48"/>
      <c r="R104" s="48"/>
      <c r="S104" s="48"/>
      <c r="T104" s="3"/>
      <c r="U104" s="48"/>
      <c r="V104" s="48"/>
      <c r="W104" s="48"/>
      <c r="X104" s="48"/>
      <c r="Y104" s="48"/>
      <c r="Z104" s="48"/>
      <c r="AA104" s="48"/>
      <c r="AB104" s="48"/>
      <c r="AC104" s="48"/>
      <c r="AD104" s="3"/>
      <c r="AE104" s="3"/>
      <c r="AF104" s="3"/>
      <c r="AG104" s="59"/>
    </row>
    <row r="105" spans="1:33" ht="15">
      <c r="A105" s="3"/>
      <c r="B105" s="3"/>
      <c r="C105" s="95"/>
      <c r="D105" s="3"/>
      <c r="E105" s="96"/>
      <c r="F105" s="3"/>
      <c r="G105" s="48"/>
      <c r="H105" s="3"/>
      <c r="I105" s="96"/>
      <c r="J105" s="3"/>
      <c r="K105" s="48"/>
      <c r="L105" s="3"/>
      <c r="M105" s="48"/>
      <c r="N105" s="3"/>
      <c r="O105" s="48"/>
      <c r="P105" s="48"/>
      <c r="Q105" s="48"/>
      <c r="R105" s="48"/>
      <c r="S105" s="48"/>
      <c r="T105" s="3"/>
      <c r="U105" s="48"/>
      <c r="V105" s="48"/>
      <c r="W105" s="48"/>
      <c r="X105" s="48"/>
      <c r="Y105" s="48"/>
      <c r="Z105" s="48"/>
      <c r="AA105" s="48"/>
      <c r="AB105" s="48"/>
      <c r="AC105" s="48"/>
      <c r="AD105" s="3"/>
      <c r="AE105" s="3"/>
      <c r="AF105" s="3"/>
      <c r="AG105" s="59"/>
    </row>
    <row r="106" spans="1:33" ht="15">
      <c r="A106" s="3"/>
      <c r="B106" s="3"/>
      <c r="C106" s="95"/>
      <c r="D106" s="3"/>
      <c r="E106" s="96"/>
      <c r="F106" s="3"/>
      <c r="G106" s="48"/>
      <c r="H106" s="3"/>
      <c r="I106" s="96"/>
      <c r="J106" s="3"/>
      <c r="K106" s="48"/>
      <c r="L106" s="3"/>
      <c r="M106" s="48"/>
      <c r="N106" s="3"/>
      <c r="O106" s="48"/>
      <c r="P106" s="48"/>
      <c r="Q106" s="48"/>
      <c r="R106" s="48"/>
      <c r="S106" s="48"/>
      <c r="T106" s="3"/>
      <c r="U106" s="48"/>
      <c r="V106" s="48"/>
      <c r="W106" s="48"/>
      <c r="X106" s="48"/>
      <c r="Y106" s="48"/>
      <c r="Z106" s="48"/>
      <c r="AA106" s="48"/>
      <c r="AB106" s="48"/>
      <c r="AC106" s="48"/>
      <c r="AD106" s="3"/>
      <c r="AE106" s="3"/>
      <c r="AF106" s="3"/>
      <c r="AG106" s="59"/>
    </row>
    <row r="107" spans="1:33" ht="15">
      <c r="A107" s="3"/>
      <c r="B107" s="3"/>
      <c r="C107" s="95"/>
      <c r="D107" s="3"/>
      <c r="E107" s="96"/>
      <c r="F107" s="3"/>
      <c r="G107" s="48"/>
      <c r="H107" s="3"/>
      <c r="I107" s="96"/>
      <c r="J107" s="3"/>
      <c r="K107" s="48"/>
      <c r="L107" s="3"/>
      <c r="M107" s="48"/>
      <c r="N107" s="3"/>
      <c r="O107" s="48"/>
      <c r="P107" s="48"/>
      <c r="Q107" s="48"/>
      <c r="R107" s="48"/>
      <c r="S107" s="48"/>
      <c r="T107" s="3"/>
      <c r="U107" s="48"/>
      <c r="V107" s="48"/>
      <c r="W107" s="48"/>
      <c r="X107" s="48"/>
      <c r="Y107" s="48"/>
      <c r="Z107" s="48"/>
      <c r="AA107" s="48"/>
      <c r="AB107" s="48"/>
      <c r="AC107" s="48"/>
      <c r="AD107" s="3"/>
      <c r="AE107" s="3"/>
      <c r="AF107" s="3"/>
      <c r="AG107" s="59"/>
    </row>
    <row r="108" spans="1:33" ht="15">
      <c r="A108" s="3"/>
      <c r="B108" s="3"/>
      <c r="C108" s="95"/>
      <c r="D108" s="3"/>
      <c r="E108" s="96"/>
      <c r="F108" s="3"/>
      <c r="G108" s="48"/>
      <c r="H108" s="3"/>
      <c r="I108" s="96"/>
      <c r="J108" s="3"/>
      <c r="K108" s="48"/>
      <c r="L108" s="3"/>
      <c r="M108" s="48"/>
      <c r="N108" s="3"/>
      <c r="O108" s="48"/>
      <c r="P108" s="48"/>
      <c r="Q108" s="48"/>
      <c r="R108" s="48"/>
      <c r="S108" s="48"/>
      <c r="T108" s="3"/>
      <c r="U108" s="48"/>
      <c r="V108" s="48"/>
      <c r="W108" s="48"/>
      <c r="X108" s="48"/>
      <c r="Y108" s="48"/>
      <c r="Z108" s="48"/>
      <c r="AA108" s="48"/>
      <c r="AB108" s="48"/>
      <c r="AC108" s="48"/>
      <c r="AD108" s="3"/>
      <c r="AE108" s="3"/>
      <c r="AF108" s="3"/>
      <c r="AG108" s="59"/>
    </row>
    <row r="109" spans="1:33" ht="15">
      <c r="A109" s="3"/>
      <c r="B109" s="3"/>
      <c r="C109" s="95"/>
      <c r="D109" s="3"/>
      <c r="E109" s="96"/>
      <c r="F109" s="3"/>
      <c r="G109" s="48"/>
      <c r="H109" s="3"/>
      <c r="I109" s="96"/>
      <c r="J109" s="3"/>
      <c r="K109" s="48"/>
      <c r="L109" s="3"/>
      <c r="M109" s="48"/>
      <c r="N109" s="3"/>
      <c r="O109" s="48"/>
      <c r="P109" s="48"/>
      <c r="Q109" s="48"/>
      <c r="R109" s="48"/>
      <c r="S109" s="48"/>
      <c r="T109" s="3"/>
      <c r="U109" s="48"/>
      <c r="V109" s="48"/>
      <c r="W109" s="48"/>
      <c r="X109" s="48"/>
      <c r="Y109" s="48"/>
      <c r="Z109" s="48"/>
      <c r="AA109" s="48"/>
      <c r="AB109" s="48"/>
      <c r="AC109" s="48"/>
      <c r="AD109" s="3"/>
      <c r="AE109" s="3"/>
      <c r="AF109" s="3"/>
      <c r="AG109" s="59"/>
    </row>
    <row r="110" spans="1:33" ht="15">
      <c r="A110" s="3"/>
      <c r="B110" s="3"/>
      <c r="C110" s="95"/>
      <c r="D110" s="3"/>
      <c r="E110" s="96"/>
      <c r="F110" s="3"/>
      <c r="G110" s="48"/>
      <c r="H110" s="3"/>
      <c r="I110" s="96"/>
      <c r="J110" s="3"/>
      <c r="K110" s="48"/>
      <c r="L110" s="3"/>
      <c r="M110" s="48"/>
      <c r="N110" s="3"/>
      <c r="O110" s="48"/>
      <c r="P110" s="48"/>
      <c r="Q110" s="48"/>
      <c r="R110" s="48"/>
      <c r="S110" s="48"/>
      <c r="T110" s="3"/>
      <c r="U110" s="48"/>
      <c r="V110" s="48"/>
      <c r="W110" s="48"/>
      <c r="X110" s="48"/>
      <c r="Y110" s="48"/>
      <c r="Z110" s="48"/>
      <c r="AA110" s="48"/>
      <c r="AB110" s="48"/>
      <c r="AC110" s="48"/>
      <c r="AD110" s="3"/>
      <c r="AE110" s="3"/>
      <c r="AF110" s="3"/>
      <c r="AG110" s="59"/>
    </row>
    <row r="111" spans="1:33" ht="15">
      <c r="A111" s="3"/>
      <c r="B111" s="3"/>
      <c r="C111" s="95"/>
      <c r="D111" s="3"/>
      <c r="E111" s="96"/>
      <c r="F111" s="3"/>
      <c r="G111" s="48"/>
      <c r="H111" s="3"/>
      <c r="I111" s="96"/>
      <c r="J111" s="3"/>
      <c r="K111" s="48"/>
      <c r="L111" s="3"/>
      <c r="M111" s="48"/>
      <c r="N111" s="3"/>
      <c r="O111" s="48"/>
      <c r="P111" s="48"/>
      <c r="Q111" s="48"/>
      <c r="R111" s="48"/>
      <c r="S111" s="48"/>
      <c r="T111" s="3"/>
      <c r="U111" s="48"/>
      <c r="V111" s="48"/>
      <c r="W111" s="48"/>
      <c r="X111" s="48"/>
      <c r="Y111" s="48"/>
      <c r="Z111" s="48"/>
      <c r="AA111" s="48"/>
      <c r="AB111" s="48"/>
      <c r="AC111" s="48"/>
      <c r="AD111" s="3"/>
      <c r="AE111" s="3"/>
      <c r="AF111" s="3"/>
      <c r="AG111" s="59"/>
    </row>
    <row r="112" spans="1:33" ht="15">
      <c r="A112" s="3"/>
      <c r="B112" s="3"/>
      <c r="C112" s="95"/>
      <c r="D112" s="3"/>
      <c r="E112" s="96"/>
      <c r="F112" s="3"/>
      <c r="G112" s="48"/>
      <c r="H112" s="3"/>
      <c r="I112" s="96"/>
      <c r="J112" s="3"/>
      <c r="K112" s="48"/>
      <c r="L112" s="3"/>
      <c r="M112" s="48"/>
      <c r="N112" s="3"/>
      <c r="O112" s="48"/>
      <c r="P112" s="48"/>
      <c r="Q112" s="48"/>
      <c r="R112" s="48"/>
      <c r="S112" s="48"/>
      <c r="T112" s="3"/>
      <c r="U112" s="48"/>
      <c r="V112" s="48"/>
      <c r="W112" s="48"/>
      <c r="X112" s="48"/>
      <c r="Y112" s="48"/>
      <c r="Z112" s="48"/>
      <c r="AA112" s="48"/>
      <c r="AB112" s="48"/>
      <c r="AC112" s="48"/>
      <c r="AD112" s="3"/>
      <c r="AE112" s="3"/>
      <c r="AF112" s="3"/>
      <c r="AG112" s="59"/>
    </row>
    <row r="113" spans="1:33" ht="15">
      <c r="A113" s="3"/>
      <c r="B113" s="3"/>
      <c r="C113" s="95"/>
      <c r="D113" s="3"/>
      <c r="E113" s="96"/>
      <c r="F113" s="3"/>
      <c r="G113" s="48"/>
      <c r="H113" s="3"/>
      <c r="I113" s="96"/>
      <c r="J113" s="3"/>
      <c r="K113" s="48"/>
      <c r="L113" s="3"/>
      <c r="M113" s="48"/>
      <c r="N113" s="3"/>
      <c r="O113" s="48"/>
      <c r="P113" s="48"/>
      <c r="Q113" s="48"/>
      <c r="R113" s="48"/>
      <c r="S113" s="48"/>
      <c r="T113" s="3"/>
      <c r="U113" s="48"/>
      <c r="V113" s="48"/>
      <c r="W113" s="48"/>
      <c r="X113" s="48"/>
      <c r="Y113" s="48"/>
      <c r="Z113" s="48"/>
      <c r="AA113" s="48"/>
      <c r="AB113" s="48"/>
      <c r="AC113" s="48"/>
      <c r="AD113" s="3"/>
      <c r="AE113" s="3"/>
      <c r="AF113" s="3"/>
      <c r="AG113" s="59"/>
    </row>
    <row r="114" spans="1:33" ht="15">
      <c r="A114" s="3"/>
      <c r="B114" s="3"/>
      <c r="C114" s="95"/>
      <c r="D114" s="3"/>
      <c r="E114" s="96"/>
      <c r="F114" s="3"/>
      <c r="G114" s="48"/>
      <c r="H114" s="3"/>
      <c r="I114" s="96"/>
      <c r="J114" s="3"/>
      <c r="K114" s="48"/>
      <c r="L114" s="3"/>
      <c r="M114" s="48"/>
      <c r="N114" s="3"/>
      <c r="O114" s="48"/>
      <c r="P114" s="48"/>
      <c r="Q114" s="48"/>
      <c r="R114" s="48"/>
      <c r="S114" s="48"/>
      <c r="T114" s="3"/>
      <c r="U114" s="48"/>
      <c r="V114" s="48"/>
      <c r="W114" s="48"/>
      <c r="X114" s="48"/>
      <c r="Y114" s="48"/>
      <c r="Z114" s="48"/>
      <c r="AA114" s="48"/>
      <c r="AB114" s="48"/>
      <c r="AC114" s="48"/>
      <c r="AD114" s="3"/>
      <c r="AE114" s="3"/>
      <c r="AF114" s="3"/>
      <c r="AG114" s="59"/>
    </row>
    <row r="115" spans="1:33" ht="15">
      <c r="A115" s="3"/>
      <c r="B115" s="3"/>
      <c r="C115" s="95"/>
      <c r="D115" s="3"/>
      <c r="E115" s="96"/>
      <c r="F115" s="3"/>
      <c r="G115" s="48"/>
      <c r="H115" s="3"/>
      <c r="I115" s="96"/>
      <c r="J115" s="3"/>
      <c r="K115" s="48"/>
      <c r="L115" s="3"/>
      <c r="M115" s="48"/>
      <c r="N115" s="3"/>
      <c r="O115" s="48"/>
      <c r="P115" s="48"/>
      <c r="Q115" s="48"/>
      <c r="R115" s="48"/>
      <c r="S115" s="48"/>
      <c r="T115" s="3"/>
      <c r="U115" s="48"/>
      <c r="V115" s="48"/>
      <c r="W115" s="48"/>
      <c r="X115" s="48"/>
      <c r="Y115" s="48"/>
      <c r="Z115" s="48"/>
      <c r="AA115" s="48"/>
      <c r="AB115" s="48"/>
      <c r="AC115" s="48"/>
      <c r="AD115" s="3"/>
      <c r="AE115" s="3"/>
      <c r="AF115" s="3"/>
      <c r="AG115" s="59"/>
    </row>
    <row r="116" spans="1:33" ht="15">
      <c r="A116" s="3"/>
      <c r="B116" s="3"/>
      <c r="C116" s="95"/>
      <c r="D116" s="3"/>
      <c r="E116" s="96"/>
      <c r="F116" s="3"/>
      <c r="G116" s="48"/>
      <c r="H116" s="3"/>
      <c r="I116" s="96"/>
      <c r="J116" s="3"/>
      <c r="K116" s="48"/>
      <c r="L116" s="3"/>
      <c r="M116" s="48"/>
      <c r="N116" s="3"/>
      <c r="O116" s="48"/>
      <c r="P116" s="48"/>
      <c r="Q116" s="48"/>
      <c r="R116" s="48"/>
      <c r="S116" s="48"/>
      <c r="T116" s="3"/>
      <c r="U116" s="48"/>
      <c r="V116" s="48"/>
      <c r="W116" s="48"/>
      <c r="X116" s="48"/>
      <c r="Y116" s="48"/>
      <c r="Z116" s="48"/>
      <c r="AA116" s="48"/>
      <c r="AB116" s="48"/>
      <c r="AC116" s="48"/>
      <c r="AD116" s="3"/>
      <c r="AE116" s="3"/>
      <c r="AF116" s="3"/>
      <c r="AG116" s="59"/>
    </row>
    <row r="117" spans="1:33" ht="15">
      <c r="A117" s="3"/>
      <c r="B117" s="3"/>
      <c r="C117" s="95"/>
      <c r="D117" s="3"/>
      <c r="E117" s="96"/>
      <c r="F117" s="3"/>
      <c r="G117" s="48"/>
      <c r="H117" s="3"/>
      <c r="I117" s="96"/>
      <c r="J117" s="3"/>
      <c r="K117" s="48"/>
      <c r="L117" s="3"/>
      <c r="M117" s="48"/>
      <c r="N117" s="3"/>
      <c r="O117" s="48"/>
      <c r="P117" s="48"/>
      <c r="Q117" s="48"/>
      <c r="R117" s="48"/>
      <c r="S117" s="48"/>
      <c r="T117" s="3"/>
      <c r="U117" s="48"/>
      <c r="V117" s="48"/>
      <c r="W117" s="48"/>
      <c r="X117" s="48"/>
      <c r="Y117" s="48"/>
      <c r="Z117" s="48"/>
      <c r="AA117" s="48"/>
      <c r="AB117" s="48"/>
      <c r="AC117" s="48"/>
      <c r="AD117" s="3"/>
      <c r="AE117" s="3"/>
      <c r="AF117" s="3"/>
      <c r="AG117" s="59"/>
    </row>
    <row r="118" spans="1:33" ht="15">
      <c r="A118" s="3"/>
      <c r="B118" s="3"/>
      <c r="C118" s="95"/>
      <c r="D118" s="3"/>
      <c r="E118" s="96"/>
      <c r="F118" s="3"/>
      <c r="G118" s="48"/>
      <c r="H118" s="3"/>
      <c r="I118" s="96"/>
      <c r="J118" s="3"/>
      <c r="K118" s="48"/>
      <c r="L118" s="3"/>
      <c r="M118" s="48"/>
      <c r="N118" s="3"/>
      <c r="O118" s="48"/>
      <c r="P118" s="48"/>
      <c r="Q118" s="48"/>
      <c r="R118" s="48"/>
      <c r="S118" s="48"/>
      <c r="T118" s="3"/>
      <c r="U118" s="48"/>
      <c r="V118" s="48"/>
      <c r="W118" s="48"/>
      <c r="X118" s="48"/>
      <c r="Y118" s="48"/>
      <c r="Z118" s="48"/>
      <c r="AA118" s="48"/>
      <c r="AB118" s="48"/>
      <c r="AC118" s="48"/>
      <c r="AD118" s="3"/>
      <c r="AE118" s="3"/>
      <c r="AF118" s="3"/>
      <c r="AG118" s="59"/>
    </row>
    <row r="119" spans="1:33" ht="15">
      <c r="A119" s="3"/>
      <c r="B119" s="3"/>
      <c r="C119" s="95"/>
      <c r="D119" s="3"/>
      <c r="E119" s="96"/>
      <c r="F119" s="3"/>
      <c r="G119" s="48"/>
      <c r="H119" s="3"/>
      <c r="I119" s="96"/>
      <c r="J119" s="3"/>
      <c r="K119" s="48"/>
      <c r="L119" s="3"/>
      <c r="M119" s="48"/>
      <c r="N119" s="3"/>
      <c r="O119" s="48"/>
      <c r="P119" s="48"/>
      <c r="Q119" s="48"/>
      <c r="R119" s="48"/>
      <c r="S119" s="48"/>
      <c r="T119" s="3"/>
      <c r="U119" s="48"/>
      <c r="V119" s="48"/>
      <c r="W119" s="48"/>
      <c r="X119" s="48"/>
      <c r="Y119" s="48"/>
      <c r="Z119" s="48"/>
      <c r="AA119" s="48"/>
      <c r="AB119" s="48"/>
      <c r="AC119" s="48"/>
      <c r="AD119" s="3"/>
      <c r="AE119" s="3"/>
      <c r="AF119" s="3"/>
      <c r="AG119" s="59"/>
    </row>
    <row r="120" spans="1:33" ht="15">
      <c r="A120" s="3"/>
      <c r="B120" s="3"/>
      <c r="C120" s="95"/>
      <c r="D120" s="3"/>
      <c r="E120" s="96"/>
      <c r="F120" s="3"/>
      <c r="G120" s="48"/>
      <c r="H120" s="3"/>
      <c r="I120" s="96"/>
      <c r="J120" s="3"/>
      <c r="K120" s="48"/>
      <c r="L120" s="3"/>
      <c r="M120" s="48"/>
      <c r="N120" s="3"/>
      <c r="O120" s="48"/>
      <c r="P120" s="48"/>
      <c r="Q120" s="48"/>
      <c r="R120" s="48"/>
      <c r="S120" s="48"/>
      <c r="T120" s="3"/>
      <c r="U120" s="48"/>
      <c r="V120" s="48"/>
      <c r="W120" s="48"/>
      <c r="X120" s="48"/>
      <c r="Y120" s="48"/>
      <c r="Z120" s="48"/>
      <c r="AA120" s="48"/>
      <c r="AB120" s="48"/>
      <c r="AC120" s="48"/>
      <c r="AD120" s="3"/>
      <c r="AE120" s="3"/>
      <c r="AF120" s="3"/>
      <c r="AG120" s="59"/>
    </row>
    <row r="121" spans="1:33" ht="15">
      <c r="A121" s="3"/>
      <c r="B121" s="3"/>
      <c r="C121" s="95"/>
      <c r="D121" s="3"/>
      <c r="E121" s="96"/>
      <c r="F121" s="3"/>
      <c r="G121" s="48"/>
      <c r="H121" s="3"/>
      <c r="I121" s="96"/>
      <c r="J121" s="3"/>
      <c r="K121" s="48"/>
      <c r="L121" s="3"/>
      <c r="M121" s="48"/>
      <c r="N121" s="3"/>
      <c r="O121" s="48"/>
      <c r="P121" s="48"/>
      <c r="Q121" s="48"/>
      <c r="R121" s="48"/>
      <c r="S121" s="48"/>
      <c r="T121" s="3"/>
      <c r="U121" s="48"/>
      <c r="V121" s="48"/>
      <c r="W121" s="48"/>
      <c r="X121" s="48"/>
      <c r="Y121" s="48"/>
      <c r="Z121" s="48"/>
      <c r="AA121" s="48"/>
      <c r="AB121" s="48"/>
      <c r="AC121" s="48"/>
      <c r="AD121" s="3"/>
      <c r="AE121" s="3"/>
      <c r="AF121" s="3"/>
      <c r="AG121" s="59"/>
    </row>
    <row r="122" spans="1:33" ht="15">
      <c r="A122" s="3"/>
      <c r="B122" s="3"/>
      <c r="C122" s="95"/>
      <c r="D122" s="3"/>
      <c r="E122" s="96"/>
      <c r="F122" s="3"/>
      <c r="G122" s="48"/>
      <c r="H122" s="3"/>
      <c r="I122" s="96"/>
      <c r="J122" s="3"/>
      <c r="K122" s="48"/>
      <c r="L122" s="3"/>
      <c r="M122" s="48"/>
      <c r="N122" s="3"/>
      <c r="O122" s="48"/>
      <c r="P122" s="48"/>
      <c r="Q122" s="48"/>
      <c r="R122" s="48"/>
      <c r="S122" s="48"/>
      <c r="T122" s="3"/>
      <c r="U122" s="48"/>
      <c r="V122" s="48"/>
      <c r="W122" s="48"/>
      <c r="X122" s="48"/>
      <c r="Y122" s="48"/>
      <c r="Z122" s="48"/>
      <c r="AA122" s="48"/>
      <c r="AB122" s="48"/>
      <c r="AC122" s="48"/>
      <c r="AD122" s="3"/>
      <c r="AE122" s="3"/>
      <c r="AF122" s="3"/>
      <c r="AG122" s="59"/>
    </row>
    <row r="123" spans="1:33" ht="15">
      <c r="A123" s="3"/>
      <c r="B123" s="3"/>
      <c r="C123" s="95"/>
      <c r="D123" s="3"/>
      <c r="E123" s="96"/>
      <c r="F123" s="3"/>
      <c r="G123" s="48"/>
      <c r="H123" s="3"/>
      <c r="I123" s="96"/>
      <c r="J123" s="3"/>
      <c r="K123" s="48"/>
      <c r="L123" s="3"/>
      <c r="M123" s="48"/>
      <c r="N123" s="3"/>
      <c r="O123" s="48"/>
      <c r="P123" s="48"/>
      <c r="Q123" s="48"/>
      <c r="R123" s="48"/>
      <c r="S123" s="48"/>
      <c r="T123" s="3"/>
      <c r="U123" s="48"/>
      <c r="V123" s="48"/>
      <c r="W123" s="48"/>
      <c r="X123" s="48"/>
      <c r="Y123" s="48"/>
      <c r="Z123" s="48"/>
      <c r="AA123" s="48"/>
      <c r="AB123" s="48"/>
      <c r="AC123" s="48"/>
      <c r="AD123" s="3"/>
      <c r="AE123" s="3"/>
      <c r="AF123" s="3"/>
      <c r="AG123" s="59"/>
    </row>
    <row r="124" spans="1:33" ht="15">
      <c r="A124" s="3"/>
      <c r="B124" s="3"/>
      <c r="C124" s="95"/>
      <c r="D124" s="3"/>
      <c r="E124" s="96"/>
      <c r="F124" s="3"/>
      <c r="G124" s="48"/>
      <c r="H124" s="3"/>
      <c r="I124" s="96"/>
      <c r="J124" s="3"/>
      <c r="K124" s="48"/>
      <c r="L124" s="3"/>
      <c r="M124" s="48"/>
      <c r="N124" s="3"/>
      <c r="O124" s="48"/>
      <c r="P124" s="48"/>
      <c r="Q124" s="48"/>
      <c r="R124" s="48"/>
      <c r="S124" s="48"/>
      <c r="T124" s="3"/>
      <c r="U124" s="48"/>
      <c r="V124" s="48"/>
      <c r="W124" s="48"/>
      <c r="X124" s="48"/>
      <c r="Y124" s="48"/>
      <c r="Z124" s="48"/>
      <c r="AA124" s="48"/>
      <c r="AB124" s="48"/>
      <c r="AC124" s="48"/>
      <c r="AD124" s="3"/>
      <c r="AE124" s="3"/>
      <c r="AF124" s="3"/>
      <c r="AG124" s="59"/>
    </row>
    <row r="125" spans="1:33" ht="15">
      <c r="A125" s="3"/>
      <c r="B125" s="3"/>
      <c r="C125" s="95"/>
      <c r="D125" s="3"/>
      <c r="E125" s="96"/>
      <c r="F125" s="3"/>
      <c r="G125" s="48"/>
      <c r="H125" s="3"/>
      <c r="I125" s="96"/>
      <c r="J125" s="3"/>
      <c r="K125" s="48"/>
      <c r="L125" s="3"/>
      <c r="M125" s="48"/>
      <c r="N125" s="3"/>
      <c r="O125" s="48"/>
      <c r="P125" s="48"/>
      <c r="Q125" s="48"/>
      <c r="R125" s="48"/>
      <c r="S125" s="48"/>
      <c r="T125" s="3"/>
      <c r="U125" s="48"/>
      <c r="V125" s="48"/>
      <c r="W125" s="48"/>
      <c r="X125" s="48"/>
      <c r="Y125" s="48"/>
      <c r="Z125" s="48"/>
      <c r="AA125" s="48"/>
      <c r="AB125" s="48"/>
      <c r="AC125" s="48"/>
      <c r="AD125" s="3"/>
      <c r="AE125" s="3"/>
      <c r="AF125" s="3"/>
      <c r="AG125" s="59"/>
    </row>
    <row r="126" spans="1:33" ht="15">
      <c r="A126" s="3"/>
      <c r="B126" s="3"/>
      <c r="C126" s="95"/>
      <c r="D126" s="3"/>
      <c r="E126" s="96"/>
      <c r="F126" s="3"/>
      <c r="G126" s="48"/>
      <c r="H126" s="3"/>
      <c r="I126" s="96"/>
      <c r="J126" s="3"/>
      <c r="K126" s="48"/>
      <c r="L126" s="3"/>
      <c r="M126" s="48"/>
      <c r="N126" s="3"/>
      <c r="O126" s="48"/>
      <c r="P126" s="48"/>
      <c r="Q126" s="48"/>
      <c r="R126" s="48"/>
      <c r="S126" s="48"/>
      <c r="T126" s="3"/>
      <c r="U126" s="48"/>
      <c r="V126" s="48"/>
      <c r="W126" s="48"/>
      <c r="X126" s="48"/>
      <c r="Y126" s="48"/>
      <c r="Z126" s="48"/>
      <c r="AA126" s="48"/>
      <c r="AB126" s="48"/>
      <c r="AC126" s="48"/>
      <c r="AD126" s="3"/>
      <c r="AE126" s="3"/>
      <c r="AF126" s="3"/>
      <c r="AG126" s="59"/>
    </row>
    <row r="127" spans="1:33" ht="15">
      <c r="A127" s="3"/>
      <c r="B127" s="3"/>
      <c r="C127" s="95"/>
      <c r="D127" s="3"/>
      <c r="E127" s="96"/>
      <c r="F127" s="3"/>
      <c r="G127" s="48"/>
      <c r="H127" s="3"/>
      <c r="I127" s="96"/>
      <c r="J127" s="3"/>
      <c r="K127" s="48"/>
      <c r="L127" s="3"/>
      <c r="M127" s="48"/>
      <c r="N127" s="3"/>
      <c r="O127" s="48"/>
      <c r="P127" s="48"/>
      <c r="Q127" s="48"/>
      <c r="R127" s="48"/>
      <c r="S127" s="48"/>
      <c r="T127" s="3"/>
      <c r="U127" s="48"/>
      <c r="V127" s="48"/>
      <c r="W127" s="48"/>
      <c r="X127" s="48"/>
      <c r="Y127" s="48"/>
      <c r="Z127" s="48"/>
      <c r="AA127" s="48"/>
      <c r="AB127" s="48"/>
      <c r="AC127" s="48"/>
      <c r="AD127" s="3"/>
      <c r="AE127" s="3"/>
      <c r="AF127" s="3"/>
      <c r="AG127" s="59"/>
    </row>
    <row r="128" spans="1:33" ht="15">
      <c r="A128" s="3"/>
      <c r="B128" s="3"/>
      <c r="C128" s="95"/>
      <c r="D128" s="3"/>
      <c r="E128" s="96"/>
      <c r="F128" s="3"/>
      <c r="G128" s="48"/>
      <c r="H128" s="3"/>
      <c r="I128" s="96"/>
      <c r="J128" s="3"/>
      <c r="K128" s="48"/>
      <c r="L128" s="3"/>
      <c r="M128" s="48"/>
      <c r="N128" s="3"/>
      <c r="O128" s="48"/>
      <c r="P128" s="48"/>
      <c r="Q128" s="48"/>
      <c r="R128" s="48"/>
      <c r="S128" s="48"/>
      <c r="T128" s="3"/>
      <c r="U128" s="48"/>
      <c r="V128" s="48"/>
      <c r="W128" s="48"/>
      <c r="X128" s="48"/>
      <c r="Y128" s="48"/>
      <c r="Z128" s="48"/>
      <c r="AA128" s="48"/>
      <c r="AB128" s="48"/>
      <c r="AC128" s="48"/>
      <c r="AD128" s="3"/>
      <c r="AE128" s="3"/>
      <c r="AF128" s="3"/>
      <c r="AG128" s="59"/>
    </row>
    <row r="129" spans="1:39" ht="15">
      <c r="A129" s="3"/>
      <c r="B129" s="3"/>
      <c r="C129" s="95"/>
      <c r="D129" s="3"/>
      <c r="E129" s="96"/>
      <c r="F129" s="3"/>
      <c r="G129" s="48"/>
      <c r="H129" s="3"/>
      <c r="I129" s="96"/>
      <c r="J129" s="3"/>
      <c r="K129" s="48"/>
      <c r="L129" s="3"/>
      <c r="M129" s="48"/>
      <c r="N129" s="3"/>
      <c r="O129" s="48"/>
      <c r="P129" s="48"/>
      <c r="Q129" s="48"/>
      <c r="R129" s="48"/>
      <c r="S129" s="48"/>
      <c r="T129" s="3"/>
      <c r="U129" s="48"/>
      <c r="V129" s="48"/>
      <c r="W129" s="48"/>
      <c r="X129" s="48"/>
      <c r="Y129" s="48"/>
      <c r="Z129" s="48"/>
      <c r="AA129" s="48"/>
      <c r="AB129" s="48"/>
      <c r="AC129" s="48"/>
      <c r="AD129" s="3"/>
      <c r="AE129" s="3"/>
      <c r="AF129" s="3"/>
      <c r="AG129" s="59"/>
    </row>
    <row r="130" spans="1:39" ht="15">
      <c r="A130" s="3"/>
      <c r="B130" s="3"/>
      <c r="C130" s="95"/>
      <c r="D130" s="3"/>
      <c r="E130" s="96"/>
      <c r="F130" s="3"/>
      <c r="G130" s="48"/>
      <c r="H130" s="3"/>
      <c r="I130" s="96"/>
      <c r="J130" s="3"/>
      <c r="K130" s="48"/>
      <c r="L130" s="3"/>
      <c r="M130" s="48"/>
      <c r="N130" s="3"/>
      <c r="O130" s="48"/>
      <c r="P130" s="48"/>
      <c r="Q130" s="48"/>
      <c r="R130" s="48"/>
      <c r="S130" s="48"/>
      <c r="T130" s="3"/>
      <c r="U130" s="48"/>
      <c r="V130" s="48"/>
      <c r="W130" s="48"/>
      <c r="X130" s="48"/>
      <c r="Y130" s="48"/>
      <c r="Z130" s="48"/>
      <c r="AA130" s="48"/>
      <c r="AB130" s="48"/>
      <c r="AC130" s="48"/>
      <c r="AD130" s="3"/>
      <c r="AE130" s="3"/>
      <c r="AF130" s="3"/>
      <c r="AG130" s="59"/>
    </row>
    <row r="131" spans="1:39" ht="15">
      <c r="A131" s="3"/>
      <c r="B131" s="3"/>
      <c r="C131" s="95"/>
      <c r="D131" s="3"/>
      <c r="E131" s="96"/>
      <c r="F131" s="3"/>
      <c r="G131" s="48"/>
      <c r="H131" s="3"/>
      <c r="I131" s="96"/>
      <c r="J131" s="3"/>
      <c r="K131" s="48"/>
      <c r="L131" s="3"/>
      <c r="M131" s="48"/>
      <c r="N131" s="3"/>
      <c r="O131" s="48"/>
      <c r="P131" s="48"/>
      <c r="Q131" s="48"/>
      <c r="R131" s="48"/>
      <c r="S131" s="48"/>
      <c r="T131" s="3"/>
      <c r="U131" s="48"/>
      <c r="V131" s="48"/>
      <c r="W131" s="48"/>
      <c r="X131" s="48"/>
      <c r="Y131" s="48"/>
      <c r="Z131" s="48"/>
      <c r="AA131" s="48"/>
      <c r="AB131" s="48"/>
      <c r="AC131" s="48"/>
      <c r="AD131" s="3"/>
      <c r="AE131" s="3"/>
      <c r="AF131" s="3"/>
      <c r="AG131" s="59"/>
      <c r="AM131" s="39"/>
    </row>
    <row r="132" spans="1:39" ht="15">
      <c r="A132" s="3"/>
      <c r="B132" s="3"/>
      <c r="C132" s="95"/>
      <c r="D132" s="3"/>
      <c r="E132" s="96"/>
      <c r="F132" s="3"/>
      <c r="G132" s="48"/>
      <c r="H132" s="3"/>
      <c r="I132" s="96"/>
      <c r="J132" s="3"/>
      <c r="K132" s="48"/>
      <c r="L132" s="3"/>
      <c r="M132" s="48"/>
      <c r="N132" s="3"/>
      <c r="O132" s="48"/>
      <c r="P132" s="48"/>
      <c r="Q132" s="48"/>
      <c r="R132" s="48"/>
      <c r="S132" s="48"/>
      <c r="T132" s="3"/>
      <c r="U132" s="48"/>
      <c r="V132" s="48"/>
      <c r="W132" s="48"/>
      <c r="X132" s="48"/>
      <c r="Y132" s="48"/>
      <c r="Z132" s="48"/>
      <c r="AA132" s="48"/>
      <c r="AB132" s="48"/>
      <c r="AC132" s="48"/>
      <c r="AD132" s="3"/>
      <c r="AE132" s="3"/>
      <c r="AF132" s="3"/>
      <c r="AG132" s="59"/>
    </row>
    <row r="133" spans="1:39" ht="15">
      <c r="A133" s="3"/>
      <c r="B133" s="3"/>
      <c r="C133" s="95"/>
      <c r="D133" s="3"/>
      <c r="E133" s="96"/>
      <c r="F133" s="3"/>
      <c r="G133" s="48"/>
      <c r="H133" s="3"/>
      <c r="I133" s="96"/>
      <c r="J133" s="3"/>
      <c r="K133" s="48"/>
      <c r="L133" s="3"/>
      <c r="M133" s="48"/>
      <c r="N133" s="3"/>
      <c r="O133" s="48"/>
      <c r="P133" s="48"/>
      <c r="Q133" s="48"/>
      <c r="R133" s="48"/>
      <c r="S133" s="48"/>
      <c r="T133" s="3"/>
      <c r="U133" s="48"/>
      <c r="V133" s="48"/>
      <c r="W133" s="48"/>
      <c r="X133" s="48"/>
      <c r="Y133" s="48"/>
      <c r="Z133" s="48"/>
      <c r="AA133" s="48"/>
      <c r="AB133" s="48"/>
      <c r="AC133" s="48"/>
      <c r="AD133" s="3"/>
      <c r="AE133" s="3"/>
      <c r="AF133" s="3"/>
      <c r="AG133" s="59"/>
    </row>
    <row r="134" spans="1:39" ht="15">
      <c r="A134" s="3"/>
      <c r="B134" s="3"/>
      <c r="C134" s="95"/>
      <c r="D134" s="3"/>
      <c r="E134" s="96"/>
      <c r="F134" s="3"/>
      <c r="G134" s="48"/>
      <c r="H134" s="3"/>
      <c r="I134" s="96"/>
      <c r="J134" s="3"/>
      <c r="K134" s="48"/>
      <c r="L134" s="3"/>
      <c r="M134" s="48"/>
      <c r="N134" s="3"/>
      <c r="O134" s="48"/>
      <c r="P134" s="48"/>
      <c r="Q134" s="48"/>
      <c r="R134" s="48"/>
      <c r="S134" s="48"/>
      <c r="T134" s="3"/>
      <c r="U134" s="48"/>
      <c r="V134" s="48"/>
      <c r="W134" s="48"/>
      <c r="X134" s="48"/>
      <c r="Y134" s="48"/>
      <c r="Z134" s="48"/>
      <c r="AA134" s="48"/>
      <c r="AB134" s="48"/>
      <c r="AC134" s="48"/>
      <c r="AD134" s="3"/>
      <c r="AE134" s="3"/>
      <c r="AF134" s="3"/>
      <c r="AG134" s="59"/>
    </row>
    <row r="135" spans="1:39" ht="15">
      <c r="A135" s="3"/>
      <c r="B135" s="3"/>
      <c r="C135" s="95"/>
      <c r="D135" s="3"/>
      <c r="E135" s="96"/>
      <c r="F135" s="3"/>
      <c r="G135" s="48"/>
      <c r="H135" s="3"/>
      <c r="I135" s="96"/>
      <c r="J135" s="3"/>
      <c r="K135" s="48"/>
      <c r="L135" s="3"/>
      <c r="M135" s="48"/>
      <c r="N135" s="3"/>
      <c r="O135" s="48"/>
      <c r="P135" s="48"/>
      <c r="Q135" s="48"/>
      <c r="R135" s="48"/>
      <c r="S135" s="48"/>
      <c r="T135" s="3"/>
      <c r="U135" s="48"/>
      <c r="V135" s="48"/>
      <c r="W135" s="48"/>
      <c r="X135" s="48"/>
      <c r="Y135" s="48"/>
      <c r="Z135" s="48"/>
      <c r="AA135" s="48"/>
      <c r="AB135" s="48"/>
      <c r="AC135" s="48"/>
      <c r="AD135" s="3"/>
      <c r="AE135" s="3"/>
      <c r="AF135" s="3"/>
      <c r="AG135" s="59"/>
    </row>
    <row r="136" spans="1:39" ht="15">
      <c r="A136" s="3"/>
      <c r="B136" s="3"/>
      <c r="C136" s="95"/>
      <c r="D136" s="3"/>
      <c r="E136" s="96"/>
      <c r="F136" s="3"/>
      <c r="G136" s="48"/>
      <c r="H136" s="3"/>
      <c r="I136" s="96"/>
      <c r="J136" s="3"/>
      <c r="K136" s="48"/>
      <c r="L136" s="3"/>
      <c r="M136" s="48"/>
      <c r="N136" s="3"/>
      <c r="O136" s="48"/>
      <c r="P136" s="48"/>
      <c r="Q136" s="48"/>
      <c r="R136" s="48"/>
      <c r="S136" s="48"/>
      <c r="T136" s="3"/>
      <c r="U136" s="48"/>
      <c r="V136" s="48"/>
      <c r="W136" s="48"/>
      <c r="X136" s="48"/>
      <c r="Y136" s="48"/>
      <c r="Z136" s="48"/>
      <c r="AA136" s="48"/>
      <c r="AB136" s="48"/>
      <c r="AC136" s="48"/>
      <c r="AD136" s="3"/>
      <c r="AE136" s="3"/>
      <c r="AF136" s="3"/>
      <c r="AG136" s="59"/>
    </row>
    <row r="137" spans="1:39" ht="15">
      <c r="A137" s="3"/>
      <c r="B137" s="3"/>
      <c r="C137" s="95"/>
      <c r="D137" s="3"/>
      <c r="E137" s="96"/>
      <c r="F137" s="3"/>
      <c r="G137" s="48"/>
      <c r="H137" s="3"/>
      <c r="I137" s="96"/>
      <c r="J137" s="3"/>
      <c r="K137" s="48"/>
      <c r="L137" s="3"/>
      <c r="M137" s="48"/>
      <c r="N137" s="3"/>
      <c r="O137" s="48"/>
      <c r="P137" s="48"/>
      <c r="Q137" s="48"/>
      <c r="R137" s="48"/>
      <c r="S137" s="48"/>
      <c r="T137" s="3"/>
      <c r="U137" s="48"/>
      <c r="V137" s="48"/>
      <c r="W137" s="48"/>
      <c r="X137" s="48"/>
      <c r="Y137" s="48"/>
      <c r="Z137" s="48"/>
      <c r="AA137" s="48"/>
      <c r="AB137" s="48"/>
      <c r="AC137" s="48"/>
      <c r="AD137" s="3"/>
      <c r="AE137" s="3"/>
      <c r="AF137" s="3"/>
      <c r="AG137" s="59"/>
    </row>
    <row r="138" spans="1:39" ht="15">
      <c r="A138" s="3"/>
      <c r="B138" s="3"/>
      <c r="C138" s="95"/>
      <c r="D138" s="3"/>
      <c r="E138" s="96"/>
      <c r="F138" s="3"/>
      <c r="G138" s="48"/>
      <c r="H138" s="3"/>
      <c r="I138" s="96"/>
      <c r="J138" s="3"/>
      <c r="K138" s="48"/>
      <c r="L138" s="3"/>
      <c r="M138" s="48"/>
      <c r="N138" s="3"/>
      <c r="O138" s="48"/>
      <c r="P138" s="48"/>
      <c r="Q138" s="48"/>
      <c r="R138" s="48"/>
      <c r="S138" s="48"/>
      <c r="T138" s="3"/>
      <c r="U138" s="48"/>
      <c r="V138" s="48"/>
      <c r="W138" s="48"/>
      <c r="X138" s="48"/>
      <c r="Y138" s="48"/>
      <c r="Z138" s="48"/>
      <c r="AA138" s="48"/>
      <c r="AB138" s="48"/>
      <c r="AC138" s="48"/>
      <c r="AD138" s="3"/>
      <c r="AE138" s="3"/>
      <c r="AF138" s="3"/>
      <c r="AG138" s="59"/>
    </row>
    <row r="139" spans="1:39" ht="15">
      <c r="A139" s="3"/>
      <c r="B139" s="3"/>
      <c r="C139" s="95"/>
      <c r="D139" s="3"/>
      <c r="E139" s="96"/>
      <c r="F139" s="3"/>
      <c r="G139" s="48"/>
      <c r="H139" s="3"/>
      <c r="I139" s="96"/>
      <c r="J139" s="3"/>
      <c r="K139" s="48"/>
      <c r="L139" s="3"/>
      <c r="M139" s="48"/>
      <c r="N139" s="3"/>
      <c r="O139" s="48"/>
      <c r="P139" s="48"/>
      <c r="Q139" s="48"/>
      <c r="R139" s="48"/>
      <c r="S139" s="48"/>
      <c r="T139" s="3"/>
      <c r="U139" s="48"/>
      <c r="V139" s="48"/>
      <c r="W139" s="48"/>
      <c r="X139" s="48"/>
      <c r="Y139" s="48"/>
      <c r="Z139" s="48"/>
      <c r="AA139" s="48"/>
      <c r="AB139" s="48"/>
      <c r="AC139" s="48"/>
      <c r="AD139" s="3"/>
      <c r="AE139" s="3"/>
      <c r="AF139" s="3"/>
      <c r="AG139" s="59"/>
    </row>
    <row r="140" spans="1:39" ht="15">
      <c r="A140" s="3"/>
      <c r="B140" s="3"/>
      <c r="C140" s="95"/>
      <c r="D140" s="3"/>
      <c r="E140" s="96"/>
      <c r="F140" s="3"/>
      <c r="G140" s="48"/>
      <c r="H140" s="3"/>
      <c r="I140" s="96"/>
      <c r="J140" s="3"/>
      <c r="K140" s="48"/>
      <c r="L140" s="3"/>
      <c r="M140" s="48"/>
      <c r="N140" s="3"/>
      <c r="O140" s="48"/>
      <c r="P140" s="48"/>
      <c r="Q140" s="48"/>
      <c r="R140" s="48"/>
      <c r="S140" s="48"/>
      <c r="T140" s="3"/>
      <c r="U140" s="48"/>
      <c r="V140" s="48"/>
      <c r="W140" s="48"/>
      <c r="X140" s="48"/>
      <c r="Y140" s="48"/>
      <c r="Z140" s="48"/>
      <c r="AA140" s="48"/>
      <c r="AB140" s="48"/>
      <c r="AC140" s="48"/>
      <c r="AD140" s="3"/>
      <c r="AE140" s="3"/>
      <c r="AF140" s="3"/>
      <c r="AG140" s="59"/>
    </row>
    <row r="141" spans="1:39" ht="15">
      <c r="A141" s="3"/>
      <c r="B141" s="3"/>
      <c r="C141" s="95"/>
      <c r="D141" s="3"/>
      <c r="E141" s="96"/>
      <c r="F141" s="3"/>
      <c r="G141" s="48"/>
      <c r="H141" s="3"/>
      <c r="I141" s="96"/>
      <c r="J141" s="3"/>
      <c r="K141" s="48"/>
      <c r="L141" s="3"/>
      <c r="M141" s="48"/>
      <c r="N141" s="3"/>
      <c r="O141" s="48"/>
      <c r="P141" s="48"/>
      <c r="Q141" s="48"/>
      <c r="R141" s="48"/>
      <c r="S141" s="48"/>
      <c r="T141" s="3"/>
      <c r="U141" s="48"/>
      <c r="V141" s="48"/>
      <c r="W141" s="48"/>
      <c r="X141" s="48"/>
      <c r="Y141" s="48"/>
      <c r="Z141" s="48"/>
      <c r="AA141" s="48"/>
      <c r="AB141" s="48"/>
      <c r="AC141" s="48"/>
      <c r="AD141" s="3"/>
      <c r="AE141" s="3"/>
      <c r="AF141" s="3"/>
      <c r="AG141" s="59"/>
    </row>
    <row r="142" spans="1:39" ht="15">
      <c r="A142" s="3"/>
      <c r="B142" s="3"/>
      <c r="C142" s="95"/>
      <c r="D142" s="3"/>
      <c r="E142" s="96"/>
      <c r="F142" s="3"/>
      <c r="G142" s="48"/>
      <c r="H142" s="3"/>
      <c r="I142" s="96"/>
      <c r="J142" s="3"/>
      <c r="K142" s="48"/>
      <c r="L142" s="3"/>
      <c r="M142" s="48"/>
      <c r="N142" s="3"/>
      <c r="O142" s="48"/>
      <c r="P142" s="48"/>
      <c r="Q142" s="48"/>
      <c r="R142" s="48"/>
      <c r="S142" s="48"/>
      <c r="T142" s="3"/>
      <c r="U142" s="48"/>
      <c r="V142" s="48"/>
      <c r="W142" s="48"/>
      <c r="X142" s="48"/>
      <c r="Y142" s="48"/>
      <c r="Z142" s="48"/>
      <c r="AA142" s="48"/>
      <c r="AB142" s="48"/>
      <c r="AC142" s="48"/>
      <c r="AD142" s="3"/>
      <c r="AE142" s="3"/>
      <c r="AF142" s="3"/>
      <c r="AG142" s="59"/>
    </row>
    <row r="143" spans="1:39" ht="15">
      <c r="A143" s="3"/>
      <c r="B143" s="3"/>
      <c r="C143" s="95"/>
      <c r="D143" s="3"/>
      <c r="E143" s="96"/>
      <c r="F143" s="3"/>
      <c r="G143" s="48"/>
      <c r="H143" s="3"/>
      <c r="I143" s="96"/>
      <c r="J143" s="3"/>
      <c r="K143" s="48"/>
      <c r="L143" s="3"/>
      <c r="M143" s="48"/>
      <c r="N143" s="3"/>
      <c r="O143" s="48"/>
      <c r="P143" s="48"/>
      <c r="Q143" s="48"/>
      <c r="R143" s="48"/>
      <c r="S143" s="48"/>
      <c r="T143" s="3"/>
      <c r="U143" s="48"/>
      <c r="V143" s="48"/>
      <c r="W143" s="48"/>
      <c r="X143" s="48"/>
      <c r="Y143" s="48"/>
      <c r="Z143" s="48"/>
      <c r="AA143" s="48"/>
      <c r="AB143" s="48"/>
      <c r="AC143" s="48"/>
      <c r="AD143" s="3"/>
      <c r="AE143" s="3"/>
      <c r="AF143" s="3"/>
      <c r="AG143" s="59"/>
    </row>
    <row r="144" spans="1:39" ht="15">
      <c r="A144" s="3"/>
      <c r="B144" s="3"/>
      <c r="C144" s="95"/>
      <c r="D144" s="3"/>
      <c r="E144" s="96"/>
      <c r="F144" s="3"/>
      <c r="G144" s="48"/>
      <c r="H144" s="3"/>
      <c r="I144" s="96"/>
      <c r="J144" s="3"/>
      <c r="K144" s="48"/>
      <c r="L144" s="3"/>
      <c r="M144" s="48"/>
      <c r="N144" s="3"/>
      <c r="O144" s="48"/>
      <c r="P144" s="48"/>
      <c r="Q144" s="48"/>
      <c r="R144" s="48"/>
      <c r="S144" s="48"/>
      <c r="T144" s="3"/>
      <c r="U144" s="48"/>
      <c r="V144" s="48"/>
      <c r="W144" s="48"/>
      <c r="X144" s="48"/>
      <c r="Y144" s="48"/>
      <c r="Z144" s="48"/>
      <c r="AA144" s="48"/>
      <c r="AB144" s="48"/>
      <c r="AC144" s="48"/>
      <c r="AD144" s="3"/>
      <c r="AE144" s="3"/>
      <c r="AF144" s="3"/>
      <c r="AG144" s="59"/>
    </row>
    <row r="145" spans="1:33" ht="15">
      <c r="A145" s="3"/>
      <c r="B145" s="3"/>
      <c r="C145" s="95"/>
      <c r="D145" s="3"/>
      <c r="E145" s="96"/>
      <c r="F145" s="3"/>
      <c r="G145" s="48"/>
      <c r="H145" s="3"/>
      <c r="I145" s="96"/>
      <c r="J145" s="3"/>
      <c r="K145" s="48"/>
      <c r="L145" s="3"/>
      <c r="M145" s="48"/>
      <c r="N145" s="3"/>
      <c r="O145" s="48"/>
      <c r="P145" s="48"/>
      <c r="Q145" s="48"/>
      <c r="R145" s="48"/>
      <c r="S145" s="48"/>
      <c r="T145" s="3"/>
      <c r="U145" s="48"/>
      <c r="V145" s="48"/>
      <c r="W145" s="48"/>
      <c r="X145" s="48"/>
      <c r="Y145" s="48"/>
      <c r="Z145" s="48"/>
      <c r="AA145" s="48"/>
      <c r="AB145" s="48"/>
      <c r="AC145" s="48"/>
      <c r="AD145" s="3"/>
      <c r="AE145" s="3"/>
      <c r="AF145" s="3"/>
      <c r="AG145" s="59"/>
    </row>
    <row r="146" spans="1:33" ht="15">
      <c r="A146" s="3"/>
      <c r="B146" s="3"/>
      <c r="C146" s="95"/>
      <c r="D146" s="3"/>
      <c r="E146" s="96"/>
      <c r="F146" s="3"/>
      <c r="G146" s="48"/>
      <c r="H146" s="3"/>
      <c r="I146" s="96"/>
      <c r="J146" s="3"/>
      <c r="K146" s="48"/>
      <c r="L146" s="3"/>
      <c r="M146" s="48"/>
      <c r="N146" s="3"/>
      <c r="O146" s="48"/>
      <c r="P146" s="48"/>
      <c r="Q146" s="48"/>
      <c r="R146" s="48"/>
      <c r="S146" s="48"/>
      <c r="T146" s="3"/>
      <c r="U146" s="48"/>
      <c r="V146" s="48"/>
      <c r="W146" s="48"/>
      <c r="X146" s="48"/>
      <c r="Y146" s="48"/>
      <c r="Z146" s="48"/>
      <c r="AA146" s="48"/>
      <c r="AB146" s="48"/>
      <c r="AC146" s="48"/>
      <c r="AD146" s="3"/>
      <c r="AE146" s="3"/>
      <c r="AF146" s="3"/>
      <c r="AG146" s="59"/>
    </row>
    <row r="147" spans="1:33" ht="15">
      <c r="A147" s="3"/>
      <c r="B147" s="3"/>
      <c r="C147" s="95"/>
      <c r="D147" s="3"/>
      <c r="E147" s="96"/>
      <c r="F147" s="3"/>
      <c r="G147" s="48"/>
      <c r="H147" s="3"/>
      <c r="I147" s="96"/>
      <c r="J147" s="3"/>
      <c r="K147" s="48"/>
      <c r="L147" s="3"/>
      <c r="M147" s="48"/>
      <c r="N147" s="3"/>
      <c r="O147" s="48"/>
      <c r="P147" s="48"/>
      <c r="Q147" s="48"/>
      <c r="R147" s="48"/>
      <c r="S147" s="48"/>
      <c r="T147" s="3"/>
      <c r="U147" s="48"/>
      <c r="V147" s="48"/>
      <c r="W147" s="48"/>
      <c r="X147" s="48"/>
      <c r="Y147" s="48"/>
      <c r="Z147" s="48"/>
      <c r="AA147" s="48"/>
      <c r="AB147" s="48"/>
      <c r="AC147" s="48"/>
      <c r="AD147" s="3"/>
      <c r="AE147" s="3"/>
      <c r="AF147" s="3"/>
      <c r="AG147" s="59"/>
    </row>
    <row r="148" spans="1:33" ht="15">
      <c r="A148" s="3"/>
      <c r="B148" s="3"/>
      <c r="C148" s="95"/>
      <c r="D148" s="3"/>
      <c r="E148" s="96"/>
      <c r="F148" s="3"/>
      <c r="G148" s="48"/>
      <c r="H148" s="3"/>
      <c r="I148" s="96"/>
      <c r="J148" s="3"/>
      <c r="K148" s="48"/>
      <c r="L148" s="3"/>
      <c r="M148" s="48"/>
      <c r="N148" s="3"/>
      <c r="O148" s="48"/>
      <c r="P148" s="48"/>
      <c r="Q148" s="48"/>
      <c r="R148" s="48"/>
      <c r="S148" s="48"/>
      <c r="T148" s="3"/>
      <c r="U148" s="48"/>
      <c r="V148" s="48"/>
      <c r="W148" s="48"/>
      <c r="X148" s="48"/>
      <c r="Y148" s="48"/>
      <c r="Z148" s="48"/>
      <c r="AA148" s="48"/>
      <c r="AB148" s="48"/>
      <c r="AC148" s="48"/>
      <c r="AD148" s="3"/>
      <c r="AE148" s="3"/>
      <c r="AF148" s="3"/>
      <c r="AG148" s="59"/>
    </row>
    <row r="149" spans="1:33" ht="15">
      <c r="A149" s="3"/>
      <c r="B149" s="3"/>
      <c r="C149" s="95"/>
      <c r="D149" s="3"/>
      <c r="E149" s="96"/>
      <c r="F149" s="3"/>
      <c r="G149" s="48"/>
      <c r="H149" s="3"/>
      <c r="I149" s="96"/>
      <c r="J149" s="3"/>
      <c r="K149" s="48"/>
      <c r="L149" s="3"/>
      <c r="M149" s="48"/>
      <c r="N149" s="3"/>
      <c r="O149" s="48"/>
      <c r="P149" s="48"/>
      <c r="Q149" s="48"/>
      <c r="R149" s="48"/>
      <c r="S149" s="48"/>
      <c r="T149" s="3"/>
      <c r="U149" s="48"/>
      <c r="V149" s="48"/>
      <c r="W149" s="48"/>
      <c r="X149" s="48"/>
      <c r="Y149" s="48"/>
      <c r="Z149" s="48"/>
      <c r="AA149" s="48"/>
      <c r="AB149" s="48"/>
      <c r="AC149" s="48"/>
      <c r="AD149" s="3"/>
      <c r="AE149" s="3"/>
      <c r="AF149" s="3"/>
      <c r="AG149" s="59"/>
    </row>
    <row r="150" spans="1:33" ht="15">
      <c r="A150" s="3"/>
      <c r="B150" s="3"/>
      <c r="C150" s="95"/>
      <c r="D150" s="3"/>
      <c r="E150" s="96"/>
      <c r="F150" s="3"/>
      <c r="G150" s="48"/>
      <c r="H150" s="3"/>
      <c r="I150" s="96"/>
      <c r="J150" s="3"/>
      <c r="K150" s="48"/>
      <c r="L150" s="3"/>
      <c r="M150" s="48"/>
      <c r="N150" s="3"/>
      <c r="O150" s="48"/>
      <c r="P150" s="48"/>
      <c r="Q150" s="48"/>
      <c r="R150" s="48"/>
      <c r="S150" s="48"/>
      <c r="T150" s="3"/>
      <c r="U150" s="48"/>
      <c r="V150" s="48"/>
      <c r="W150" s="48"/>
      <c r="X150" s="48"/>
      <c r="Y150" s="48"/>
      <c r="Z150" s="48"/>
      <c r="AA150" s="48"/>
      <c r="AB150" s="48"/>
      <c r="AC150" s="48"/>
      <c r="AD150" s="3"/>
      <c r="AE150" s="3"/>
      <c r="AF150" s="3"/>
      <c r="AG150" s="59"/>
    </row>
    <row r="151" spans="1:33" ht="15">
      <c r="A151" s="3"/>
      <c r="B151" s="3"/>
      <c r="C151" s="95"/>
      <c r="D151" s="3"/>
      <c r="E151" s="96"/>
      <c r="F151" s="3"/>
      <c r="G151" s="48"/>
      <c r="H151" s="3"/>
      <c r="I151" s="96"/>
      <c r="J151" s="3"/>
      <c r="K151" s="48"/>
      <c r="L151" s="3"/>
      <c r="M151" s="48"/>
      <c r="N151" s="3"/>
      <c r="O151" s="48"/>
      <c r="P151" s="48"/>
      <c r="Q151" s="48"/>
      <c r="R151" s="48"/>
      <c r="S151" s="48"/>
      <c r="T151" s="3"/>
      <c r="U151" s="48"/>
      <c r="V151" s="48"/>
      <c r="W151" s="48"/>
      <c r="X151" s="48"/>
      <c r="Y151" s="48"/>
      <c r="Z151" s="48"/>
      <c r="AA151" s="48"/>
      <c r="AB151" s="48"/>
      <c r="AC151" s="48"/>
      <c r="AD151" s="3"/>
      <c r="AE151" s="3"/>
      <c r="AF151" s="3"/>
      <c r="AG151" s="59"/>
    </row>
    <row r="152" spans="1:33" ht="15">
      <c r="A152" s="3"/>
      <c r="B152" s="3"/>
      <c r="C152" s="95"/>
      <c r="D152" s="3"/>
      <c r="E152" s="96"/>
      <c r="F152" s="3"/>
      <c r="G152" s="48"/>
      <c r="H152" s="3"/>
      <c r="I152" s="96"/>
      <c r="J152" s="3"/>
      <c r="K152" s="48"/>
      <c r="L152" s="3"/>
      <c r="M152" s="48"/>
      <c r="N152" s="3"/>
      <c r="O152" s="48"/>
      <c r="P152" s="48"/>
      <c r="Q152" s="48"/>
      <c r="R152" s="48"/>
      <c r="S152" s="48"/>
      <c r="T152" s="3"/>
      <c r="U152" s="48"/>
      <c r="V152" s="48"/>
      <c r="W152" s="48"/>
      <c r="X152" s="48"/>
      <c r="Y152" s="48"/>
      <c r="Z152" s="48"/>
      <c r="AA152" s="48"/>
      <c r="AB152" s="48"/>
      <c r="AC152" s="48"/>
      <c r="AD152" s="3"/>
      <c r="AE152" s="3"/>
      <c r="AF152" s="3"/>
      <c r="AG152" s="59"/>
    </row>
    <row r="153" spans="1:33" ht="15">
      <c r="A153" s="3"/>
      <c r="B153" s="3"/>
      <c r="C153" s="95"/>
      <c r="D153" s="3"/>
      <c r="E153" s="96"/>
      <c r="F153" s="3"/>
      <c r="G153" s="48"/>
      <c r="H153" s="3"/>
      <c r="I153" s="96"/>
      <c r="J153" s="3"/>
      <c r="K153" s="48"/>
      <c r="L153" s="3"/>
      <c r="M153" s="48"/>
      <c r="N153" s="3"/>
      <c r="O153" s="48"/>
      <c r="P153" s="48"/>
      <c r="Q153" s="48"/>
      <c r="R153" s="48"/>
      <c r="S153" s="48"/>
      <c r="T153" s="3"/>
      <c r="U153" s="48"/>
      <c r="V153" s="48"/>
      <c r="W153" s="48"/>
      <c r="X153" s="48"/>
      <c r="Y153" s="48"/>
      <c r="Z153" s="48"/>
      <c r="AA153" s="48"/>
      <c r="AB153" s="48"/>
      <c r="AC153" s="48"/>
      <c r="AD153" s="3"/>
      <c r="AE153" s="3"/>
      <c r="AF153" s="3"/>
      <c r="AG153" s="59"/>
    </row>
    <row r="154" spans="1:33" ht="15">
      <c r="A154" s="3"/>
      <c r="B154" s="3"/>
      <c r="C154" s="95"/>
      <c r="D154" s="3"/>
      <c r="E154" s="96"/>
      <c r="F154" s="3"/>
      <c r="G154" s="48"/>
      <c r="H154" s="3"/>
      <c r="I154" s="96"/>
      <c r="J154" s="3"/>
      <c r="K154" s="48"/>
      <c r="L154" s="3"/>
      <c r="M154" s="48"/>
      <c r="N154" s="3"/>
      <c r="O154" s="48"/>
      <c r="P154" s="48"/>
      <c r="Q154" s="48"/>
      <c r="R154" s="48"/>
      <c r="S154" s="48"/>
      <c r="T154" s="3"/>
      <c r="U154" s="48"/>
      <c r="V154" s="48"/>
      <c r="W154" s="48"/>
      <c r="X154" s="48"/>
      <c r="Y154" s="48"/>
      <c r="Z154" s="48"/>
      <c r="AA154" s="48"/>
      <c r="AB154" s="48"/>
      <c r="AC154" s="48"/>
      <c r="AD154" s="3"/>
      <c r="AE154" s="3"/>
      <c r="AF154" s="3"/>
      <c r="AG154" s="59"/>
    </row>
    <row r="155" spans="1:33" ht="15">
      <c r="A155" s="3"/>
      <c r="B155" s="3"/>
      <c r="C155" s="95"/>
      <c r="D155" s="3"/>
      <c r="E155" s="96"/>
      <c r="F155" s="3"/>
      <c r="G155" s="48"/>
      <c r="H155" s="3"/>
      <c r="I155" s="96"/>
      <c r="J155" s="3"/>
      <c r="K155" s="48"/>
      <c r="L155" s="3"/>
      <c r="M155" s="48"/>
      <c r="N155" s="3"/>
      <c r="O155" s="48"/>
      <c r="P155" s="48"/>
      <c r="Q155" s="48"/>
      <c r="R155" s="48"/>
      <c r="S155" s="48"/>
      <c r="T155" s="3"/>
      <c r="U155" s="48"/>
      <c r="V155" s="48"/>
      <c r="W155" s="48"/>
      <c r="X155" s="48"/>
      <c r="Y155" s="48"/>
      <c r="Z155" s="48"/>
      <c r="AA155" s="48"/>
      <c r="AB155" s="48"/>
      <c r="AC155" s="48"/>
      <c r="AD155" s="3"/>
      <c r="AE155" s="3"/>
      <c r="AF155" s="3"/>
      <c r="AG155" s="59"/>
    </row>
    <row r="156" spans="1:33" ht="15">
      <c r="A156" s="3"/>
      <c r="B156" s="3"/>
      <c r="C156" s="95"/>
      <c r="D156" s="3"/>
      <c r="E156" s="96"/>
      <c r="F156" s="3"/>
      <c r="G156" s="48"/>
      <c r="H156" s="3"/>
      <c r="I156" s="96"/>
      <c r="J156" s="3"/>
      <c r="K156" s="48"/>
      <c r="L156" s="3"/>
      <c r="M156" s="48"/>
      <c r="N156" s="3"/>
      <c r="O156" s="48"/>
      <c r="P156" s="48"/>
      <c r="Q156" s="48"/>
      <c r="R156" s="48"/>
      <c r="S156" s="48"/>
      <c r="T156" s="3"/>
      <c r="U156" s="48"/>
      <c r="V156" s="48"/>
      <c r="W156" s="48"/>
      <c r="X156" s="48"/>
      <c r="Y156" s="48"/>
      <c r="Z156" s="48"/>
      <c r="AA156" s="48"/>
      <c r="AB156" s="48"/>
      <c r="AC156" s="48"/>
      <c r="AD156" s="3"/>
      <c r="AE156" s="3"/>
      <c r="AF156" s="3"/>
      <c r="AG156" s="59"/>
    </row>
    <row r="157" spans="1:33" ht="15">
      <c r="A157" s="3"/>
      <c r="B157" s="3"/>
      <c r="C157" s="95"/>
      <c r="D157" s="3"/>
      <c r="E157" s="96"/>
      <c r="F157" s="3"/>
      <c r="G157" s="48"/>
      <c r="H157" s="3"/>
      <c r="I157" s="96"/>
      <c r="J157" s="3"/>
      <c r="K157" s="48"/>
      <c r="L157" s="3"/>
      <c r="M157" s="48"/>
      <c r="N157" s="3"/>
      <c r="O157" s="48"/>
      <c r="P157" s="48"/>
      <c r="Q157" s="48"/>
      <c r="R157" s="48"/>
      <c r="S157" s="48"/>
      <c r="T157" s="3"/>
      <c r="U157" s="48"/>
      <c r="V157" s="48"/>
      <c r="W157" s="48"/>
      <c r="X157" s="48"/>
      <c r="Y157" s="48"/>
      <c r="Z157" s="48"/>
      <c r="AA157" s="48"/>
      <c r="AB157" s="48"/>
      <c r="AC157" s="48"/>
      <c r="AD157" s="3"/>
      <c r="AE157" s="3"/>
      <c r="AF157" s="3"/>
      <c r="AG157" s="59"/>
    </row>
    <row r="158" spans="1:33" s="36" customFormat="1" ht="15.75">
      <c r="A158" s="3"/>
      <c r="B158" s="97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7"/>
      <c r="O158" s="98"/>
      <c r="P158" s="98"/>
      <c r="Q158" s="98"/>
      <c r="R158" s="98"/>
      <c r="S158" s="98"/>
      <c r="T158" s="97"/>
      <c r="U158" s="98"/>
      <c r="V158" s="98"/>
      <c r="W158" s="98"/>
      <c r="X158" s="98"/>
      <c r="Y158" s="98"/>
      <c r="Z158" s="98"/>
      <c r="AA158" s="98"/>
      <c r="AB158" s="98"/>
      <c r="AC158" s="98"/>
      <c r="AD158" s="97"/>
      <c r="AE158" s="97"/>
      <c r="AF158" s="97"/>
      <c r="AG158" s="59"/>
    </row>
    <row r="159" spans="1:33" ht="15">
      <c r="A159" s="3"/>
      <c r="B159" s="3"/>
      <c r="C159" s="49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60"/>
    </row>
    <row r="160" spans="1:33" ht="15.75">
      <c r="A160" s="3"/>
      <c r="B160" s="30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60"/>
    </row>
    <row r="161" spans="1:33" ht="15">
      <c r="A161" s="3"/>
      <c r="B161" s="3"/>
      <c r="C161" s="49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60"/>
    </row>
    <row r="162" spans="1:33" ht="15">
      <c r="A162" s="3"/>
      <c r="B162" s="3"/>
      <c r="C162" s="3"/>
      <c r="D162" s="3"/>
      <c r="E162" s="3"/>
      <c r="F162" s="3"/>
      <c r="G162" s="3"/>
      <c r="H162" s="3"/>
      <c r="I162" s="48"/>
      <c r="J162" s="3"/>
      <c r="K162" s="50"/>
      <c r="L162" s="3"/>
      <c r="M162" s="3"/>
      <c r="N162" s="3"/>
      <c r="O162" s="48"/>
      <c r="P162" s="48"/>
      <c r="Q162" s="48"/>
      <c r="R162" s="48"/>
      <c r="S162" s="48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60"/>
    </row>
    <row r="163" spans="1:33" ht="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60"/>
    </row>
    <row r="164" spans="1:33" ht="15">
      <c r="A164" s="3"/>
      <c r="B164" s="3"/>
      <c r="C164" s="3"/>
      <c r="D164" s="3"/>
      <c r="E164" s="48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60"/>
    </row>
    <row r="165" spans="1:33" ht="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60"/>
    </row>
    <row r="166" spans="1:33" ht="18">
      <c r="A166" s="3"/>
      <c r="B166" s="40"/>
      <c r="C166" s="40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60"/>
    </row>
    <row r="167" spans="1:33" ht="18">
      <c r="A167" s="3"/>
      <c r="B167" s="40"/>
      <c r="C167" s="40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60"/>
    </row>
    <row r="168" spans="1:33" ht="18">
      <c r="A168" s="3"/>
      <c r="B168" s="40"/>
      <c r="C168" s="40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48"/>
      <c r="P168" s="48"/>
      <c r="Q168" s="48"/>
      <c r="R168" s="48"/>
      <c r="S168" s="48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60"/>
    </row>
    <row r="169" spans="1:33" ht="18">
      <c r="A169" s="3"/>
      <c r="B169" s="40"/>
      <c r="C169" s="40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60"/>
    </row>
    <row r="170" spans="1:33" ht="18">
      <c r="A170" s="3"/>
      <c r="B170" s="40"/>
      <c r="C170" s="40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60"/>
    </row>
    <row r="171" spans="1:33" ht="18">
      <c r="A171" s="3"/>
      <c r="B171" s="40"/>
      <c r="C171" s="40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60"/>
    </row>
    <row r="172" spans="1:33" ht="18">
      <c r="A172" s="3"/>
      <c r="B172" s="40"/>
      <c r="C172" s="40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60"/>
    </row>
    <row r="173" spans="1:33" ht="18">
      <c r="A173" s="3"/>
      <c r="B173" s="40"/>
      <c r="C173" s="40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60"/>
    </row>
    <row r="174" spans="1:33" ht="18">
      <c r="A174" s="3"/>
      <c r="B174" s="40"/>
      <c r="C174" s="40"/>
      <c r="D174" s="3"/>
      <c r="E174" s="3"/>
      <c r="F174" s="3"/>
      <c r="G174" s="3"/>
      <c r="H174" s="51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60"/>
    </row>
    <row r="175" spans="1:33" ht="18">
      <c r="A175" s="3"/>
      <c r="B175" s="40"/>
      <c r="C175" s="40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60"/>
    </row>
    <row r="176" spans="1:33" ht="18">
      <c r="A176" s="3"/>
      <c r="B176" s="40"/>
      <c r="C176" s="40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60"/>
    </row>
    <row r="177" spans="1:33" ht="20.25">
      <c r="A177" s="3"/>
      <c r="B177" s="52"/>
      <c r="C177" s="52"/>
      <c r="D177" s="5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60"/>
    </row>
    <row r="178" spans="1:33" ht="18">
      <c r="A178" s="3"/>
      <c r="B178" s="54"/>
      <c r="C178" s="42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60"/>
    </row>
    <row r="179" spans="1:33" ht="18">
      <c r="A179" s="3"/>
      <c r="B179" s="55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60"/>
    </row>
    <row r="180" spans="1:33" ht="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AG180" s="60"/>
    </row>
    <row r="181" spans="1:33" ht="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AG181" s="60"/>
    </row>
    <row r="182" spans="1:33" ht="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AG182" s="60"/>
    </row>
    <row r="183" spans="1:33" ht="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AG183" s="60"/>
    </row>
    <row r="184" spans="1:33" ht="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AG184" s="60"/>
    </row>
    <row r="185" spans="1:33" ht="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AG185" s="60"/>
    </row>
    <row r="186" spans="1:33" ht="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AG186" s="60"/>
    </row>
    <row r="187" spans="1:33" ht="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AG187" s="60"/>
    </row>
    <row r="188" spans="1:33" ht="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AG188" s="60"/>
    </row>
    <row r="189" spans="1:3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</row>
    <row r="190" spans="1:3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</row>
    <row r="191" spans="1:3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</row>
    <row r="192" spans="1:3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</row>
    <row r="193" spans="1:19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</row>
    <row r="194" spans="1:19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</row>
    <row r="195" spans="1:19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</row>
  </sheetData>
  <sheetProtection password="CC3D" sheet="1" objects="1" scenarios="1" selectLockedCells="1"/>
  <sortState ref="A3:A47">
    <sortCondition ref="A3"/>
  </sortState>
  <phoneticPr fontId="0" type="noConversion"/>
  <conditionalFormatting sqref="AI3:BC79">
    <cfRule type="cellIs" dxfId="5" priority="4" operator="equal">
      <formula>0</formula>
    </cfRule>
  </conditionalFormatting>
  <conditionalFormatting sqref="B3:AC79">
    <cfRule type="cellIs" dxfId="4" priority="1" operator="equal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44"/>
  </sheetPr>
  <dimension ref="A1:Y78"/>
  <sheetViews>
    <sheetView topLeftCell="C1" zoomScale="120" zoomScaleNormal="120" workbookViewId="0">
      <pane xSplit="1" ySplit="1" topLeftCell="K17" activePane="bottomRight" state="frozen"/>
      <selection activeCell="A8" sqref="A8"/>
      <selection pane="topRight" activeCell="A8" sqref="A8"/>
      <selection pane="bottomLeft" activeCell="A8" sqref="A8"/>
      <selection pane="bottomRight" activeCell="U28" sqref="U28"/>
    </sheetView>
  </sheetViews>
  <sheetFormatPr defaultRowHeight="12.75"/>
  <cols>
    <col min="1" max="2" width="0" hidden="1" customWidth="1"/>
    <col min="3" max="3" width="20.5703125" bestFit="1" customWidth="1"/>
    <col min="4" max="21" width="8.28515625" bestFit="1" customWidth="1"/>
    <col min="22" max="24" width="9.28515625" bestFit="1" customWidth="1"/>
    <col min="25" max="25" width="18.85546875" bestFit="1" customWidth="1"/>
  </cols>
  <sheetData>
    <row r="1" spans="1:25">
      <c r="A1" s="1"/>
      <c r="B1" s="34"/>
      <c r="C1" s="1"/>
      <c r="D1" s="34">
        <f>Всего!D1</f>
        <v>45805</v>
      </c>
      <c r="E1" s="34">
        <f>Всего!E1</f>
        <v>45806</v>
      </c>
      <c r="F1" s="34">
        <f>Всего!F1</f>
        <v>45807</v>
      </c>
      <c r="G1" s="34">
        <f>Всего!G1</f>
        <v>45810</v>
      </c>
      <c r="H1" s="34">
        <f>Всего!H1</f>
        <v>45811</v>
      </c>
      <c r="I1" s="34">
        <f>Всего!I1</f>
        <v>45812</v>
      </c>
      <c r="J1" s="34">
        <f>Всего!J1</f>
        <v>45813</v>
      </c>
      <c r="K1" s="34">
        <f>Всего!K1</f>
        <v>45814</v>
      </c>
      <c r="L1" s="34">
        <f>Всего!L1</f>
        <v>45817</v>
      </c>
      <c r="M1" s="34">
        <f>Всего!M1</f>
        <v>45818</v>
      </c>
      <c r="N1" s="34">
        <f>Всего!N1</f>
        <v>45819</v>
      </c>
      <c r="O1" s="34">
        <f>Всего!O1</f>
        <v>45824</v>
      </c>
      <c r="P1" s="34">
        <f>Всего!P1</f>
        <v>45825</v>
      </c>
      <c r="Q1" s="34">
        <f>Всего!Q1</f>
        <v>45826</v>
      </c>
      <c r="R1" s="34">
        <f>Всего!R1</f>
        <v>45827</v>
      </c>
      <c r="S1" s="34">
        <f>Всего!S1</f>
        <v>45828</v>
      </c>
      <c r="T1" s="34">
        <f>Всего!T1</f>
        <v>45831</v>
      </c>
      <c r="U1" s="34">
        <f>Всего!U1</f>
        <v>45832</v>
      </c>
      <c r="V1" s="34">
        <f>Всего!V1</f>
        <v>45833</v>
      </c>
      <c r="W1" s="34">
        <f>Всего!W1</f>
        <v>45834</v>
      </c>
      <c r="X1" s="34">
        <f>Всего!X1</f>
        <v>45835</v>
      </c>
    </row>
    <row r="2" spans="1:25" ht="15.75">
      <c r="A2" s="22"/>
      <c r="C2" s="22" t="s">
        <v>37</v>
      </c>
      <c r="P2" s="3"/>
    </row>
    <row r="3" spans="1:25">
      <c r="A3" s="35"/>
      <c r="B3" s="23"/>
      <c r="C3" s="61" t="str">
        <f>цены!A3</f>
        <v>мясо птицы</v>
      </c>
      <c r="D3" s="23">
        <f>выдача!O3/Всего!$A$85</f>
        <v>7.1428571428571425E-2</v>
      </c>
      <c r="E3" s="23">
        <f>выдача!P3/Всего!$A$85</f>
        <v>6.8428571428571422E-2</v>
      </c>
      <c r="F3" s="23">
        <f>выдача!Q3/Всего!$A$85</f>
        <v>5.7142857142857148E-2</v>
      </c>
      <c r="G3" s="23">
        <f>выдача!R3/Всего!$A$85</f>
        <v>5.8928571428571427E-2</v>
      </c>
      <c r="H3" s="23">
        <f>выдача!S3/Всего!$A$85</f>
        <v>7.1428571428571425E-2</v>
      </c>
      <c r="I3" s="23">
        <f>выдача!T3/Всего!$A$85</f>
        <v>6.9214285714285714E-2</v>
      </c>
      <c r="J3" s="23">
        <f>выдача!U3/Всего!$A$85</f>
        <v>7.1428571428571425E-2</v>
      </c>
      <c r="K3" s="23">
        <f>выдача!V3/Всего!$A$85</f>
        <v>7.2071428571428564E-2</v>
      </c>
      <c r="L3" s="23">
        <f>выдача!W3/Всего!$A$85</f>
        <v>6.357142857142857E-2</v>
      </c>
      <c r="M3" s="23">
        <f>выдача!X3/Всего!$A$85</f>
        <v>5.9428571428571428E-2</v>
      </c>
      <c r="N3" s="23">
        <f>выдача!Y3/Всего!$A$85</f>
        <v>5.9285714285714282E-2</v>
      </c>
      <c r="O3" s="23">
        <f>выдача!Z3/Всего!$A$85</f>
        <v>5.8714285714285712E-2</v>
      </c>
      <c r="P3" s="23">
        <f>выдача!AA3/Всего!$A$85</f>
        <v>7.1999999999999995E-2</v>
      </c>
      <c r="Q3" s="23">
        <f>выдача!AB3/Всего!$A$85</f>
        <v>7.1428571428571425E-2</v>
      </c>
      <c r="R3" s="23">
        <f>выдача!AC3/Всего!$A$85</f>
        <v>5.7142857142857148E-2</v>
      </c>
      <c r="S3" s="23">
        <f>выдача!AD3/Всего!$A$85</f>
        <v>5.9714285714285706E-2</v>
      </c>
      <c r="T3" s="23">
        <f>выдача!AE3/Всего!$A$85</f>
        <v>0.11171428571428572</v>
      </c>
      <c r="U3" s="23">
        <f>выдача!AF3/Всего!$A$85</f>
        <v>5.8999999999999997E-2</v>
      </c>
      <c r="V3" s="23">
        <f>выдача!AG3/Всего!$A$85</f>
        <v>5.8999999999999997E-2</v>
      </c>
      <c r="W3" s="23">
        <f>выдача!AH3/Всего!$A$85</f>
        <v>7.1428571428571425E-2</v>
      </c>
      <c r="X3" s="23">
        <f>выдача!AI3/Всего!$A$85</f>
        <v>8.6214285714285716E-2</v>
      </c>
      <c r="Y3" t="str">
        <f t="shared" ref="Y3:Y66" si="0">C3</f>
        <v>мясо птицы</v>
      </c>
    </row>
    <row r="4" spans="1:25">
      <c r="A4" s="10"/>
      <c r="B4" s="23"/>
      <c r="C4" s="61" t="str">
        <f>цены!A4</f>
        <v>сосиски</v>
      </c>
      <c r="D4" s="23">
        <f>выдача!O4/Всего!$A$85</f>
        <v>0.15357142857142855</v>
      </c>
      <c r="E4" s="23">
        <f>выдача!P4/Всего!$A$85</f>
        <v>0.14949999999999999</v>
      </c>
      <c r="F4" s="23">
        <f>выдача!Q4/Всего!$A$85</f>
        <v>0</v>
      </c>
      <c r="G4" s="23">
        <f>выдача!R4/Всего!$A$85</f>
        <v>0</v>
      </c>
      <c r="H4" s="23">
        <f>выдача!S4/Всего!$A$85</f>
        <v>0</v>
      </c>
      <c r="I4" s="23">
        <f>выдача!T4/Всего!$A$85</f>
        <v>0</v>
      </c>
      <c r="J4" s="23">
        <f>выдача!U4/Всего!$A$85</f>
        <v>7.8571428571428584E-2</v>
      </c>
      <c r="K4" s="23">
        <f>выдача!V4/Всего!$A$85</f>
        <v>7.4999999999999997E-2</v>
      </c>
      <c r="L4" s="23">
        <f>выдача!W4/Всего!$A$85</f>
        <v>0</v>
      </c>
      <c r="M4" s="23">
        <f>выдача!X4/Всего!$A$85</f>
        <v>7.4285714285714288E-2</v>
      </c>
      <c r="N4" s="23">
        <f>выдача!Y4/Всего!$A$85</f>
        <v>7.4428571428571427E-2</v>
      </c>
      <c r="O4" s="23">
        <f>выдача!Z4/Всего!$A$85</f>
        <v>0</v>
      </c>
      <c r="P4" s="23">
        <f>выдача!AA4/Всего!$A$85</f>
        <v>0</v>
      </c>
      <c r="Q4" s="23">
        <f>выдача!AB4/Всего!$A$85</f>
        <v>0</v>
      </c>
      <c r="R4" s="23">
        <f>выдача!AC4/Всего!$A$85</f>
        <v>0</v>
      </c>
      <c r="S4" s="23">
        <f>выдача!AD4/Всего!$A$85</f>
        <v>0</v>
      </c>
      <c r="T4" s="23">
        <f>выдача!AE4/Всего!$A$85</f>
        <v>0</v>
      </c>
      <c r="U4" s="23">
        <f>выдача!AF4/Всего!$A$85</f>
        <v>7.5999999999999998E-2</v>
      </c>
      <c r="V4" s="23">
        <f>выдача!AG4/Всего!$A$85</f>
        <v>7.5928571428571429E-2</v>
      </c>
      <c r="W4" s="23">
        <f>выдача!AH4/Всего!$A$85</f>
        <v>0</v>
      </c>
      <c r="X4" s="23">
        <f>выдача!AI4/Всего!$A$85</f>
        <v>0</v>
      </c>
      <c r="Y4" t="str">
        <f t="shared" si="0"/>
        <v>сосиски</v>
      </c>
    </row>
    <row r="5" spans="1:25">
      <c r="A5" s="10"/>
      <c r="B5" s="23"/>
      <c r="C5" s="61" t="str">
        <f>цены!A5</f>
        <v>котлеты</v>
      </c>
      <c r="D5" s="23">
        <f>выдача!O5/Всего!$A$85</f>
        <v>0</v>
      </c>
      <c r="E5" s="23">
        <f>выдача!P5/Всего!$A$85</f>
        <v>0</v>
      </c>
      <c r="F5" s="23">
        <f>выдача!Q5/Всего!$A$85</f>
        <v>0.14285714285714285</v>
      </c>
      <c r="G5" s="23">
        <f>выдача!R5/Всего!$A$85</f>
        <v>0</v>
      </c>
      <c r="H5" s="23">
        <f>выдача!S5/Всего!$A$85</f>
        <v>0.14285714285714285</v>
      </c>
      <c r="I5" s="23">
        <f>выдача!T5/Всего!$A$85</f>
        <v>0</v>
      </c>
      <c r="J5" s="23">
        <f>выдача!U5/Всего!$A$85</f>
        <v>0</v>
      </c>
      <c r="K5" s="23">
        <f>выдача!V5/Всего!$A$85</f>
        <v>0</v>
      </c>
      <c r="L5" s="23">
        <f>выдача!W5/Всего!$A$85</f>
        <v>0</v>
      </c>
      <c r="M5" s="23">
        <f>выдача!X5/Всего!$A$85</f>
        <v>0</v>
      </c>
      <c r="N5" s="23">
        <f>выдача!Y5/Всего!$A$85</f>
        <v>0</v>
      </c>
      <c r="O5" s="23">
        <f>выдача!Z5/Всего!$A$85</f>
        <v>0.14285714285714285</v>
      </c>
      <c r="P5" s="23">
        <f>выдача!AA5/Всего!$A$85</f>
        <v>0</v>
      </c>
      <c r="Q5" s="23">
        <f>выдача!AB5/Всего!$A$85</f>
        <v>0.14285714285714285</v>
      </c>
      <c r="R5" s="23">
        <f>выдача!AC5/Всего!$A$85</f>
        <v>0</v>
      </c>
      <c r="S5" s="23">
        <f>выдача!AD5/Всего!$A$85</f>
        <v>0.14285714285714285</v>
      </c>
      <c r="T5" s="23">
        <f>выдача!AE5/Всего!$A$85</f>
        <v>0.14285714285714285</v>
      </c>
      <c r="U5" s="23">
        <f>выдача!AF5/Всего!$A$85</f>
        <v>0</v>
      </c>
      <c r="V5" s="23">
        <f>выдача!AG5/Всего!$A$85</f>
        <v>0</v>
      </c>
      <c r="W5" s="23">
        <f>выдача!AH5/Всего!$A$85</f>
        <v>0.14285714285714285</v>
      </c>
      <c r="X5" s="23">
        <f>выдача!AI5/Всего!$A$85</f>
        <v>0</v>
      </c>
      <c r="Y5" t="str">
        <f t="shared" si="0"/>
        <v>котлеты</v>
      </c>
    </row>
    <row r="6" spans="1:25">
      <c r="A6" s="10"/>
      <c r="B6" s="23"/>
      <c r="C6" s="61" t="str">
        <f>цены!A6</f>
        <v>рыба (минтай)</v>
      </c>
      <c r="D6" s="23">
        <f>выдача!O6/Всего!$A$85</f>
        <v>0</v>
      </c>
      <c r="E6" s="23">
        <f>выдача!P6/Всего!$A$85</f>
        <v>0</v>
      </c>
      <c r="F6" s="23">
        <f>выдача!Q6/Всего!$A$85</f>
        <v>0</v>
      </c>
      <c r="G6" s="23">
        <f>выдача!R6/Всего!$A$85</f>
        <v>0.10714285714285714</v>
      </c>
      <c r="H6" s="23">
        <f>выдача!S6/Всего!$A$85</f>
        <v>0</v>
      </c>
      <c r="I6" s="23">
        <f>выдача!T6/Всего!$A$85</f>
        <v>0.10714285714285714</v>
      </c>
      <c r="J6" s="23">
        <f>выдача!U6/Всего!$A$85</f>
        <v>0</v>
      </c>
      <c r="K6" s="23">
        <f>выдача!V6/Всего!$A$85</f>
        <v>0</v>
      </c>
      <c r="L6" s="23">
        <f>выдача!W6/Всего!$A$85</f>
        <v>0.10714285714285714</v>
      </c>
      <c r="M6" s="23">
        <f>выдача!X6/Всего!$A$85</f>
        <v>0</v>
      </c>
      <c r="N6" s="23">
        <f>выдача!Y6/Всего!$A$85</f>
        <v>0</v>
      </c>
      <c r="O6" s="23">
        <f>выдача!Z6/Всего!$A$85</f>
        <v>0</v>
      </c>
      <c r="P6" s="23">
        <f>выдача!AA6/Всего!$A$85</f>
        <v>0.10714285714285714</v>
      </c>
      <c r="Q6" s="23">
        <f>выдача!AB6/Всего!$A$85</f>
        <v>0</v>
      </c>
      <c r="R6" s="23">
        <f>выдача!AC6/Всего!$A$85</f>
        <v>0</v>
      </c>
      <c r="S6" s="23">
        <f>выдача!AD6/Всего!$A$85</f>
        <v>0</v>
      </c>
      <c r="T6" s="23">
        <f>выдача!AE6/Всего!$A$85</f>
        <v>0</v>
      </c>
      <c r="U6" s="23">
        <f>выдача!AF6/Всего!$A$85</f>
        <v>0</v>
      </c>
      <c r="V6" s="23">
        <f>выдача!AG6/Всего!$A$85</f>
        <v>0</v>
      </c>
      <c r="W6" s="23">
        <f>выдача!AH6/Всего!$A$85</f>
        <v>0</v>
      </c>
      <c r="X6" s="23">
        <f>выдача!AI6/Всего!$A$85</f>
        <v>0.11071428571428572</v>
      </c>
      <c r="Y6" t="str">
        <f t="shared" si="0"/>
        <v>рыба (минтай)</v>
      </c>
    </row>
    <row r="7" spans="1:25">
      <c r="A7" s="10"/>
      <c r="B7" s="23"/>
      <c r="C7" s="61">
        <f>цены!A7</f>
        <v>0</v>
      </c>
      <c r="D7" s="23">
        <f>выдача!O7/Всего!$A$85</f>
        <v>0</v>
      </c>
      <c r="E7" s="23">
        <f>выдача!P7/Всего!$A$85</f>
        <v>0</v>
      </c>
      <c r="F7" s="23">
        <f>выдача!Q7/Всего!$A$85</f>
        <v>0</v>
      </c>
      <c r="G7" s="23">
        <f>выдача!R7/Всего!$A$85</f>
        <v>0</v>
      </c>
      <c r="H7" s="23">
        <f>выдача!S7/Всего!$A$85</f>
        <v>0</v>
      </c>
      <c r="I7" s="23">
        <f>выдача!T7/Всего!$A$85</f>
        <v>0</v>
      </c>
      <c r="J7" s="23">
        <f>выдача!U7/Всего!$A$85</f>
        <v>0</v>
      </c>
      <c r="K7" s="23">
        <f>выдача!V7/Всего!$A$85</f>
        <v>0</v>
      </c>
      <c r="L7" s="23">
        <f>выдача!W7/Всего!$A$85</f>
        <v>0</v>
      </c>
      <c r="M7" s="23">
        <f>выдача!X7/Всего!$A$85</f>
        <v>0</v>
      </c>
      <c r="N7" s="23">
        <f>выдача!Y7/Всего!$A$85</f>
        <v>0</v>
      </c>
      <c r="O7" s="23">
        <f>выдача!Z7/Всего!$A$85</f>
        <v>0</v>
      </c>
      <c r="P7" s="23">
        <f>выдача!AA7/Всего!$A$85</f>
        <v>0</v>
      </c>
      <c r="Q7" s="23">
        <f>выдача!AB7/Всего!$A$85</f>
        <v>0</v>
      </c>
      <c r="R7" s="23">
        <f>выдача!AC7/Всего!$A$85</f>
        <v>0</v>
      </c>
      <c r="S7" s="23">
        <f>выдача!AD7/Всего!$A$85</f>
        <v>0</v>
      </c>
      <c r="T7" s="23">
        <f>выдача!AE7/Всего!$A$85</f>
        <v>0</v>
      </c>
      <c r="U7" s="23">
        <f>выдача!AF7/Всего!$A$85</f>
        <v>0</v>
      </c>
      <c r="V7" s="23">
        <f>выдача!AG7/Всего!$A$85</f>
        <v>0</v>
      </c>
      <c r="W7" s="23">
        <f>выдача!AH7/Всего!$A$85</f>
        <v>0</v>
      </c>
      <c r="X7" s="23">
        <f>выдача!AI7/Всего!$A$85</f>
        <v>0</v>
      </c>
      <c r="Y7">
        <f t="shared" si="0"/>
        <v>0</v>
      </c>
    </row>
    <row r="8" spans="1:25">
      <c r="A8" s="10"/>
      <c r="B8" s="23"/>
      <c r="C8" s="61">
        <f>цены!A8</f>
        <v>0</v>
      </c>
      <c r="D8" s="23">
        <f>выдача!O8/Всего!$A$85</f>
        <v>0</v>
      </c>
      <c r="E8" s="23">
        <f>выдача!P8/Всего!$A$85</f>
        <v>0</v>
      </c>
      <c r="F8" s="23">
        <f>выдача!Q8/Всего!$A$85</f>
        <v>0</v>
      </c>
      <c r="G8" s="23">
        <f>выдача!R8/Всего!$A$85</f>
        <v>0</v>
      </c>
      <c r="H8" s="23">
        <f>выдача!S8/Всего!$A$85</f>
        <v>0</v>
      </c>
      <c r="I8" s="23">
        <f>выдача!T8/Всего!$A$85</f>
        <v>0</v>
      </c>
      <c r="J8" s="23">
        <f>выдача!U8/Всего!$A$85</f>
        <v>0</v>
      </c>
      <c r="K8" s="23">
        <f>выдача!V8/Всего!$A$85</f>
        <v>0</v>
      </c>
      <c r="L8" s="23">
        <f>выдача!W8/Всего!$A$85</f>
        <v>0</v>
      </c>
      <c r="M8" s="23">
        <f>выдача!X8/Всего!$A$85</f>
        <v>0</v>
      </c>
      <c r="N8" s="23">
        <f>выдача!Y8/Всего!$A$85</f>
        <v>0</v>
      </c>
      <c r="O8" s="23">
        <f>выдача!Z8/Всего!$A$85</f>
        <v>0</v>
      </c>
      <c r="P8" s="23">
        <f>выдача!AA8/Всего!$A$85</f>
        <v>0</v>
      </c>
      <c r="Q8" s="23">
        <f>выдача!AB8/Всего!$A$85</f>
        <v>0</v>
      </c>
      <c r="R8" s="23">
        <f>выдача!AC8/Всего!$A$85</f>
        <v>0</v>
      </c>
      <c r="S8" s="23">
        <f>выдача!AD8/Всего!$A$85</f>
        <v>0</v>
      </c>
      <c r="T8" s="23">
        <f>выдача!AE8/Всего!$A$85</f>
        <v>0</v>
      </c>
      <c r="U8" s="23">
        <f>выдача!AF8/Всего!$A$85</f>
        <v>0</v>
      </c>
      <c r="V8" s="23">
        <f>выдача!AG8/Всего!$A$85</f>
        <v>0</v>
      </c>
      <c r="W8" s="23">
        <f>выдача!AH8/Всего!$A$85</f>
        <v>0</v>
      </c>
      <c r="X8" s="23">
        <f>выдача!AI8/Всего!$A$85</f>
        <v>0</v>
      </c>
      <c r="Y8">
        <f t="shared" si="0"/>
        <v>0</v>
      </c>
    </row>
    <row r="9" spans="1:25">
      <c r="A9" s="10"/>
      <c r="B9" s="23"/>
      <c r="C9" s="61" t="str">
        <f>цены!A9</f>
        <v>масло сливочное</v>
      </c>
      <c r="D9" s="23">
        <f>выдача!O9/Всего!$A$85</f>
        <v>0.10714285714285714</v>
      </c>
      <c r="E9" s="23">
        <f>выдача!P9/Всего!$A$85</f>
        <v>0.10714285714285714</v>
      </c>
      <c r="F9" s="23">
        <f>выдача!Q9/Всего!$A$85</f>
        <v>0.10714285714285714</v>
      </c>
      <c r="G9" s="23">
        <f>выдача!R9/Всего!$A$85</f>
        <v>0.10714285714285714</v>
      </c>
      <c r="H9" s="23">
        <f>выдача!S9/Всего!$A$85</f>
        <v>0.10714285714285714</v>
      </c>
      <c r="I9" s="23">
        <f>выдача!T9/Всего!$A$85</f>
        <v>0.10714285714285714</v>
      </c>
      <c r="J9" s="23">
        <f>выдача!U9/Всего!$A$85</f>
        <v>0.10714285714285714</v>
      </c>
      <c r="K9" s="23">
        <f>выдача!V9/Всего!$A$85</f>
        <v>0.10714285714285714</v>
      </c>
      <c r="L9" s="23">
        <f>выдача!W9/Всего!$A$85</f>
        <v>0.10714285714285714</v>
      </c>
      <c r="M9" s="23">
        <f>выдача!X9/Всего!$A$85</f>
        <v>0.10714285714285714</v>
      </c>
      <c r="N9" s="23">
        <f>выдача!Y9/Всего!$A$85</f>
        <v>0.10714285714285714</v>
      </c>
      <c r="O9" s="23">
        <f>выдача!Z9/Всего!$A$85</f>
        <v>0.10714285714285714</v>
      </c>
      <c r="P9" s="23">
        <f>выдача!AA9/Всего!$A$85</f>
        <v>0.10714285714285714</v>
      </c>
      <c r="Q9" s="23">
        <f>выдача!AB9/Всего!$A$85</f>
        <v>0.10714285714285714</v>
      </c>
      <c r="R9" s="23">
        <f>выдача!AC9/Всего!$A$85</f>
        <v>0.10714285714285714</v>
      </c>
      <c r="S9" s="23">
        <f>выдача!AD9/Всего!$A$85</f>
        <v>0.10714285714285714</v>
      </c>
      <c r="T9" s="23">
        <f>выдача!AE9/Всего!$A$85</f>
        <v>0.10714285714285714</v>
      </c>
      <c r="U9" s="23">
        <f>выдача!AF9/Всего!$A$85</f>
        <v>0.10714285714285714</v>
      </c>
      <c r="V9" s="23">
        <f>выдача!AG9/Всего!$A$85</f>
        <v>0.10714285714285714</v>
      </c>
      <c r="W9" s="23">
        <f>выдача!AH9/Всего!$A$85</f>
        <v>0.10714285714285714</v>
      </c>
      <c r="X9" s="23">
        <f>выдача!AI9/Всего!$A$85</f>
        <v>0.14285714285714285</v>
      </c>
      <c r="Y9" t="str">
        <f t="shared" si="0"/>
        <v>масло сливочное</v>
      </c>
    </row>
    <row r="10" spans="1:25">
      <c r="A10" s="10"/>
      <c r="B10" s="23"/>
      <c r="C10" s="61" t="str">
        <f>цены!A10</f>
        <v>масло растительное</v>
      </c>
      <c r="D10" s="23">
        <f>выдача!O10/Всего!$A$85</f>
        <v>1.0714285714285714E-2</v>
      </c>
      <c r="E10" s="23">
        <f>выдача!P10/Всего!$A$85</f>
        <v>1.0714285714285714E-2</v>
      </c>
      <c r="F10" s="23">
        <f>выдача!Q10/Всего!$A$85</f>
        <v>2.1428571428571429E-2</v>
      </c>
      <c r="G10" s="23">
        <f>выдача!R10/Всего!$A$85</f>
        <v>2.1428571428571429E-2</v>
      </c>
      <c r="H10" s="23">
        <f>выдача!S10/Всего!$A$85</f>
        <v>2.1428571428571429E-2</v>
      </c>
      <c r="I10" s="23">
        <f>выдача!T10/Всего!$A$85</f>
        <v>2.1428571428571429E-2</v>
      </c>
      <c r="J10" s="23">
        <f>выдача!U10/Всего!$A$85</f>
        <v>1.0714285714285714E-2</v>
      </c>
      <c r="K10" s="23">
        <f>выдача!V10/Всего!$A$85</f>
        <v>1.0714285714285714E-2</v>
      </c>
      <c r="L10" s="23">
        <f>выдача!W10/Всего!$A$85</f>
        <v>2.1428571428571429E-2</v>
      </c>
      <c r="M10" s="73">
        <f>выдача!X10/Всего!$A$85</f>
        <v>1.0714285714285714E-2</v>
      </c>
      <c r="N10" s="23">
        <f>выдача!Y10/Всего!$A$85</f>
        <v>1.4285714285714287E-2</v>
      </c>
      <c r="O10" s="23">
        <f>выдача!Z10/Всего!$A$85</f>
        <v>2.4999999999999998E-2</v>
      </c>
      <c r="P10" s="23">
        <f>выдача!AA10/Всего!$A$85</f>
        <v>2.4999999999999998E-2</v>
      </c>
      <c r="Q10" s="23">
        <f>выдача!AB10/Всего!$A$85</f>
        <v>2.4999999999999998E-2</v>
      </c>
      <c r="R10" s="23">
        <f>выдача!AC10/Всего!$A$85</f>
        <v>7.1428571428571435E-3</v>
      </c>
      <c r="S10" s="23">
        <f>выдача!AD10/Всего!$A$85</f>
        <v>2.1428571428571429E-2</v>
      </c>
      <c r="T10" s="23">
        <f>выдача!AE10/Всего!$A$85</f>
        <v>0.02</v>
      </c>
      <c r="U10" s="23">
        <f>выдача!AF10/Всего!$A$85</f>
        <v>2.0357142857142855E-2</v>
      </c>
      <c r="V10" s="23">
        <f>выдача!AG10/Всего!$A$85</f>
        <v>1.4285714285714287E-2</v>
      </c>
      <c r="W10" s="23">
        <f>выдача!AH10/Всего!$A$85</f>
        <v>2.4999999999999998E-2</v>
      </c>
      <c r="X10" s="23">
        <f>выдача!AI10/Всего!$A$85</f>
        <v>2.75E-2</v>
      </c>
      <c r="Y10" t="str">
        <f t="shared" si="0"/>
        <v>масло растительное</v>
      </c>
    </row>
    <row r="11" spans="1:25">
      <c r="A11" s="10"/>
      <c r="B11" s="23"/>
      <c r="C11" s="61" t="str">
        <f>цены!A11</f>
        <v>молоко</v>
      </c>
      <c r="D11" s="23">
        <f>выдача!O11/Всего!$A$85</f>
        <v>0.14285714285714285</v>
      </c>
      <c r="E11" s="23">
        <f>выдача!P11/Всего!$A$85</f>
        <v>0.14285714285714285</v>
      </c>
      <c r="F11" s="23">
        <f>выдача!Q11/Всего!$A$85</f>
        <v>0.2857142857142857</v>
      </c>
      <c r="G11" s="23">
        <f>выдача!R11/Всего!$A$85</f>
        <v>0.14285714285714285</v>
      </c>
      <c r="H11" s="23">
        <f>выдача!S11/Всего!$A$85</f>
        <v>0.14285714285714285</v>
      </c>
      <c r="I11" s="23">
        <f>выдача!T11/Всего!$A$85</f>
        <v>0.14285714285714285</v>
      </c>
      <c r="J11" s="23">
        <f>выдача!U11/Всего!$A$85</f>
        <v>0.2857142857142857</v>
      </c>
      <c r="K11" s="23">
        <f>выдача!V11/Всего!$A$85</f>
        <v>0.14285714285714285</v>
      </c>
      <c r="L11" s="23">
        <f>выдача!W11/Всего!$A$85</f>
        <v>0.14285714285714285</v>
      </c>
      <c r="M11" s="23">
        <f>выдача!X11/Всего!$A$85</f>
        <v>0.2857142857142857</v>
      </c>
      <c r="N11" s="23">
        <f>выдача!Y11/Всего!$A$85</f>
        <v>0.14285714285714285</v>
      </c>
      <c r="O11" s="23">
        <f>выдача!Z11/Всего!$A$85</f>
        <v>0.14285714285714285</v>
      </c>
      <c r="P11" s="23">
        <f>выдача!AA11/Всего!$A$85</f>
        <v>0.2857142857142857</v>
      </c>
      <c r="Q11" s="23">
        <f>выдача!AB11/Всего!$A$85</f>
        <v>0.14285714285714285</v>
      </c>
      <c r="R11" s="23">
        <f>выдача!AC11/Всего!$A$85</f>
        <v>0.14285714285714285</v>
      </c>
      <c r="S11" s="23">
        <f>выдача!AD11/Всего!$A$85</f>
        <v>0.14285714285714285</v>
      </c>
      <c r="T11" s="23">
        <f>выдача!AE11/Всего!$A$85</f>
        <v>0.2857142857142857</v>
      </c>
      <c r="U11" s="23">
        <f>выдача!AF11/Всего!$A$85</f>
        <v>0.14285714285714285</v>
      </c>
      <c r="V11" s="23">
        <f>выдача!AG11/Всего!$A$85</f>
        <v>0.2857142857142857</v>
      </c>
      <c r="W11" s="23">
        <f>выдача!AH11/Всего!$A$85</f>
        <v>0.14285714285714285</v>
      </c>
      <c r="X11" s="23">
        <f>выдача!AI11/Всего!$A$85</f>
        <v>0.14285714285714285</v>
      </c>
      <c r="Y11" t="str">
        <f t="shared" si="0"/>
        <v>молоко</v>
      </c>
    </row>
    <row r="12" spans="1:25">
      <c r="A12" s="10"/>
      <c r="B12" s="23"/>
      <c r="C12" s="61" t="str">
        <f>цены!A12</f>
        <v>мука пшеничная</v>
      </c>
      <c r="D12" s="23">
        <f>выдача!O12/Всего!$A$85</f>
        <v>0</v>
      </c>
      <c r="E12" s="23">
        <f>выдача!P12/Всего!$A$85</f>
        <v>0</v>
      </c>
      <c r="F12" s="23">
        <f>выдача!Q12/Всего!$A$85</f>
        <v>0</v>
      </c>
      <c r="G12" s="23">
        <f>выдача!R12/Всего!$A$85</f>
        <v>1.4285714285714287E-2</v>
      </c>
      <c r="H12" s="23">
        <f>выдача!S12/Всего!$A$85</f>
        <v>0</v>
      </c>
      <c r="I12" s="23">
        <f>выдача!T12/Всего!$A$85</f>
        <v>1.4285714285714287E-2</v>
      </c>
      <c r="J12" s="23">
        <f>выдача!U12/Всего!$A$85</f>
        <v>0</v>
      </c>
      <c r="K12" s="23">
        <f>выдача!V12/Всего!$A$85</f>
        <v>0</v>
      </c>
      <c r="L12" s="23">
        <f>выдача!W12/Всего!$A$85</f>
        <v>1.4285714285714287E-2</v>
      </c>
      <c r="M12" s="23">
        <f>выдача!X12/Всего!$A$85</f>
        <v>0</v>
      </c>
      <c r="N12" s="23">
        <f>выдача!Y12/Всего!$A$85</f>
        <v>0</v>
      </c>
      <c r="O12" s="23">
        <f>выдача!Z12/Всего!$A$85</f>
        <v>0</v>
      </c>
      <c r="P12" s="23">
        <f>выдача!AA12/Всего!$A$85</f>
        <v>7.1428571428571435E-3</v>
      </c>
      <c r="Q12" s="23">
        <f>выдача!AB12/Всего!$A$85</f>
        <v>0</v>
      </c>
      <c r="R12" s="23">
        <f>выдача!AC12/Всего!$A$85</f>
        <v>0</v>
      </c>
      <c r="S12" s="23">
        <f>выдача!AD12/Всего!$A$85</f>
        <v>0</v>
      </c>
      <c r="T12" s="23">
        <f>выдача!AE12/Всего!$A$85</f>
        <v>0</v>
      </c>
      <c r="U12" s="23">
        <f>выдача!AF12/Всего!$A$85</f>
        <v>0</v>
      </c>
      <c r="V12" s="23">
        <f>выдача!AG12/Всего!$A$85</f>
        <v>0</v>
      </c>
      <c r="W12" s="23">
        <f>выдача!AH12/Всего!$A$85</f>
        <v>0</v>
      </c>
      <c r="X12" s="23">
        <f>выдача!AI12/Всего!$A$85</f>
        <v>2.1428571428571429E-2</v>
      </c>
      <c r="Y12" t="str">
        <f t="shared" si="0"/>
        <v>мука пшеничная</v>
      </c>
    </row>
    <row r="13" spans="1:25">
      <c r="A13" s="10"/>
      <c r="B13" s="23"/>
      <c r="C13" s="61">
        <f>цены!A13</f>
        <v>0</v>
      </c>
      <c r="D13" s="23">
        <f>выдача!O13/Всего!$A$85</f>
        <v>0</v>
      </c>
      <c r="E13" s="23">
        <f>выдача!P13/Всего!$A$85</f>
        <v>0</v>
      </c>
      <c r="F13" s="23">
        <f>выдача!Q13/Всего!$A$85</f>
        <v>0</v>
      </c>
      <c r="G13" s="23">
        <f>выдача!R13/Всего!$A$85</f>
        <v>0</v>
      </c>
      <c r="H13" s="23">
        <f>выдача!S13/Всего!$A$85</f>
        <v>0</v>
      </c>
      <c r="I13" s="23">
        <f>выдача!T13/Всего!$A$85</f>
        <v>0</v>
      </c>
      <c r="J13" s="23">
        <f>выдача!U13/Всего!$A$85</f>
        <v>0</v>
      </c>
      <c r="K13" s="23">
        <f>выдача!V13/Всего!$A$85</f>
        <v>0</v>
      </c>
      <c r="L13" s="23">
        <f>выдача!W13/Всего!$A$85</f>
        <v>0</v>
      </c>
      <c r="M13" s="23">
        <f>выдача!X13/Всего!$A$85</f>
        <v>0</v>
      </c>
      <c r="N13" s="23">
        <f>выдача!Y13/Всего!$A$85</f>
        <v>0</v>
      </c>
      <c r="O13" s="23">
        <f>выдача!Z13/Всего!$A$85</f>
        <v>0</v>
      </c>
      <c r="P13" s="23">
        <f>выдача!AA13/Всего!$A$85</f>
        <v>0</v>
      </c>
      <c r="Q13" s="23">
        <f>выдача!AB13/Всего!$A$85</f>
        <v>0</v>
      </c>
      <c r="R13" s="23">
        <f>выдача!AC13/Всего!$A$85</f>
        <v>0</v>
      </c>
      <c r="S13" s="23">
        <f>выдача!AD13/Всего!$A$85</f>
        <v>0</v>
      </c>
      <c r="T13" s="23">
        <f>выдача!AE13/Всего!$A$85</f>
        <v>0</v>
      </c>
      <c r="U13" s="23">
        <f>выдача!AF13/Всего!$A$85</f>
        <v>0</v>
      </c>
      <c r="V13" s="23">
        <f>выдача!AG13/Всего!$A$85</f>
        <v>0</v>
      </c>
      <c r="W13" s="23">
        <f>выдача!AH13/Всего!$A$85</f>
        <v>0</v>
      </c>
      <c r="X13" s="23">
        <f>выдача!AI13/Всего!$A$85</f>
        <v>0</v>
      </c>
      <c r="Y13">
        <f t="shared" si="0"/>
        <v>0</v>
      </c>
    </row>
    <row r="14" spans="1:25">
      <c r="A14" s="10"/>
      <c r="B14" s="23"/>
      <c r="C14" s="61" t="str">
        <f>цены!A14</f>
        <v>гречка</v>
      </c>
      <c r="D14" s="23">
        <f>выдача!O14/Всего!$A$85</f>
        <v>0</v>
      </c>
      <c r="E14" s="23">
        <f>выдача!P14/Всего!$A$85</f>
        <v>0</v>
      </c>
      <c r="F14" s="23">
        <f>выдача!Q14/Всего!$A$85</f>
        <v>7.1428571428571425E-2</v>
      </c>
      <c r="G14" s="23">
        <f>выдача!R14/Всего!$A$85</f>
        <v>0</v>
      </c>
      <c r="H14" s="23">
        <f>выдача!S14/Всего!$A$85</f>
        <v>0</v>
      </c>
      <c r="I14" s="23">
        <f>выдача!T14/Всего!$A$85</f>
        <v>0</v>
      </c>
      <c r="J14" s="23">
        <f>выдача!U14/Всего!$A$85</f>
        <v>3.5714285714285712E-2</v>
      </c>
      <c r="K14" s="23">
        <f>выдача!V14/Всего!$A$85</f>
        <v>0</v>
      </c>
      <c r="L14" s="23">
        <f>выдача!W14/Всего!$A$85</f>
        <v>7.1428571428571425E-2</v>
      </c>
      <c r="M14" s="23">
        <f>выдача!X14/Всего!$A$85</f>
        <v>0</v>
      </c>
      <c r="N14" s="23">
        <f>выдача!Y14/Всего!$A$85</f>
        <v>7.1428571428571425E-2</v>
      </c>
      <c r="O14" s="23">
        <f>выдача!Z14/Всего!$A$85</f>
        <v>0</v>
      </c>
      <c r="P14" s="23">
        <f>выдача!AA14/Всего!$A$85</f>
        <v>0</v>
      </c>
      <c r="Q14" s="23">
        <f>выдача!AB14/Всего!$A$85</f>
        <v>0</v>
      </c>
      <c r="R14" s="23">
        <f>выдача!AC14/Всего!$A$85</f>
        <v>0</v>
      </c>
      <c r="S14" s="23">
        <f>выдача!AD14/Всего!$A$85</f>
        <v>0</v>
      </c>
      <c r="T14" s="23">
        <f>выдача!AE14/Всего!$A$85</f>
        <v>7.1428571428571425E-2</v>
      </c>
      <c r="U14" s="23">
        <f>выдача!AF14/Всего!$A$85</f>
        <v>0</v>
      </c>
      <c r="V14" s="23">
        <f>выдача!AG14/Всего!$A$85</f>
        <v>0</v>
      </c>
      <c r="W14" s="23">
        <f>выдача!AH14/Всего!$A$85</f>
        <v>3.5714285714285712E-2</v>
      </c>
      <c r="X14" s="23">
        <f>выдача!AI14/Всего!$A$85</f>
        <v>0</v>
      </c>
      <c r="Y14" t="str">
        <f t="shared" si="0"/>
        <v>гречка</v>
      </c>
    </row>
    <row r="15" spans="1:25">
      <c r="A15" s="10"/>
      <c r="B15" s="23"/>
      <c r="C15" s="61" t="str">
        <f>цены!A15</f>
        <v>манка</v>
      </c>
      <c r="D15" s="23">
        <f>выдача!O15/Всего!$A$85</f>
        <v>3.5714285714285712E-2</v>
      </c>
      <c r="E15" s="23">
        <f>выдача!P15/Всего!$A$85</f>
        <v>0</v>
      </c>
      <c r="F15" s="23">
        <f>выдача!Q15/Всего!$A$85</f>
        <v>0</v>
      </c>
      <c r="G15" s="23">
        <f>выдача!R15/Всего!$A$85</f>
        <v>3.5714285714285712E-2</v>
      </c>
      <c r="H15" s="23">
        <f>выдача!S15/Всего!$A$85</f>
        <v>0</v>
      </c>
      <c r="I15" s="23">
        <f>выдача!T15/Всего!$A$85</f>
        <v>3.5714285714285712E-2</v>
      </c>
      <c r="J15" s="23">
        <f>выдача!U15/Всего!$A$85</f>
        <v>0</v>
      </c>
      <c r="K15" s="23">
        <f>выдача!V15/Всего!$A$85</f>
        <v>3.5714285714285712E-2</v>
      </c>
      <c r="L15" s="23">
        <f>выдача!W15/Всего!$A$85</f>
        <v>0</v>
      </c>
      <c r="M15" s="23">
        <f>выдача!X15/Всего!$A$85</f>
        <v>3.5714285714285712E-2</v>
      </c>
      <c r="N15" s="23">
        <f>выдача!Y15/Всего!$A$85</f>
        <v>0</v>
      </c>
      <c r="O15" s="23">
        <f>выдача!Z15/Всего!$A$85</f>
        <v>0</v>
      </c>
      <c r="P15" s="23">
        <f>выдача!AA15/Всего!$A$85</f>
        <v>0</v>
      </c>
      <c r="Q15" s="23">
        <f>выдача!AB15/Всего!$A$85</f>
        <v>0</v>
      </c>
      <c r="R15" s="23">
        <f>выдача!AC15/Всего!$A$85</f>
        <v>3.5714285714285712E-2</v>
      </c>
      <c r="S15" s="23">
        <f>выдача!AD15/Всего!$A$85</f>
        <v>0</v>
      </c>
      <c r="T15" s="23">
        <f>выдача!AE15/Всего!$A$85</f>
        <v>0</v>
      </c>
      <c r="U15" s="23">
        <f>выдача!AF15/Всего!$A$85</f>
        <v>0</v>
      </c>
      <c r="V15" s="23">
        <f>выдача!AG15/Всего!$A$85</f>
        <v>3.5714285714285712E-2</v>
      </c>
      <c r="W15" s="23">
        <f>выдача!AH15/Всего!$A$85</f>
        <v>0</v>
      </c>
      <c r="X15" s="23">
        <f>выдача!AI15/Всего!$A$85</f>
        <v>3.5714285714285712E-2</v>
      </c>
      <c r="Y15" t="str">
        <f t="shared" si="0"/>
        <v>манка</v>
      </c>
    </row>
    <row r="16" spans="1:25">
      <c r="A16" s="10"/>
      <c r="B16" s="23"/>
      <c r="C16" s="61" t="str">
        <f>цены!A16</f>
        <v>рис</v>
      </c>
      <c r="D16" s="23">
        <f>выдача!O16/Всего!$A$85</f>
        <v>0</v>
      </c>
      <c r="E16" s="23">
        <f>выдача!P16/Всего!$A$85</f>
        <v>3.5714285714285712E-2</v>
      </c>
      <c r="F16" s="23">
        <f>выдача!Q16/Всего!$A$85</f>
        <v>3.5714285714285712E-2</v>
      </c>
      <c r="G16" s="23">
        <f>выдача!R16/Всего!$A$85</f>
        <v>0</v>
      </c>
      <c r="H16" s="23">
        <f>выдача!S16/Всего!$A$85</f>
        <v>3.5714285714285712E-2</v>
      </c>
      <c r="I16" s="23">
        <f>выдача!T16/Всего!$A$85</f>
        <v>7.1428571428571425E-2</v>
      </c>
      <c r="J16" s="23">
        <f>выдача!U16/Всего!$A$85</f>
        <v>0</v>
      </c>
      <c r="K16" s="23">
        <f>выдача!V16/Всего!$A$85</f>
        <v>0</v>
      </c>
      <c r="L16" s="23">
        <f>выдача!W16/Всего!$A$85</f>
        <v>3.5714285714285712E-2</v>
      </c>
      <c r="M16" s="23">
        <f>выдача!X16/Всего!$A$85</f>
        <v>0</v>
      </c>
      <c r="N16" s="23">
        <f>выдача!Y16/Всего!$A$85</f>
        <v>3.5714285714285712E-2</v>
      </c>
      <c r="O16" s="23">
        <f>выдача!Z16/Всего!$A$85</f>
        <v>3.5714285714285712E-2</v>
      </c>
      <c r="P16" s="23">
        <f>выдача!AA16/Всего!$A$85</f>
        <v>0</v>
      </c>
      <c r="Q16" s="23">
        <f>выдача!AB16/Всего!$A$85</f>
        <v>3.5714285714285712E-2</v>
      </c>
      <c r="R16" s="23">
        <f>выдача!AC16/Всего!$A$85</f>
        <v>7.1428571428571425E-2</v>
      </c>
      <c r="S16" s="23">
        <f>выдача!AD16/Всего!$A$85</f>
        <v>3.5714285714285712E-2</v>
      </c>
      <c r="T16" s="23">
        <f>выдача!AE16/Всего!$A$85</f>
        <v>0</v>
      </c>
      <c r="U16" s="23">
        <f>выдача!AF16/Всего!$A$85</f>
        <v>3.5714285714285712E-2</v>
      </c>
      <c r="V16" s="23">
        <f>выдача!AG16/Всего!$A$85</f>
        <v>0</v>
      </c>
      <c r="W16" s="23">
        <f>выдача!AH16/Всего!$A$85</f>
        <v>3.5714285714285712E-2</v>
      </c>
      <c r="X16" s="23">
        <f>выдача!AI16/Всего!$A$85</f>
        <v>7.1428571428571425E-2</v>
      </c>
      <c r="Y16" t="str">
        <f t="shared" si="0"/>
        <v>рис</v>
      </c>
    </row>
    <row r="17" spans="1:25">
      <c r="A17" s="10"/>
      <c r="B17" s="23"/>
      <c r="C17" s="61" t="str">
        <f>цены!A17</f>
        <v>пшено</v>
      </c>
      <c r="D17" s="23">
        <f>выдача!O17/Всего!$A$85</f>
        <v>7.1428571428571425E-2</v>
      </c>
      <c r="E17" s="23">
        <f>выдача!P17/Всего!$A$85</f>
        <v>3.5714285714285712E-2</v>
      </c>
      <c r="F17" s="23">
        <f>выдача!Q17/Всего!$A$85</f>
        <v>0</v>
      </c>
      <c r="G17" s="23">
        <f>выдача!R17/Всего!$A$85</f>
        <v>0</v>
      </c>
      <c r="H17" s="23">
        <f>выдача!S17/Всего!$A$85</f>
        <v>3.5714285714285712E-2</v>
      </c>
      <c r="I17" s="23">
        <f>выдача!T17/Всего!$A$85</f>
        <v>0</v>
      </c>
      <c r="J17" s="23">
        <f>выдача!U17/Всего!$A$85</f>
        <v>0</v>
      </c>
      <c r="K17" s="23">
        <f>выдача!V17/Всего!$A$85</f>
        <v>7.1428571428571425E-2</v>
      </c>
      <c r="L17" s="23">
        <f>выдача!W17/Всего!$A$85</f>
        <v>0</v>
      </c>
      <c r="M17" s="23">
        <f>выдача!X17/Всего!$A$85</f>
        <v>0</v>
      </c>
      <c r="N17" s="23">
        <f>выдача!Y17/Всего!$A$85</f>
        <v>3.5714285714285712E-2</v>
      </c>
      <c r="O17" s="23">
        <f>выдача!Z17/Всего!$A$85</f>
        <v>0</v>
      </c>
      <c r="P17" s="23">
        <f>выдача!AA17/Всего!$A$85</f>
        <v>0</v>
      </c>
      <c r="Q17" s="23">
        <f>выдача!AB17/Всего!$A$85</f>
        <v>3.5714285714285712E-2</v>
      </c>
      <c r="R17" s="23">
        <f>выдача!AC17/Всего!$A$85</f>
        <v>0</v>
      </c>
      <c r="S17" s="23">
        <f>выдача!AD17/Всего!$A$85</f>
        <v>0</v>
      </c>
      <c r="T17" s="23">
        <f>выдача!AE17/Всего!$A$85</f>
        <v>3.5714285714285712E-2</v>
      </c>
      <c r="U17" s="23">
        <f>выдача!AF17/Всего!$A$85</f>
        <v>3.5714285714285712E-2</v>
      </c>
      <c r="V17" s="23">
        <f>выдача!AG17/Всего!$A$85</f>
        <v>0</v>
      </c>
      <c r="W17" s="23">
        <f>выдача!AH17/Всего!$A$85</f>
        <v>0</v>
      </c>
      <c r="X17" s="23">
        <f>выдача!AI17/Всего!$A$85</f>
        <v>0</v>
      </c>
      <c r="Y17" t="str">
        <f t="shared" si="0"/>
        <v>пшено</v>
      </c>
    </row>
    <row r="18" spans="1:25">
      <c r="A18" s="10"/>
      <c r="B18" s="23"/>
      <c r="C18" s="61" t="str">
        <f>цены!A18</f>
        <v>вермишель</v>
      </c>
      <c r="D18" s="23">
        <f>выдача!O18/Всего!$A$85</f>
        <v>0</v>
      </c>
      <c r="E18" s="23">
        <f>выдача!P18/Всего!$A$85</f>
        <v>0</v>
      </c>
      <c r="F18" s="23">
        <f>выдача!Q18/Всего!$A$85</f>
        <v>3.5714285714285712E-2</v>
      </c>
      <c r="G18" s="23">
        <f>выдача!R18/Всего!$A$85</f>
        <v>0</v>
      </c>
      <c r="H18" s="23">
        <f>выдача!S18/Всего!$A$85</f>
        <v>0</v>
      </c>
      <c r="I18" s="23">
        <f>выдача!T18/Всего!$A$85</f>
        <v>0</v>
      </c>
      <c r="J18" s="23">
        <f>выдача!U18/Всего!$A$85</f>
        <v>0</v>
      </c>
      <c r="K18" s="23">
        <f>выдача!V18/Всего!$A$85</f>
        <v>3.5714285714285712E-2</v>
      </c>
      <c r="L18" s="23">
        <f>выдача!W18/Всего!$A$85</f>
        <v>0</v>
      </c>
      <c r="M18" s="23">
        <f>выдача!X18/Всего!$A$85</f>
        <v>0</v>
      </c>
      <c r="N18" s="23">
        <f>выдача!Y18/Всего!$A$85</f>
        <v>0</v>
      </c>
      <c r="O18" s="23">
        <f>выдача!Z18/Всего!$A$85</f>
        <v>0</v>
      </c>
      <c r="P18" s="23">
        <f>выдача!AA18/Всего!$A$85</f>
        <v>3.5714285714285712E-2</v>
      </c>
      <c r="Q18" s="23">
        <f>выдача!AB18/Всего!$A$85</f>
        <v>0</v>
      </c>
      <c r="R18" s="23">
        <f>выдача!AC18/Всего!$A$85</f>
        <v>0</v>
      </c>
      <c r="S18" s="23">
        <f>выдача!AD18/Всего!$A$85</f>
        <v>0</v>
      </c>
      <c r="T18" s="23">
        <f>выдача!AE18/Всего!$A$85</f>
        <v>3.5714285714285712E-2</v>
      </c>
      <c r="U18" s="23">
        <f>выдача!AF18/Всего!$A$85</f>
        <v>0</v>
      </c>
      <c r="V18" s="23">
        <f>выдача!AG18/Всего!$A$85</f>
        <v>0</v>
      </c>
      <c r="W18" s="23">
        <f>выдача!AH18/Всего!$A$85</f>
        <v>0</v>
      </c>
      <c r="X18" s="23">
        <f>выдача!AI18/Всего!$A$85</f>
        <v>0</v>
      </c>
      <c r="Y18" t="str">
        <f t="shared" si="0"/>
        <v>вермишель</v>
      </c>
    </row>
    <row r="19" spans="1:25">
      <c r="A19" s="10"/>
      <c r="B19" s="23"/>
      <c r="C19" s="61" t="str">
        <f>цены!A19</f>
        <v>рожки</v>
      </c>
      <c r="D19" s="23">
        <f>выдача!O19/Всего!$A$85</f>
        <v>0</v>
      </c>
      <c r="E19" s="23">
        <f>выдача!P19/Всего!$A$85</f>
        <v>7.1428571428571425E-2</v>
      </c>
      <c r="F19" s="23">
        <f>выдача!Q19/Всего!$A$85</f>
        <v>0</v>
      </c>
      <c r="G19" s="23">
        <f>выдача!R19/Всего!$A$85</f>
        <v>0</v>
      </c>
      <c r="H19" s="23">
        <f>выдача!S19/Всего!$A$85</f>
        <v>7.1428571428571425E-2</v>
      </c>
      <c r="I19" s="23">
        <f>выдача!T19/Всего!$A$85</f>
        <v>0</v>
      </c>
      <c r="J19" s="23">
        <f>выдача!U19/Всего!$A$85</f>
        <v>0</v>
      </c>
      <c r="K19" s="23">
        <f>выдача!V19/Всего!$A$85</f>
        <v>0</v>
      </c>
      <c r="L19" s="23">
        <f>выдача!W19/Всего!$A$85</f>
        <v>0</v>
      </c>
      <c r="M19" s="23">
        <f>выдача!X19/Всего!$A$85</f>
        <v>0</v>
      </c>
      <c r="N19" s="23">
        <f>выдача!Y19/Всего!$A$85</f>
        <v>0</v>
      </c>
      <c r="O19" s="23">
        <f>выдача!Z19/Всего!$A$85</f>
        <v>7.1428571428571425E-2</v>
      </c>
      <c r="P19" s="23">
        <f>выдача!AA19/Всего!$A$85</f>
        <v>0</v>
      </c>
      <c r="Q19" s="23">
        <f>выдача!AB19/Всего!$A$85</f>
        <v>7.1428571428571425E-2</v>
      </c>
      <c r="R19" s="23">
        <f>выдача!AC19/Всего!$A$85</f>
        <v>0</v>
      </c>
      <c r="S19" s="23">
        <f>выдача!AD19/Всего!$A$85</f>
        <v>0</v>
      </c>
      <c r="T19" s="23">
        <f>выдача!AE19/Всего!$A$85</f>
        <v>0</v>
      </c>
      <c r="U19" s="23">
        <f>выдача!AF19/Всего!$A$85</f>
        <v>7.1428571428571425E-2</v>
      </c>
      <c r="V19" s="23">
        <f>выдача!AG19/Всего!$A$85</f>
        <v>0</v>
      </c>
      <c r="W19" s="23">
        <f>выдача!AH19/Всего!$A$85</f>
        <v>7.1428571428571425E-2</v>
      </c>
      <c r="X19" s="23">
        <f>выдача!AI19/Всего!$A$85</f>
        <v>0</v>
      </c>
      <c r="Y19" t="str">
        <f t="shared" si="0"/>
        <v>рожки</v>
      </c>
    </row>
    <row r="20" spans="1:25">
      <c r="A20" s="10"/>
      <c r="B20" s="23"/>
      <c r="C20" s="61" t="str">
        <f>цены!A20</f>
        <v>горох</v>
      </c>
      <c r="D20" s="23">
        <f>выдача!O20/Всего!$A$85</f>
        <v>3.5714285714285712E-2</v>
      </c>
      <c r="E20" s="23">
        <f>выдача!P20/Всего!$A$85</f>
        <v>0</v>
      </c>
      <c r="F20" s="23">
        <f>выдача!Q20/Всего!$A$85</f>
        <v>0</v>
      </c>
      <c r="G20" s="23">
        <f>выдача!R20/Всего!$A$85</f>
        <v>0</v>
      </c>
      <c r="H20" s="23">
        <f>выдача!S20/Всего!$A$85</f>
        <v>0</v>
      </c>
      <c r="I20" s="23">
        <f>выдача!T20/Всего!$A$85</f>
        <v>3.5714285714285712E-2</v>
      </c>
      <c r="J20" s="23">
        <f>выдача!U20/Всего!$A$85</f>
        <v>0</v>
      </c>
      <c r="K20" s="23">
        <f>выдача!V20/Всего!$A$85</f>
        <v>0</v>
      </c>
      <c r="L20" s="23">
        <f>выдача!W20/Всего!$A$85</f>
        <v>3.5714285714285712E-2</v>
      </c>
      <c r="M20" s="23">
        <f>выдача!X20/Всего!$A$85</f>
        <v>0</v>
      </c>
      <c r="N20" s="23">
        <f>выдача!Y20/Всего!$A$85</f>
        <v>0</v>
      </c>
      <c r="O20" s="23">
        <f>выдача!Z20/Всего!$A$85</f>
        <v>3.5714285714285712E-2</v>
      </c>
      <c r="P20" s="23">
        <f>выдача!AA20/Всего!$A$85</f>
        <v>0</v>
      </c>
      <c r="Q20" s="23">
        <f>выдача!AB20/Всего!$A$85</f>
        <v>0</v>
      </c>
      <c r="R20" s="23">
        <f>выдача!AC20/Всего!$A$85</f>
        <v>3.5714285714285712E-2</v>
      </c>
      <c r="S20" s="23">
        <f>выдача!AD20/Всего!$A$85</f>
        <v>0</v>
      </c>
      <c r="T20" s="23">
        <f>выдача!AE20/Всего!$A$85</f>
        <v>0</v>
      </c>
      <c r="U20" s="23">
        <f>выдача!AF20/Всего!$A$85</f>
        <v>0</v>
      </c>
      <c r="V20" s="23">
        <f>выдача!AG20/Всего!$A$85</f>
        <v>0</v>
      </c>
      <c r="W20" s="23">
        <f>выдача!AH20/Всего!$A$85</f>
        <v>0</v>
      </c>
      <c r="X20" s="23">
        <f>выдача!AI20/Всего!$A$85</f>
        <v>3.5714285714285712E-2</v>
      </c>
      <c r="Y20" t="str">
        <f t="shared" si="0"/>
        <v>горох</v>
      </c>
    </row>
    <row r="21" spans="1:25">
      <c r="A21" s="10"/>
      <c r="B21" s="23"/>
      <c r="C21" s="61">
        <f>цены!A21</f>
        <v>0</v>
      </c>
      <c r="D21" s="23">
        <f>выдача!O21/Всего!$A$85</f>
        <v>0</v>
      </c>
      <c r="E21" s="23">
        <f>выдача!P21/Всего!$A$85</f>
        <v>0</v>
      </c>
      <c r="F21" s="23">
        <f>выдача!Q21/Всего!$A$85</f>
        <v>0</v>
      </c>
      <c r="G21" s="23">
        <f>выдача!R21/Всего!$A$85</f>
        <v>0</v>
      </c>
      <c r="H21" s="23">
        <f>выдача!S21/Всего!$A$85</f>
        <v>0</v>
      </c>
      <c r="I21" s="23">
        <f>выдача!T21/Всего!$A$85</f>
        <v>0</v>
      </c>
      <c r="J21" s="23">
        <f>выдача!U21/Всего!$A$85</f>
        <v>0</v>
      </c>
      <c r="K21" s="23">
        <f>выдача!V21/Всего!$A$85</f>
        <v>0</v>
      </c>
      <c r="L21" s="23">
        <f>выдача!W21/Всего!$A$85</f>
        <v>0</v>
      </c>
      <c r="M21" s="23">
        <f>выдача!X21/Всего!$A$85</f>
        <v>0</v>
      </c>
      <c r="N21" s="23">
        <f>выдача!Y21/Всего!$A$85</f>
        <v>0</v>
      </c>
      <c r="O21" s="23">
        <f>выдача!Z21/Всего!$A$85</f>
        <v>0</v>
      </c>
      <c r="P21" s="23">
        <f>выдача!AA21/Всего!$A$85</f>
        <v>0</v>
      </c>
      <c r="Q21" s="23">
        <f>выдача!AB21/Всего!$A$85</f>
        <v>0</v>
      </c>
      <c r="R21" s="23">
        <f>выдача!AC21/Всего!$A$85</f>
        <v>0</v>
      </c>
      <c r="S21" s="23">
        <f>выдача!AD21/Всего!$A$85</f>
        <v>0</v>
      </c>
      <c r="T21" s="23">
        <f>выдача!AE21/Всего!$A$85</f>
        <v>0</v>
      </c>
      <c r="U21" s="23">
        <f>выдача!AF21/Всего!$A$85</f>
        <v>0</v>
      </c>
      <c r="V21" s="23">
        <f>выдача!AG21/Всего!$A$85</f>
        <v>0</v>
      </c>
      <c r="W21" s="23">
        <f>выдача!AH21/Всего!$A$85</f>
        <v>0</v>
      </c>
      <c r="X21" s="23">
        <f>выдача!AI21/Всего!$A$85</f>
        <v>0</v>
      </c>
      <c r="Y21">
        <f t="shared" si="0"/>
        <v>0</v>
      </c>
    </row>
    <row r="22" spans="1:25">
      <c r="A22" s="10"/>
      <c r="B22" s="23"/>
      <c r="C22" s="61" t="str">
        <f>цены!A22</f>
        <v>сахар</v>
      </c>
      <c r="D22" s="23">
        <f>выдача!O22/Всего!$A$85</f>
        <v>4.2857142857142858E-2</v>
      </c>
      <c r="E22" s="23">
        <f>выдача!P22/Всего!$A$85</f>
        <v>4.2857142857142858E-2</v>
      </c>
      <c r="F22" s="23">
        <f>выдача!Q22/Всего!$A$85</f>
        <v>4.2857142857142858E-2</v>
      </c>
      <c r="G22" s="23">
        <f>выдача!R22/Всего!$A$85</f>
        <v>4.2857142857142858E-2</v>
      </c>
      <c r="H22" s="23">
        <f>выдача!S22/Всего!$A$85</f>
        <v>4.2857142857142858E-2</v>
      </c>
      <c r="I22" s="23">
        <f>выдача!T22/Всего!$A$85</f>
        <v>4.2857142857142858E-2</v>
      </c>
      <c r="J22" s="23">
        <f>выдача!U22/Всего!$A$85</f>
        <v>4.2857142857142858E-2</v>
      </c>
      <c r="K22" s="23">
        <f>выдача!V22/Всего!$A$85</f>
        <v>4.2857142857142858E-2</v>
      </c>
      <c r="L22" s="23">
        <f>выдача!W22/Всего!$A$85</f>
        <v>4.2857142857142858E-2</v>
      </c>
      <c r="M22" s="23">
        <f>выдача!X22/Всего!$A$85</f>
        <v>4.2857142857142858E-2</v>
      </c>
      <c r="N22" s="23">
        <f>выдача!Y22/Всего!$A$85</f>
        <v>4.2857142857142858E-2</v>
      </c>
      <c r="O22" s="23">
        <f>выдача!Z22/Всего!$A$85</f>
        <v>4.2857142857142858E-2</v>
      </c>
      <c r="P22" s="23">
        <f>выдача!AA22/Всего!$A$85</f>
        <v>4.2857142857142858E-2</v>
      </c>
      <c r="Q22" s="23">
        <f>выдача!AB22/Всего!$A$85</f>
        <v>4.642857142857143E-2</v>
      </c>
      <c r="R22" s="23">
        <f>выдача!AC22/Всего!$A$85</f>
        <v>4.642857142857143E-2</v>
      </c>
      <c r="S22" s="23">
        <f>выдача!AD22/Всего!$A$85</f>
        <v>4.642857142857143E-2</v>
      </c>
      <c r="T22" s="23">
        <f>выдача!AE22/Всего!$A$85</f>
        <v>4.642857142857143E-2</v>
      </c>
      <c r="U22" s="23">
        <f>выдача!AF22/Всего!$A$85</f>
        <v>4.642857142857143E-2</v>
      </c>
      <c r="V22" s="23">
        <f>выдача!AG22/Всего!$A$85</f>
        <v>4.642857142857143E-2</v>
      </c>
      <c r="W22" s="23">
        <f>выдача!AH22/Всего!$A$85</f>
        <v>4.642857142857143E-2</v>
      </c>
      <c r="X22" s="23">
        <f>выдача!AI22/Всего!$A$85</f>
        <v>4.642857142857143E-2</v>
      </c>
      <c r="Y22" t="str">
        <f t="shared" si="0"/>
        <v>сахар</v>
      </c>
    </row>
    <row r="23" spans="1:25">
      <c r="A23" s="10"/>
      <c r="B23" s="23"/>
      <c r="C23" s="61" t="str">
        <f>цены!A23</f>
        <v>соль</v>
      </c>
      <c r="D23" s="23">
        <f>выдача!O23/Всего!$A$85</f>
        <v>7.1428571428571435E-3</v>
      </c>
      <c r="E23" s="23">
        <f>выдача!P23/Всего!$A$85</f>
        <v>6.7857142857142855E-3</v>
      </c>
      <c r="F23" s="23">
        <f>выдача!Q23/Всего!$A$85</f>
        <v>6.7857142857142855E-3</v>
      </c>
      <c r="G23" s="23">
        <f>выдача!R23/Всего!$A$85</f>
        <v>6.7857142857142855E-3</v>
      </c>
      <c r="H23" s="23">
        <f>выдача!S23/Всего!$A$85</f>
        <v>6.7857142857142855E-3</v>
      </c>
      <c r="I23" s="23">
        <f>выдача!T23/Всего!$A$85</f>
        <v>6.7857142857142855E-3</v>
      </c>
      <c r="J23" s="23">
        <f>выдача!U23/Всего!$A$85</f>
        <v>6.7857142857142855E-3</v>
      </c>
      <c r="K23" s="23">
        <f>выдача!V23/Всего!$A$85</f>
        <v>6.7857142857142855E-3</v>
      </c>
      <c r="L23" s="23">
        <f>выдача!W23/Всего!$A$85</f>
        <v>6.7857142857142855E-3</v>
      </c>
      <c r="M23" s="23">
        <f>выдача!X23/Всего!$A$85</f>
        <v>6.7857142857142855E-3</v>
      </c>
      <c r="N23" s="23">
        <f>выдача!Y23/Всего!$A$85</f>
        <v>6.7857142857142855E-3</v>
      </c>
      <c r="O23" s="23">
        <f>выдача!Z23/Всего!$A$85</f>
        <v>6.7857142857142855E-3</v>
      </c>
      <c r="P23" s="23">
        <f>выдача!AA23/Всего!$A$85</f>
        <v>6.7857142857142855E-3</v>
      </c>
      <c r="Q23" s="23">
        <f>выдача!AB23/Всего!$A$85</f>
        <v>6.7857142857142855E-3</v>
      </c>
      <c r="R23" s="23">
        <f>выдача!AC23/Всего!$A$85</f>
        <v>6.7857142857142855E-3</v>
      </c>
      <c r="S23" s="23">
        <f>выдача!AD23/Всего!$A$85</f>
        <v>6.7857142857142855E-3</v>
      </c>
      <c r="T23" s="23">
        <f>выдача!AE23/Всего!$A$85</f>
        <v>6.7857142857142855E-3</v>
      </c>
      <c r="U23" s="23">
        <f>выдача!AF23/Всего!$A$85</f>
        <v>6.7857142857142855E-3</v>
      </c>
      <c r="V23" s="23">
        <f>выдача!AG23/Всего!$A$85</f>
        <v>6.7857142857142855E-3</v>
      </c>
      <c r="W23" s="23">
        <f>выдача!AH23/Всего!$A$85</f>
        <v>6.7857142857142855E-3</v>
      </c>
      <c r="X23" s="23">
        <f>выдача!AI23/Всего!$A$85</f>
        <v>6.7857142857142855E-3</v>
      </c>
      <c r="Y23" t="str">
        <f t="shared" si="0"/>
        <v>соль</v>
      </c>
    </row>
    <row r="24" spans="1:25">
      <c r="A24" s="10"/>
      <c r="B24" s="23"/>
      <c r="C24" s="61" t="str">
        <f>цены!A24</f>
        <v>соль йодир</v>
      </c>
      <c r="D24" s="23">
        <f>выдача!O24/Всего!$A$85</f>
        <v>3.5714285714285718E-3</v>
      </c>
      <c r="E24" s="23">
        <f>выдача!P24/Всего!$A$85</f>
        <v>3.4285714285714288E-3</v>
      </c>
      <c r="F24" s="23">
        <f>выдача!Q24/Всего!$A$85</f>
        <v>3.4285714285714288E-3</v>
      </c>
      <c r="G24" s="23">
        <f>выдача!R24/Всего!$A$85</f>
        <v>3.4285714285714288E-3</v>
      </c>
      <c r="H24" s="23">
        <f>выдача!S24/Всего!$A$85</f>
        <v>3.4285714285714288E-3</v>
      </c>
      <c r="I24" s="23">
        <f>выдача!T24/Всего!$A$85</f>
        <v>3.4285714285714288E-3</v>
      </c>
      <c r="J24" s="23">
        <f>выдача!U24/Всего!$A$85</f>
        <v>3.4285714285714288E-3</v>
      </c>
      <c r="K24" s="23">
        <f>выдача!V24/Всего!$A$85</f>
        <v>3.4285714285714288E-3</v>
      </c>
      <c r="L24" s="23">
        <f>выдача!W24/Всего!$A$85</f>
        <v>3.4285714285714288E-3</v>
      </c>
      <c r="M24" s="23">
        <f>выдача!X24/Всего!$A$85</f>
        <v>3.4285714285714288E-3</v>
      </c>
      <c r="N24" s="23">
        <f>выдача!Y24/Всего!$A$85</f>
        <v>3.4285714285714288E-3</v>
      </c>
      <c r="O24" s="23">
        <f>выдача!Z24/Всего!$A$85</f>
        <v>3.3571428571428572E-3</v>
      </c>
      <c r="P24" s="23">
        <f>выдача!AA24/Всего!$A$85</f>
        <v>3.3571428571428572E-3</v>
      </c>
      <c r="Q24" s="23">
        <f>выдача!AB24/Всего!$A$85</f>
        <v>3.3571428571428572E-3</v>
      </c>
      <c r="R24" s="23">
        <f>выдача!AC24/Всего!$A$85</f>
        <v>3.3571428571428572E-3</v>
      </c>
      <c r="S24" s="23">
        <f>выдача!AD24/Всего!$A$85</f>
        <v>3.3571428571428572E-3</v>
      </c>
      <c r="T24" s="23">
        <f>выдача!AE24/Всего!$A$85</f>
        <v>3.3571428571428572E-3</v>
      </c>
      <c r="U24" s="23">
        <f>выдача!AF24/Всего!$A$85</f>
        <v>3.3571428571428572E-3</v>
      </c>
      <c r="V24" s="23">
        <f>выдача!AG24/Всего!$A$85</f>
        <v>3.3571428571428572E-3</v>
      </c>
      <c r="W24" s="23">
        <f>выдача!AH24/Всего!$A$85</f>
        <v>3.3571428571428572E-3</v>
      </c>
      <c r="X24" s="23">
        <f>выдача!AI24/Всего!$A$85</f>
        <v>3.3571428571428572E-3</v>
      </c>
      <c r="Y24" t="str">
        <f t="shared" si="0"/>
        <v>соль йодир</v>
      </c>
    </row>
    <row r="25" spans="1:25">
      <c r="A25" s="10"/>
      <c r="B25" s="23"/>
      <c r="C25" s="61" t="str">
        <f>цены!A25</f>
        <v>батончик бэбифокс</v>
      </c>
      <c r="D25" s="23">
        <f>выдача!O25/Всего!$A$85</f>
        <v>0</v>
      </c>
      <c r="E25" s="23">
        <f>выдача!P25/Всего!$A$85</f>
        <v>1</v>
      </c>
      <c r="F25" s="23">
        <f>выдача!Q25/Всего!$A$85</f>
        <v>0</v>
      </c>
      <c r="G25" s="23">
        <f>выдача!R25/Всего!$A$85</f>
        <v>0</v>
      </c>
      <c r="H25" s="23">
        <f>выдача!S25/Всего!$A$85</f>
        <v>0</v>
      </c>
      <c r="I25" s="23">
        <f>выдача!T25/Всего!$A$85</f>
        <v>0</v>
      </c>
      <c r="J25" s="23">
        <f>выдача!U25/Всего!$A$85</f>
        <v>0</v>
      </c>
      <c r="K25" s="23">
        <f>выдача!V25/Всего!$A$85</f>
        <v>0</v>
      </c>
      <c r="L25" s="23">
        <f>выдача!W25/Всего!$A$85</f>
        <v>0</v>
      </c>
      <c r="M25" s="23">
        <f>выдача!X25/Всего!$A$85</f>
        <v>0</v>
      </c>
      <c r="N25" s="23">
        <f>выдача!Y25/Всего!$A$85</f>
        <v>0</v>
      </c>
      <c r="O25" s="23">
        <f>выдача!Z25/Всего!$A$85</f>
        <v>0</v>
      </c>
      <c r="P25" s="23">
        <f>выдача!AA25/Всего!$A$85</f>
        <v>0</v>
      </c>
      <c r="Q25" s="23">
        <f>выдача!AB25/Всего!$A$85</f>
        <v>0</v>
      </c>
      <c r="R25" s="23">
        <f>выдача!AC25/Всего!$A$85</f>
        <v>0</v>
      </c>
      <c r="S25" s="23">
        <f>выдача!AD25/Всего!$A$85</f>
        <v>0</v>
      </c>
      <c r="T25" s="23">
        <f>выдача!AE25/Всего!$A$85</f>
        <v>0</v>
      </c>
      <c r="U25" s="23">
        <f>выдача!AF25/Всего!$A$85</f>
        <v>0</v>
      </c>
      <c r="V25" s="23">
        <f>выдача!AG25/Всего!$A$85</f>
        <v>0</v>
      </c>
      <c r="W25" s="23">
        <f>выдача!AH25/Всего!$A$85</f>
        <v>0</v>
      </c>
      <c r="X25" s="23">
        <f>выдача!AI25/Всего!$A$85</f>
        <v>0</v>
      </c>
      <c r="Y25" t="str">
        <f t="shared" si="0"/>
        <v>батончик бэбифокс</v>
      </c>
    </row>
    <row r="26" spans="1:25">
      <c r="A26" s="10"/>
      <c r="B26" s="23"/>
      <c r="C26" s="61" t="str">
        <f>цены!A26</f>
        <v>конф Чудо</v>
      </c>
      <c r="D26" s="23">
        <f>выдача!O26/Всего!$A$85</f>
        <v>0</v>
      </c>
      <c r="E26" s="23">
        <f>выдача!P26/Всего!$A$85</f>
        <v>0</v>
      </c>
      <c r="F26" s="23">
        <f>выдача!Q26/Всего!$A$85</f>
        <v>0</v>
      </c>
      <c r="G26" s="23">
        <f>выдача!R26/Всего!$A$85</f>
        <v>1</v>
      </c>
      <c r="H26" s="23">
        <f>выдача!S26/Всего!$A$85</f>
        <v>0</v>
      </c>
      <c r="I26" s="23">
        <f>выдача!T26/Всего!$A$85</f>
        <v>0</v>
      </c>
      <c r="J26" s="23">
        <f>выдача!U26/Всего!$A$85</f>
        <v>0</v>
      </c>
      <c r="K26" s="23">
        <f>выдача!V26/Всего!$A$85</f>
        <v>0</v>
      </c>
      <c r="L26" s="23">
        <f>выдача!W26/Всего!$A$85</f>
        <v>0</v>
      </c>
      <c r="M26" s="23">
        <f>выдача!X26/Всего!$A$85</f>
        <v>0</v>
      </c>
      <c r="N26" s="23">
        <f>выдача!Y26/Всего!$A$85</f>
        <v>0</v>
      </c>
      <c r="O26" s="23">
        <f>выдача!Z26/Всего!$A$85</f>
        <v>0</v>
      </c>
      <c r="P26" s="23">
        <f>выдача!AA26/Всего!$A$85</f>
        <v>0</v>
      </c>
      <c r="Q26" s="23">
        <f>выдача!AB26/Всего!$A$85</f>
        <v>0</v>
      </c>
      <c r="R26" s="23">
        <f>выдача!AC26/Всего!$A$85</f>
        <v>0</v>
      </c>
      <c r="S26" s="23">
        <f>выдача!AD26/Всего!$A$85</f>
        <v>0</v>
      </c>
      <c r="T26" s="23">
        <f>выдача!AE26/Всего!$A$85</f>
        <v>0</v>
      </c>
      <c r="U26" s="23">
        <f>выдача!AF26/Всего!$A$85</f>
        <v>0</v>
      </c>
      <c r="V26" s="23">
        <f>выдача!AG26/Всего!$A$85</f>
        <v>0</v>
      </c>
      <c r="W26" s="23">
        <f>выдача!AH26/Всего!$A$85</f>
        <v>0</v>
      </c>
      <c r="X26" s="23">
        <f>выдача!AI26/Всего!$A$85</f>
        <v>0</v>
      </c>
      <c r="Y26" t="str">
        <f t="shared" si="0"/>
        <v>конф Чудо</v>
      </c>
    </row>
    <row r="27" spans="1:25">
      <c r="A27" s="10"/>
      <c r="B27" s="23"/>
      <c r="C27" s="61" t="str">
        <f>цены!A27</f>
        <v>чоко-пай</v>
      </c>
      <c r="D27" s="23">
        <f>выдача!O27/Всего!$A$85</f>
        <v>1</v>
      </c>
      <c r="E27" s="23">
        <f>выдача!P27/Всего!$A$85</f>
        <v>0</v>
      </c>
      <c r="F27" s="23">
        <f>выдача!Q27/Всего!$A$85</f>
        <v>0</v>
      </c>
      <c r="G27" s="23">
        <f>выдача!R27/Всего!$A$85</f>
        <v>0</v>
      </c>
      <c r="H27" s="23">
        <f>выдача!S27/Всего!$A$85</f>
        <v>0</v>
      </c>
      <c r="I27" s="23">
        <f>выдача!T27/Всего!$A$85</f>
        <v>0</v>
      </c>
      <c r="J27" s="23">
        <f>выдача!U27/Всего!$A$85</f>
        <v>0</v>
      </c>
      <c r="K27" s="23">
        <f>выдача!V27/Всего!$A$85</f>
        <v>0</v>
      </c>
      <c r="L27" s="23">
        <f>выдача!W27/Всего!$A$85</f>
        <v>0</v>
      </c>
      <c r="M27" s="23">
        <f>выдача!X27/Всего!$A$85</f>
        <v>0</v>
      </c>
      <c r="N27" s="23">
        <f>выдача!Y27/Всего!$A$85</f>
        <v>0</v>
      </c>
      <c r="O27" s="23">
        <f>выдача!Z27/Всего!$A$85</f>
        <v>0</v>
      </c>
      <c r="P27" s="23">
        <f>выдача!AA27/Всего!$A$85</f>
        <v>0</v>
      </c>
      <c r="Q27" s="23">
        <f>выдача!AB27/Всего!$A$85</f>
        <v>0</v>
      </c>
      <c r="R27" s="23">
        <f>выдача!AC27/Всего!$A$85</f>
        <v>0</v>
      </c>
      <c r="S27" s="23">
        <f>выдача!AD27/Всего!$A$85</f>
        <v>0</v>
      </c>
      <c r="T27" s="23">
        <f>выдача!AE27/Всего!$A$85</f>
        <v>0</v>
      </c>
      <c r="U27" s="23">
        <f>выдача!AF27/Всего!$A$85</f>
        <v>1.0714285714285714</v>
      </c>
      <c r="V27" s="23">
        <f>выдача!AG27/Всего!$A$85</f>
        <v>0</v>
      </c>
      <c r="W27" s="23">
        <f>выдача!AH27/Всего!$A$85</f>
        <v>1.0714285714285714</v>
      </c>
      <c r="X27" s="23">
        <f>выдача!AI27/Всего!$A$85</f>
        <v>0</v>
      </c>
      <c r="Y27" t="str">
        <f t="shared" si="0"/>
        <v>чоко-пай</v>
      </c>
    </row>
    <row r="28" spans="1:25">
      <c r="A28" s="10"/>
      <c r="B28" s="23"/>
      <c r="C28" s="61" t="str">
        <f>цены!A28</f>
        <v>шоколад 0,06</v>
      </c>
      <c r="D28" s="23">
        <f>выдача!O28/Всего!$A$85</f>
        <v>0</v>
      </c>
      <c r="E28" s="23">
        <f>выдача!P28/Всего!$A$85</f>
        <v>0</v>
      </c>
      <c r="F28" s="23">
        <f>выдача!Q28/Всего!$A$85</f>
        <v>0</v>
      </c>
      <c r="G28" s="23">
        <f>выдача!R28/Всего!$A$85</f>
        <v>0</v>
      </c>
      <c r="H28" s="23">
        <f>выдача!S28/Всего!$A$85</f>
        <v>0</v>
      </c>
      <c r="I28" s="23">
        <f>выдача!T28/Всего!$A$85</f>
        <v>0</v>
      </c>
      <c r="J28" s="23">
        <f>выдача!U28/Всего!$A$85</f>
        <v>0</v>
      </c>
      <c r="K28" s="23">
        <f>выдача!V28/Всего!$A$85</f>
        <v>0</v>
      </c>
      <c r="L28" s="23">
        <f>выдача!W28/Всего!$A$85</f>
        <v>0</v>
      </c>
      <c r="M28" s="23">
        <f>выдача!X28/Всего!$A$85</f>
        <v>0</v>
      </c>
      <c r="N28" s="23">
        <f>выдача!Y28/Всего!$A$85</f>
        <v>0</v>
      </c>
      <c r="O28" s="23">
        <f>выдача!Z28/Всего!$A$85</f>
        <v>0</v>
      </c>
      <c r="P28" s="23">
        <f>выдача!AA28/Всего!$A$85</f>
        <v>0</v>
      </c>
      <c r="Q28" s="23">
        <f>выдача!AB28/Всего!$A$85</f>
        <v>0</v>
      </c>
      <c r="R28" s="23">
        <f>выдача!AC28/Всего!$A$85</f>
        <v>0</v>
      </c>
      <c r="S28" s="23">
        <f>выдача!AD28/Всего!$A$85</f>
        <v>0</v>
      </c>
      <c r="T28" s="23">
        <f>выдача!AE28/Всего!$A$85</f>
        <v>0</v>
      </c>
      <c r="U28" s="23">
        <f>выдача!AF28/Всего!$A$85</f>
        <v>0</v>
      </c>
      <c r="V28" s="23">
        <f>выдача!AG28/Всего!$A$85</f>
        <v>1</v>
      </c>
      <c r="W28" s="23">
        <f>выдача!AH28/Всего!$A$85</f>
        <v>0</v>
      </c>
      <c r="X28" s="23">
        <f>выдача!AI28/Всего!$A$85</f>
        <v>0</v>
      </c>
      <c r="Y28" t="str">
        <f t="shared" si="0"/>
        <v>шоколад 0,06</v>
      </c>
    </row>
    <row r="29" spans="1:25">
      <c r="A29" s="10"/>
      <c r="B29" s="23"/>
      <c r="C29" s="61" t="str">
        <f>цены!A29</f>
        <v>шоколад 15 гр</v>
      </c>
      <c r="D29" s="23">
        <f>выдача!O29/Всего!$A$85</f>
        <v>0</v>
      </c>
      <c r="E29" s="23">
        <f>выдача!P29/Всего!$A$85</f>
        <v>0</v>
      </c>
      <c r="F29" s="23">
        <f>выдача!Q29/Всего!$A$85</f>
        <v>0</v>
      </c>
      <c r="G29" s="23">
        <f>выдача!R29/Всего!$A$85</f>
        <v>0</v>
      </c>
      <c r="H29" s="23">
        <f>выдача!S29/Всего!$A$85</f>
        <v>0</v>
      </c>
      <c r="I29" s="23">
        <f>выдача!T29/Всего!$A$85</f>
        <v>0</v>
      </c>
      <c r="J29" s="23">
        <f>выдача!U29/Всего!$A$85</f>
        <v>0</v>
      </c>
      <c r="K29" s="23">
        <f>выдача!V29/Всего!$A$85</f>
        <v>0</v>
      </c>
      <c r="L29" s="23">
        <f>выдача!W29/Всего!$A$85</f>
        <v>0</v>
      </c>
      <c r="M29" s="23">
        <f>выдача!X29/Всего!$A$85</f>
        <v>0</v>
      </c>
      <c r="N29" s="23">
        <f>выдача!Y29/Всего!$A$85</f>
        <v>1</v>
      </c>
      <c r="O29" s="23">
        <f>выдача!Z29/Всего!$A$85</f>
        <v>0</v>
      </c>
      <c r="P29" s="23">
        <f>выдача!AA29/Всего!$A$85</f>
        <v>0</v>
      </c>
      <c r="Q29" s="23">
        <f>выдача!AB29/Всего!$A$85</f>
        <v>0</v>
      </c>
      <c r="R29" s="23">
        <f>выдача!AC29/Всего!$A$85</f>
        <v>1</v>
      </c>
      <c r="S29" s="23">
        <f>выдача!AD29/Всего!$A$85</f>
        <v>0</v>
      </c>
      <c r="T29" s="23">
        <f>выдача!AE29/Всего!$A$85</f>
        <v>0</v>
      </c>
      <c r="U29" s="23">
        <f>выдача!AF29/Всего!$A$85</f>
        <v>0</v>
      </c>
      <c r="V29" s="23">
        <f>выдача!AG29/Всего!$A$85</f>
        <v>0</v>
      </c>
      <c r="W29" s="23">
        <f>выдача!AH29/Всего!$A$85</f>
        <v>0</v>
      </c>
      <c r="X29" s="23">
        <f>выдача!AI29/Всего!$A$85</f>
        <v>0</v>
      </c>
      <c r="Y29" t="str">
        <f t="shared" si="0"/>
        <v>шоколад 15 гр</v>
      </c>
    </row>
    <row r="30" spans="1:25">
      <c r="A30" s="10"/>
      <c r="B30" s="23"/>
      <c r="C30" s="61" t="str">
        <f>цены!A30</f>
        <v>шоколад</v>
      </c>
      <c r="D30" s="23">
        <f>выдача!O30/Всего!$A$85</f>
        <v>0</v>
      </c>
      <c r="E30" s="23">
        <f>выдача!P30/Всего!$A$85</f>
        <v>0</v>
      </c>
      <c r="F30" s="23">
        <f>выдача!Q30/Всего!$A$85</f>
        <v>0</v>
      </c>
      <c r="G30" s="23">
        <f>выдача!R30/Всего!$A$85</f>
        <v>0</v>
      </c>
      <c r="H30" s="23">
        <f>выдача!S30/Всего!$A$85</f>
        <v>0</v>
      </c>
      <c r="I30" s="23">
        <f>выдача!T30/Всего!$A$85</f>
        <v>0</v>
      </c>
      <c r="J30" s="23">
        <f>выдача!U30/Всего!$A$85</f>
        <v>0</v>
      </c>
      <c r="K30" s="23">
        <f>выдача!V30/Всего!$A$85</f>
        <v>0</v>
      </c>
      <c r="L30" s="23">
        <f>выдача!W30/Всего!$A$85</f>
        <v>0</v>
      </c>
      <c r="M30" s="23">
        <f>выдача!X30/Всего!$A$85</f>
        <v>0</v>
      </c>
      <c r="N30" s="23">
        <f>выдача!Y30/Всего!$A$85</f>
        <v>0</v>
      </c>
      <c r="O30" s="23">
        <f>выдача!Z30/Всего!$A$85</f>
        <v>0</v>
      </c>
      <c r="P30" s="23">
        <f>выдача!AA30/Всего!$A$85</f>
        <v>0</v>
      </c>
      <c r="Q30" s="23">
        <f>выдача!AB30/Всего!$A$85</f>
        <v>0</v>
      </c>
      <c r="R30" s="23">
        <f>выдача!AC30/Всего!$A$85</f>
        <v>0</v>
      </c>
      <c r="S30" s="23">
        <f>выдача!AD30/Всего!$A$85</f>
        <v>0</v>
      </c>
      <c r="T30" s="23">
        <f>выдача!AE30/Всего!$A$85</f>
        <v>0</v>
      </c>
      <c r="U30" s="23">
        <f>выдача!AF30/Всего!$A$85</f>
        <v>0</v>
      </c>
      <c r="V30" s="23">
        <f>выдача!AG30/Всего!$A$85</f>
        <v>0</v>
      </c>
      <c r="W30" s="23">
        <f>выдача!AH30/Всего!$A$85</f>
        <v>1.0714285714285714</v>
      </c>
      <c r="X30" s="23">
        <f>выдача!AI30/Всего!$A$85</f>
        <v>0</v>
      </c>
      <c r="Y30" t="str">
        <f t="shared" si="0"/>
        <v>шоколад</v>
      </c>
    </row>
    <row r="31" spans="1:25">
      <c r="A31" s="10"/>
      <c r="B31" s="23"/>
      <c r="C31" s="61" t="str">
        <f>цены!A31</f>
        <v>тортик Боярушка</v>
      </c>
      <c r="D31" s="23">
        <f>выдача!O31/Всего!$A$85</f>
        <v>0</v>
      </c>
      <c r="E31" s="23">
        <f>выдача!P31/Всего!$A$85</f>
        <v>0</v>
      </c>
      <c r="F31" s="23">
        <f>выдача!Q31/Всего!$A$85</f>
        <v>0</v>
      </c>
      <c r="G31" s="23">
        <f>выдача!R31/Всего!$A$85</f>
        <v>0</v>
      </c>
      <c r="H31" s="23">
        <f>выдача!S31/Всего!$A$85</f>
        <v>0</v>
      </c>
      <c r="I31" s="23">
        <f>выдача!T31/Всего!$A$85</f>
        <v>0</v>
      </c>
      <c r="J31" s="23">
        <f>выдача!U31/Всего!$A$85</f>
        <v>0</v>
      </c>
      <c r="K31" s="23">
        <f>выдача!V31/Всего!$A$85</f>
        <v>0</v>
      </c>
      <c r="L31" s="23">
        <f>выдача!W31/Всего!$A$85</f>
        <v>0</v>
      </c>
      <c r="M31" s="23">
        <f>выдача!X31/Всего!$A$85</f>
        <v>0</v>
      </c>
      <c r="N31" s="23">
        <f>выдача!Y31/Всего!$A$85</f>
        <v>0</v>
      </c>
      <c r="O31" s="23">
        <f>выдача!Z31/Всего!$A$85</f>
        <v>0</v>
      </c>
      <c r="P31" s="23">
        <f>выдача!AA31/Всего!$A$85</f>
        <v>0</v>
      </c>
      <c r="Q31" s="23">
        <f>выдача!AB31/Всего!$A$85</f>
        <v>0</v>
      </c>
      <c r="R31" s="23">
        <f>выдача!AC31/Всего!$A$85</f>
        <v>0</v>
      </c>
      <c r="S31" s="23">
        <f>выдача!AD31/Всего!$A$85</f>
        <v>0</v>
      </c>
      <c r="T31" s="23">
        <f>выдача!AE31/Всего!$A$85</f>
        <v>0</v>
      </c>
      <c r="U31" s="23">
        <f>выдача!AF31/Всего!$A$85</f>
        <v>0</v>
      </c>
      <c r="V31" s="23">
        <f>выдача!AG31/Всего!$A$85</f>
        <v>0</v>
      </c>
      <c r="W31" s="23">
        <f>выдача!AH31/Всего!$A$85</f>
        <v>0</v>
      </c>
      <c r="X31" s="23">
        <f>выдача!AI31/Всего!$A$85</f>
        <v>1.0714285714285714</v>
      </c>
      <c r="Y31" t="str">
        <f t="shared" si="0"/>
        <v>тортик Боярушка</v>
      </c>
    </row>
    <row r="32" spans="1:25">
      <c r="A32" s="10"/>
      <c r="B32" s="23"/>
      <c r="C32" s="61">
        <f>цены!A32</f>
        <v>0</v>
      </c>
      <c r="D32" s="23">
        <f>выдача!O32/Всего!$A$85</f>
        <v>0</v>
      </c>
      <c r="E32" s="23">
        <f>выдача!P32/Всего!$A$85</f>
        <v>0</v>
      </c>
      <c r="F32" s="23">
        <f>выдача!Q32/Всего!$A$85</f>
        <v>0</v>
      </c>
      <c r="G32" s="23">
        <f>выдача!R32/Всего!$A$85</f>
        <v>0</v>
      </c>
      <c r="H32" s="23">
        <f>выдача!S32/Всего!$A$85</f>
        <v>0</v>
      </c>
      <c r="I32" s="23">
        <f>выдача!T32/Всего!$A$85</f>
        <v>0</v>
      </c>
      <c r="J32" s="23">
        <f>выдача!U32/Всего!$A$85</f>
        <v>0</v>
      </c>
      <c r="K32" s="23">
        <f>выдача!V32/Всего!$A$85</f>
        <v>0</v>
      </c>
      <c r="L32" s="23">
        <f>выдача!W32/Всего!$A$85</f>
        <v>0</v>
      </c>
      <c r="M32" s="23">
        <f>выдача!X32/Всего!$A$85</f>
        <v>0</v>
      </c>
      <c r="N32" s="23">
        <f>выдача!Y32/Всего!$A$85</f>
        <v>0</v>
      </c>
      <c r="O32" s="23">
        <f>выдача!Z32/Всего!$A$85</f>
        <v>0</v>
      </c>
      <c r="P32" s="23">
        <f>выдача!AA32/Всего!$A$85</f>
        <v>0</v>
      </c>
      <c r="Q32" s="23">
        <f>выдача!AB32/Всего!$A$85</f>
        <v>0</v>
      </c>
      <c r="R32" s="23">
        <f>выдача!AC32/Всего!$A$85</f>
        <v>0</v>
      </c>
      <c r="S32" s="23">
        <f>выдача!AD32/Всего!$A$85</f>
        <v>0</v>
      </c>
      <c r="T32" s="23">
        <f>выдача!AE32/Всего!$A$85</f>
        <v>0</v>
      </c>
      <c r="U32" s="23">
        <f>выдача!AF32/Всего!$A$85</f>
        <v>0</v>
      </c>
      <c r="V32" s="23">
        <f>выдача!AG32/Всего!$A$85</f>
        <v>0</v>
      </c>
      <c r="W32" s="23">
        <f>выдача!AH32/Всего!$A$85</f>
        <v>0</v>
      </c>
      <c r="X32" s="23">
        <f>выдача!AI32/Всего!$A$85</f>
        <v>0</v>
      </c>
      <c r="Y32">
        <f t="shared" si="0"/>
        <v>0</v>
      </c>
    </row>
    <row r="33" spans="1:25">
      <c r="A33" s="10"/>
      <c r="B33" s="23"/>
      <c r="C33" s="61">
        <f>цены!A33</f>
        <v>0</v>
      </c>
      <c r="D33" s="23">
        <f>выдача!O33/Всего!$A$85</f>
        <v>0</v>
      </c>
      <c r="E33" s="23">
        <f>выдача!P33/Всего!$A$85</f>
        <v>0</v>
      </c>
      <c r="F33" s="23">
        <f>выдача!Q33/Всего!$A$85</f>
        <v>0</v>
      </c>
      <c r="G33" s="23">
        <f>выдача!R33/Всего!$A$85</f>
        <v>0</v>
      </c>
      <c r="H33" s="23">
        <f>выдача!S33/Всего!$A$85</f>
        <v>0</v>
      </c>
      <c r="I33" s="23">
        <f>выдача!T33/Всего!$A$85</f>
        <v>0</v>
      </c>
      <c r="J33" s="23">
        <f>выдача!U33/Всего!$A$85</f>
        <v>0</v>
      </c>
      <c r="K33" s="23">
        <f>выдача!V33/Всего!$A$85</f>
        <v>0</v>
      </c>
      <c r="L33" s="23">
        <f>выдача!W33/Всего!$A$85</f>
        <v>0</v>
      </c>
      <c r="M33" s="23">
        <f>выдача!X33/Всего!$A$85</f>
        <v>0</v>
      </c>
      <c r="N33" s="23">
        <f>выдача!Y33/Всего!$A$85</f>
        <v>0</v>
      </c>
      <c r="O33" s="23">
        <f>выдача!Z33/Всего!$A$85</f>
        <v>0</v>
      </c>
      <c r="P33" s="23">
        <f>выдача!AA33/Всего!$A$85</f>
        <v>0</v>
      </c>
      <c r="Q33" s="23">
        <f>выдача!AB33/Всего!$A$85</f>
        <v>0</v>
      </c>
      <c r="R33" s="23">
        <f>выдача!AC33/Всего!$A$85</f>
        <v>0</v>
      </c>
      <c r="S33" s="23">
        <f>выдача!AD33/Всего!$A$85</f>
        <v>0</v>
      </c>
      <c r="T33" s="23">
        <f>выдача!AE33/Всего!$A$85</f>
        <v>0</v>
      </c>
      <c r="U33" s="23">
        <f>выдача!AF33/Всего!$A$85</f>
        <v>0</v>
      </c>
      <c r="V33" s="23">
        <f>выдача!AG33/Всего!$A$85</f>
        <v>0</v>
      </c>
      <c r="W33" s="23">
        <f>выдача!AH33/Всего!$A$85</f>
        <v>0</v>
      </c>
      <c r="X33" s="23">
        <f>выдача!AI33/Всего!$A$85</f>
        <v>0</v>
      </c>
      <c r="Y33">
        <f t="shared" si="0"/>
        <v>0</v>
      </c>
    </row>
    <row r="34" spans="1:25">
      <c r="A34" s="10"/>
      <c r="B34" s="23"/>
      <c r="C34" s="61">
        <f>цены!A34</f>
        <v>0</v>
      </c>
      <c r="D34" s="23">
        <f>выдача!O34/Всего!$A$85</f>
        <v>0</v>
      </c>
      <c r="E34" s="23">
        <f>выдача!P34/Всего!$A$85</f>
        <v>0</v>
      </c>
      <c r="F34" s="23">
        <f>выдача!Q34/Всего!$A$85</f>
        <v>0</v>
      </c>
      <c r="G34" s="23">
        <f>выдача!R34/Всего!$A$85</f>
        <v>0</v>
      </c>
      <c r="H34" s="23">
        <f>выдача!S34/Всего!$A$85</f>
        <v>0</v>
      </c>
      <c r="I34" s="23">
        <f>выдача!T34/Всего!$A$85</f>
        <v>0</v>
      </c>
      <c r="J34" s="23">
        <f>выдача!U34/Всего!$A$85</f>
        <v>0</v>
      </c>
      <c r="K34" s="23">
        <f>выдача!V34/Всего!$A$85</f>
        <v>0</v>
      </c>
      <c r="L34" s="23">
        <f>выдача!W34/Всего!$A$85</f>
        <v>0</v>
      </c>
      <c r="M34" s="23">
        <f>выдача!X34/Всего!$A$85</f>
        <v>0</v>
      </c>
      <c r="N34" s="23">
        <f>выдача!Y34/Всего!$A$85</f>
        <v>0</v>
      </c>
      <c r="O34" s="23">
        <f>выдача!Z34/Всего!$A$85</f>
        <v>0</v>
      </c>
      <c r="P34" s="23">
        <f>выдача!AA34/Всего!$A$85</f>
        <v>0</v>
      </c>
      <c r="Q34" s="23">
        <f>выдача!AB34/Всего!$A$85</f>
        <v>0</v>
      </c>
      <c r="R34" s="23">
        <f>выдача!AC34/Всего!$A$85</f>
        <v>0</v>
      </c>
      <c r="S34" s="23">
        <f>выдача!AD34/Всего!$A$85</f>
        <v>0</v>
      </c>
      <c r="T34" s="23">
        <f>выдача!AE34/Всего!$A$85</f>
        <v>0</v>
      </c>
      <c r="U34" s="23">
        <f>выдача!AF34/Всего!$A$85</f>
        <v>0</v>
      </c>
      <c r="V34" s="23">
        <f>выдача!AG34/Всего!$A$85</f>
        <v>0</v>
      </c>
      <c r="W34" s="23">
        <f>выдача!AH34/Всего!$A$85</f>
        <v>0</v>
      </c>
      <c r="X34" s="23">
        <f>выдача!AI34/Всего!$A$85</f>
        <v>0</v>
      </c>
      <c r="Y34">
        <f t="shared" si="0"/>
        <v>0</v>
      </c>
    </row>
    <row r="35" spans="1:25">
      <c r="A35" s="10"/>
      <c r="B35" s="23"/>
      <c r="C35" s="61">
        <f>цены!A35</f>
        <v>0</v>
      </c>
      <c r="D35" s="23">
        <f>выдача!O35/Всего!$A$85</f>
        <v>0</v>
      </c>
      <c r="E35" s="23">
        <f>выдача!P35/Всего!$A$85</f>
        <v>0</v>
      </c>
      <c r="F35" s="23">
        <f>выдача!Q35/Всего!$A$85</f>
        <v>0</v>
      </c>
      <c r="G35" s="23">
        <f>выдача!R35/Всего!$A$85</f>
        <v>0</v>
      </c>
      <c r="H35" s="23">
        <f>выдача!S35/Всего!$A$85</f>
        <v>0</v>
      </c>
      <c r="I35" s="23">
        <f>выдача!T35/Всего!$A$85</f>
        <v>0</v>
      </c>
      <c r="J35" s="23">
        <f>выдача!U35/Всего!$A$85</f>
        <v>0</v>
      </c>
      <c r="K35" s="23">
        <f>выдача!V35/Всего!$A$85</f>
        <v>0</v>
      </c>
      <c r="L35" s="23">
        <f>выдача!W35/Всего!$A$85</f>
        <v>0</v>
      </c>
      <c r="M35" s="23">
        <f>выдача!X35/Всего!$A$85</f>
        <v>0</v>
      </c>
      <c r="N35" s="23">
        <f>выдача!Y35/Всего!$A$85</f>
        <v>0</v>
      </c>
      <c r="O35" s="23">
        <f>выдача!Z35/Всего!$A$85</f>
        <v>0</v>
      </c>
      <c r="P35" s="23">
        <f>выдача!AA35/Всего!$A$85</f>
        <v>0</v>
      </c>
      <c r="Q35" s="23">
        <f>выдача!AB35/Всего!$A$85</f>
        <v>0</v>
      </c>
      <c r="R35" s="23">
        <f>выдача!AC35/Всего!$A$85</f>
        <v>0</v>
      </c>
      <c r="S35" s="23">
        <f>выдача!AD35/Всего!$A$85</f>
        <v>0</v>
      </c>
      <c r="T35" s="23">
        <f>выдача!AE35/Всего!$A$85</f>
        <v>0</v>
      </c>
      <c r="U35" s="23">
        <f>выдача!AF35/Всего!$A$85</f>
        <v>0</v>
      </c>
      <c r="V35" s="23">
        <f>выдача!AG35/Всего!$A$85</f>
        <v>0</v>
      </c>
      <c r="W35" s="23">
        <f>выдача!AH35/Всего!$A$85</f>
        <v>0</v>
      </c>
      <c r="X35" s="23">
        <f>выдача!AI35/Всего!$A$85</f>
        <v>0</v>
      </c>
      <c r="Y35">
        <f t="shared" si="0"/>
        <v>0</v>
      </c>
    </row>
    <row r="36" spans="1:25">
      <c r="A36" s="10"/>
      <c r="B36" s="23"/>
      <c r="C36" s="61" t="str">
        <f>цены!A36</f>
        <v>компот (сухофрукты)</v>
      </c>
      <c r="D36" s="23">
        <f>выдача!O36/Всего!$A$85</f>
        <v>2.4999999999999998E-2</v>
      </c>
      <c r="E36" s="23">
        <f>выдача!P36/Всего!$A$85</f>
        <v>0</v>
      </c>
      <c r="F36" s="23">
        <f>выдача!Q36/Всего!$A$85</f>
        <v>0</v>
      </c>
      <c r="G36" s="23">
        <f>выдача!R36/Всего!$A$85</f>
        <v>2.4999999999999998E-2</v>
      </c>
      <c r="H36" s="23">
        <f>выдача!S36/Всего!$A$85</f>
        <v>0</v>
      </c>
      <c r="I36" s="23">
        <f>выдача!T36/Всего!$A$85</f>
        <v>0</v>
      </c>
      <c r="J36" s="23">
        <f>выдача!U36/Всего!$A$85</f>
        <v>2.4999999999999998E-2</v>
      </c>
      <c r="K36" s="23">
        <f>выдача!V36/Всего!$A$85</f>
        <v>0</v>
      </c>
      <c r="L36" s="23">
        <f>выдача!W36/Всего!$A$85</f>
        <v>0</v>
      </c>
      <c r="M36" s="23">
        <f>выдача!X36/Всего!$A$85</f>
        <v>0</v>
      </c>
      <c r="N36" s="23">
        <f>выдача!Y36/Всего!$A$85</f>
        <v>2.4999999999999998E-2</v>
      </c>
      <c r="O36" s="23">
        <f>выдача!Z36/Всего!$A$85</f>
        <v>0</v>
      </c>
      <c r="P36" s="23">
        <f>выдача!AA36/Всего!$A$85</f>
        <v>0</v>
      </c>
      <c r="Q36" s="23">
        <f>выдача!AB36/Всего!$A$85</f>
        <v>2.4999999999999998E-2</v>
      </c>
      <c r="R36" s="23">
        <f>выдача!AC36/Всего!$A$85</f>
        <v>0</v>
      </c>
      <c r="S36" s="23">
        <f>выдача!AD36/Всего!$A$85</f>
        <v>2.4999999999999998E-2</v>
      </c>
      <c r="T36" s="23">
        <f>выдача!AE36/Всего!$A$85</f>
        <v>0</v>
      </c>
      <c r="U36" s="23">
        <f>выдача!AF36/Всего!$A$85</f>
        <v>0</v>
      </c>
      <c r="V36" s="23">
        <f>выдача!AG36/Всего!$A$85</f>
        <v>0</v>
      </c>
      <c r="W36" s="23">
        <f>выдача!AH36/Всего!$A$85</f>
        <v>0</v>
      </c>
      <c r="X36" s="23">
        <f>выдача!AI36/Всего!$A$85</f>
        <v>0</v>
      </c>
      <c r="Y36" t="str">
        <f t="shared" si="0"/>
        <v>компот (сухофрукты)</v>
      </c>
    </row>
    <row r="37" spans="1:25">
      <c r="A37" s="10"/>
      <c r="B37" s="23"/>
      <c r="C37" s="61" t="str">
        <f>цены!A37</f>
        <v>кисель</v>
      </c>
      <c r="D37" s="23">
        <f>выдача!O37/Всего!$A$85</f>
        <v>0</v>
      </c>
      <c r="E37" s="23">
        <f>выдача!P37/Всего!$A$85</f>
        <v>2.7142857142857142E-2</v>
      </c>
      <c r="F37" s="23">
        <f>выдача!Q37/Всего!$A$85</f>
        <v>0</v>
      </c>
      <c r="G37" s="23">
        <f>выдача!R37/Всего!$A$85</f>
        <v>0</v>
      </c>
      <c r="H37" s="23">
        <f>выдача!S37/Всего!$A$85</f>
        <v>2.7142857142857142E-2</v>
      </c>
      <c r="I37" s="23">
        <f>выдача!T37/Всего!$A$85</f>
        <v>0</v>
      </c>
      <c r="J37" s="23">
        <f>выдача!U37/Всего!$A$85</f>
        <v>0</v>
      </c>
      <c r="K37" s="23">
        <f>выдача!V37/Всего!$A$85</f>
        <v>0</v>
      </c>
      <c r="L37" s="23">
        <f>выдача!W37/Всего!$A$85</f>
        <v>2.7142857142857142E-2</v>
      </c>
      <c r="M37" s="23">
        <f>выдача!X37/Всего!$A$85</f>
        <v>0</v>
      </c>
      <c r="N37" s="23">
        <f>выдача!Y37/Всего!$A$85</f>
        <v>0</v>
      </c>
      <c r="O37" s="23">
        <f>выдача!Z37/Всего!$A$85</f>
        <v>0</v>
      </c>
      <c r="P37" s="23">
        <f>выдача!AA37/Всего!$A$85</f>
        <v>0</v>
      </c>
      <c r="Q37" s="23">
        <f>выдача!AB37/Всего!$A$85</f>
        <v>0</v>
      </c>
      <c r="R37" s="23">
        <f>выдача!AC37/Всего!$A$85</f>
        <v>2.7142857142857142E-2</v>
      </c>
      <c r="S37" s="23">
        <f>выдача!AD37/Всего!$A$85</f>
        <v>0</v>
      </c>
      <c r="T37" s="23">
        <f>выдача!AE37/Всего!$A$85</f>
        <v>0</v>
      </c>
      <c r="U37" s="23">
        <f>выдача!AF37/Всего!$A$85</f>
        <v>2.7142857142857142E-2</v>
      </c>
      <c r="V37" s="23">
        <f>выдача!AG37/Всего!$A$85</f>
        <v>0</v>
      </c>
      <c r="W37" s="23">
        <f>выдача!AH37/Всего!$A$85</f>
        <v>0</v>
      </c>
      <c r="X37" s="23">
        <f>выдача!AI37/Всего!$A$85</f>
        <v>0</v>
      </c>
      <c r="Y37" t="str">
        <f t="shared" si="0"/>
        <v>кисель</v>
      </c>
    </row>
    <row r="38" spans="1:25">
      <c r="A38" s="10"/>
      <c r="B38" s="23"/>
      <c r="C38" s="61" t="str">
        <f>цены!A38</f>
        <v>чай</v>
      </c>
      <c r="D38" s="23">
        <f>выдача!O38/Всего!$A$85</f>
        <v>7.1428571428571429E-4</v>
      </c>
      <c r="E38" s="23">
        <f>выдача!P38/Всего!$A$85</f>
        <v>7.1428571428571429E-4</v>
      </c>
      <c r="F38" s="23">
        <f>выдача!Q38/Всего!$A$85</f>
        <v>7.1428571428571429E-4</v>
      </c>
      <c r="G38" s="23">
        <f>выдача!R38/Всего!$A$85</f>
        <v>7.1428571428571429E-4</v>
      </c>
      <c r="H38" s="23">
        <f>выдача!S38/Всего!$A$85</f>
        <v>7.1428571428571429E-4</v>
      </c>
      <c r="I38" s="23">
        <f>выдача!T38/Всего!$A$85</f>
        <v>7.1428571428571429E-4</v>
      </c>
      <c r="J38" s="23">
        <f>выдача!U38/Всего!$A$85</f>
        <v>0</v>
      </c>
      <c r="K38" s="23">
        <f>выдача!V38/Всего!$A$85</f>
        <v>1E-3</v>
      </c>
      <c r="L38" s="23">
        <f>выдача!W38/Всего!$A$85</f>
        <v>6.4285714285714282E-4</v>
      </c>
      <c r="M38" s="23">
        <f>выдача!X38/Всего!$A$85</f>
        <v>6.4285714285714282E-4</v>
      </c>
      <c r="N38" s="23">
        <f>выдача!Y38/Всего!$A$85</f>
        <v>5.7142857142857147E-4</v>
      </c>
      <c r="O38" s="23">
        <f>выдача!Z38/Всего!$A$85</f>
        <v>1E-3</v>
      </c>
      <c r="P38" s="23">
        <f>выдача!AA38/Всего!$A$85</f>
        <v>6.4285714285714282E-4</v>
      </c>
      <c r="Q38" s="23">
        <f>выдача!AB38/Всего!$A$85</f>
        <v>6.4285714285714282E-4</v>
      </c>
      <c r="R38" s="23">
        <f>выдача!AC38/Всего!$A$85</f>
        <v>6.4285714285714282E-4</v>
      </c>
      <c r="S38" s="23">
        <f>выдача!AD38/Всего!$A$85</f>
        <v>6.4285714285714282E-4</v>
      </c>
      <c r="T38" s="23">
        <f>выдача!AE38/Всего!$A$85</f>
        <v>6.4285714285714282E-4</v>
      </c>
      <c r="U38" s="23">
        <f>выдача!AF38/Всего!$A$85</f>
        <v>6.4285714285714282E-4</v>
      </c>
      <c r="V38" s="23">
        <f>выдача!AG38/Всего!$A$85</f>
        <v>6.4285714285714282E-4</v>
      </c>
      <c r="W38" s="23">
        <f>выдача!AH38/Всего!$A$85</f>
        <v>1E-3</v>
      </c>
      <c r="X38" s="23">
        <f>выдача!AI38/Всего!$A$85</f>
        <v>6.4285714285714282E-4</v>
      </c>
      <c r="Y38" t="str">
        <f t="shared" si="0"/>
        <v>чай</v>
      </c>
    </row>
    <row r="39" spans="1:25">
      <c r="A39" s="10"/>
      <c r="B39" s="23"/>
      <c r="C39" s="61" t="str">
        <f>цены!A39</f>
        <v>какао</v>
      </c>
      <c r="D39" s="23">
        <f>выдача!O39/Всего!$A$85</f>
        <v>0</v>
      </c>
      <c r="E39" s="23">
        <f>выдача!P39/Всего!$A$85</f>
        <v>0</v>
      </c>
      <c r="F39" s="23">
        <f>выдача!Q39/Всего!$A$85</f>
        <v>2.4285714285714288E-3</v>
      </c>
      <c r="G39" s="23">
        <f>выдача!R39/Всего!$A$85</f>
        <v>0</v>
      </c>
      <c r="H39" s="23">
        <f>выдача!S39/Всего!$A$85</f>
        <v>0</v>
      </c>
      <c r="I39" s="23">
        <f>выдача!T39/Всего!$A$85</f>
        <v>0</v>
      </c>
      <c r="J39" s="23">
        <f>выдача!U39/Всего!$A$85</f>
        <v>2.4285714285714288E-3</v>
      </c>
      <c r="K39" s="23">
        <f>выдача!V39/Всего!$A$85</f>
        <v>0</v>
      </c>
      <c r="L39" s="23">
        <f>выдача!W39/Всего!$A$85</f>
        <v>0</v>
      </c>
      <c r="M39" s="23">
        <f>выдача!X39/Всего!$A$85</f>
        <v>2.4285714285714288E-3</v>
      </c>
      <c r="N39" s="23">
        <f>выдача!Y39/Всего!$A$85</f>
        <v>0</v>
      </c>
      <c r="O39" s="23">
        <f>выдача!Z39/Всего!$A$85</f>
        <v>0</v>
      </c>
      <c r="P39" s="23">
        <f>выдача!AA39/Всего!$A$85</f>
        <v>2.4285714285714288E-3</v>
      </c>
      <c r="Q39" s="23">
        <f>выдача!AB39/Всего!$A$85</f>
        <v>0</v>
      </c>
      <c r="R39" s="23">
        <f>выдача!AC39/Всего!$A$85</f>
        <v>0</v>
      </c>
      <c r="S39" s="23">
        <f>выдача!AD39/Всего!$A$85</f>
        <v>0</v>
      </c>
      <c r="T39" s="23">
        <f>выдача!AE39/Всего!$A$85</f>
        <v>2.2857142857142859E-3</v>
      </c>
      <c r="U39" s="23">
        <f>выдача!AF39/Всего!$A$85</f>
        <v>0</v>
      </c>
      <c r="V39" s="23">
        <f>выдача!AG39/Всего!$A$85</f>
        <v>2.2857142857142859E-3</v>
      </c>
      <c r="W39" s="23">
        <f>выдача!AH39/Всего!$A$85</f>
        <v>0</v>
      </c>
      <c r="X39" s="23">
        <f>выдача!AI39/Всего!$A$85</f>
        <v>0</v>
      </c>
      <c r="Y39" t="str">
        <f t="shared" si="0"/>
        <v>какао</v>
      </c>
    </row>
    <row r="40" spans="1:25">
      <c r="A40" s="10"/>
      <c r="B40" s="23"/>
      <c r="C40" s="61">
        <f>цены!A40</f>
        <v>0</v>
      </c>
      <c r="D40" s="23">
        <f>выдача!O40/Всего!$A$85</f>
        <v>0</v>
      </c>
      <c r="E40" s="23">
        <f>выдача!P40/Всего!$A$85</f>
        <v>0</v>
      </c>
      <c r="F40" s="23">
        <f>выдача!Q40/Всего!$A$85</f>
        <v>0</v>
      </c>
      <c r="G40" s="23">
        <f>выдача!R40/Всего!$A$85</f>
        <v>0</v>
      </c>
      <c r="H40" s="23">
        <f>выдача!S40/Всего!$A$85</f>
        <v>0</v>
      </c>
      <c r="I40" s="23">
        <f>выдача!T40/Всего!$A$85</f>
        <v>0</v>
      </c>
      <c r="J40" s="23">
        <f>выдача!U40/Всего!$A$85</f>
        <v>0</v>
      </c>
      <c r="K40" s="23">
        <f>выдача!V40/Всего!$A$85</f>
        <v>0</v>
      </c>
      <c r="L40" s="23">
        <f>выдача!W40/Всего!$A$85</f>
        <v>0</v>
      </c>
      <c r="M40" s="23">
        <f>выдача!X40/Всего!$A$85</f>
        <v>0</v>
      </c>
      <c r="N40" s="23">
        <f>выдача!Y40/Всего!$A$85</f>
        <v>0</v>
      </c>
      <c r="O40" s="23">
        <f>выдача!Z40/Всего!$A$85</f>
        <v>0</v>
      </c>
      <c r="P40" s="23">
        <f>выдача!AA40/Всего!$A$85</f>
        <v>0</v>
      </c>
      <c r="Q40" s="23">
        <f>выдача!AB40/Всего!$A$85</f>
        <v>0</v>
      </c>
      <c r="R40" s="23">
        <f>выдача!AC40/Всего!$A$85</f>
        <v>0</v>
      </c>
      <c r="S40" s="23">
        <f>выдача!AD40/Всего!$A$85</f>
        <v>0</v>
      </c>
      <c r="T40" s="23">
        <f>выдача!AE40/Всего!$A$85</f>
        <v>0</v>
      </c>
      <c r="U40" s="23">
        <f>выдача!AF40/Всего!$A$85</f>
        <v>0</v>
      </c>
      <c r="V40" s="23">
        <f>выдача!AG40/Всего!$A$85</f>
        <v>0</v>
      </c>
      <c r="W40" s="23">
        <f>выдача!AH40/Всего!$A$85</f>
        <v>0</v>
      </c>
      <c r="X40" s="23">
        <f>выдача!AI40/Всего!$A$85</f>
        <v>0</v>
      </c>
      <c r="Y40">
        <f t="shared" si="0"/>
        <v>0</v>
      </c>
    </row>
    <row r="41" spans="1:25">
      <c r="A41" s="10"/>
      <c r="B41" s="23"/>
      <c r="C41" s="61" t="str">
        <f>цены!A41</f>
        <v>сок 0,2</v>
      </c>
      <c r="D41" s="23">
        <f>выдача!O41/Всего!$A$85</f>
        <v>0</v>
      </c>
      <c r="E41" s="23">
        <f>выдача!P41/Всего!$A$85</f>
        <v>0</v>
      </c>
      <c r="F41" s="23">
        <f>выдача!Q41/Всего!$A$85</f>
        <v>0</v>
      </c>
      <c r="G41" s="23">
        <f>выдача!R41/Всего!$A$85</f>
        <v>1</v>
      </c>
      <c r="H41" s="23">
        <f>выдача!S41/Всего!$A$85</f>
        <v>1</v>
      </c>
      <c r="I41" s="23">
        <f>выдача!T41/Всего!$A$85</f>
        <v>0</v>
      </c>
      <c r="J41" s="23">
        <f>выдача!U41/Всего!$A$85</f>
        <v>1</v>
      </c>
      <c r="K41" s="23">
        <f>выдача!V41/Всего!$A$85</f>
        <v>0</v>
      </c>
      <c r="L41" s="23">
        <f>выдача!W41/Всего!$A$85</f>
        <v>0</v>
      </c>
      <c r="M41" s="23">
        <f>выдача!X41/Всего!$A$85</f>
        <v>0</v>
      </c>
      <c r="N41" s="23">
        <f>выдача!Y41/Всего!$A$85</f>
        <v>0</v>
      </c>
      <c r="O41" s="23">
        <f>выдача!Z41/Всего!$A$85</f>
        <v>0</v>
      </c>
      <c r="P41" s="23">
        <f>выдача!AA41/Всего!$A$85</f>
        <v>1</v>
      </c>
      <c r="Q41" s="23">
        <f>выдача!AB41/Всего!$A$85</f>
        <v>0</v>
      </c>
      <c r="R41" s="23">
        <f>выдача!AC41/Всего!$A$85</f>
        <v>1</v>
      </c>
      <c r="S41" s="23">
        <f>выдача!AD41/Всего!$A$85</f>
        <v>0</v>
      </c>
      <c r="T41" s="23">
        <f>выдача!AE41/Всего!$A$85</f>
        <v>1</v>
      </c>
      <c r="U41" s="23">
        <f>выдача!AF41/Всего!$A$85</f>
        <v>0</v>
      </c>
      <c r="V41" s="23">
        <f>выдача!AG41/Всего!$A$85</f>
        <v>1.0714285714285714</v>
      </c>
      <c r="W41" s="23">
        <f>выдача!AH41/Всего!$A$85</f>
        <v>0</v>
      </c>
      <c r="X41" s="23">
        <f>выдача!AI41/Всего!$A$85</f>
        <v>1.0714285714285714</v>
      </c>
      <c r="Y41" t="str">
        <f t="shared" si="0"/>
        <v>сок 0,2</v>
      </c>
    </row>
    <row r="42" spans="1:25">
      <c r="A42" s="10"/>
      <c r="B42" s="23"/>
      <c r="C42" s="61" t="str">
        <f>цены!A42</f>
        <v>яблоки</v>
      </c>
      <c r="D42" s="23">
        <f>выдача!O42/Всего!$A$85</f>
        <v>0</v>
      </c>
      <c r="E42" s="23">
        <f>выдача!P42/Всего!$A$85</f>
        <v>0.18857142857142858</v>
      </c>
      <c r="F42" s="23">
        <f>выдача!Q42/Всего!$A$85</f>
        <v>0</v>
      </c>
      <c r="G42" s="23">
        <f>выдача!R42/Всего!$A$85</f>
        <v>0</v>
      </c>
      <c r="H42" s="23">
        <f>выдача!S42/Всего!$A$85</f>
        <v>0</v>
      </c>
      <c r="I42" s="23">
        <f>выдача!T42/Всего!$A$85</f>
        <v>0</v>
      </c>
      <c r="J42" s="23">
        <f>выдача!U42/Всего!$A$85</f>
        <v>0</v>
      </c>
      <c r="K42" s="23">
        <f>выдача!V42/Всего!$A$85</f>
        <v>0.16785714285714287</v>
      </c>
      <c r="L42" s="23">
        <f>выдача!W42/Всего!$A$85</f>
        <v>0</v>
      </c>
      <c r="M42" s="23">
        <f>выдача!X42/Всего!$A$85</f>
        <v>0</v>
      </c>
      <c r="N42" s="23">
        <f>выдача!Y42/Всего!$A$85</f>
        <v>0.1657142857142857</v>
      </c>
      <c r="O42" s="23">
        <f>выдача!Z42/Всего!$A$85</f>
        <v>0</v>
      </c>
      <c r="P42" s="23">
        <f>выдача!AA42/Всего!$A$85</f>
        <v>0</v>
      </c>
      <c r="Q42" s="23">
        <f>выдача!AB42/Всего!$A$85</f>
        <v>0</v>
      </c>
      <c r="R42" s="23">
        <f>выдача!AC42/Всего!$A$85</f>
        <v>0</v>
      </c>
      <c r="S42" s="23">
        <f>выдача!AD42/Всего!$A$85</f>
        <v>0.29285714285714282</v>
      </c>
      <c r="T42" s="23">
        <f>выдача!AE42/Всего!$A$85</f>
        <v>0</v>
      </c>
      <c r="U42" s="23">
        <f>выдача!AF42/Всего!$A$85</f>
        <v>0</v>
      </c>
      <c r="V42" s="23">
        <f>выдача!AG42/Всего!$A$85</f>
        <v>0</v>
      </c>
      <c r="W42" s="23">
        <f>выдача!AH42/Всего!$A$85</f>
        <v>0.24142857142857141</v>
      </c>
      <c r="X42" s="23">
        <f>выдача!AI42/Всего!$A$85</f>
        <v>0.24142857142857141</v>
      </c>
      <c r="Y42" t="str">
        <f t="shared" si="0"/>
        <v>яблоки</v>
      </c>
    </row>
    <row r="43" spans="1:25">
      <c r="A43" s="10"/>
      <c r="B43" s="23"/>
      <c r="C43" s="61" t="str">
        <f>цены!A43</f>
        <v>бананы</v>
      </c>
      <c r="D43" s="73">
        <f>выдача!O43/Всего!$A$85</f>
        <v>0.21214285714285716</v>
      </c>
      <c r="E43" s="73">
        <f>выдача!P43/Всего!$A$85</f>
        <v>0</v>
      </c>
      <c r="F43" s="73">
        <f>выдача!Q43/Всего!$A$85</f>
        <v>0</v>
      </c>
      <c r="G43" s="73">
        <f>выдача!R43/Всего!$A$85</f>
        <v>0</v>
      </c>
      <c r="H43" s="73">
        <f>выдача!S43/Всего!$A$85</f>
        <v>0</v>
      </c>
      <c r="I43" s="73">
        <f>выдача!T43/Всего!$A$85</f>
        <v>0.16785714285714287</v>
      </c>
      <c r="J43" s="73">
        <f>выдача!U43/Всего!$A$85</f>
        <v>0</v>
      </c>
      <c r="K43" s="73">
        <f>выдача!V43/Всего!$A$85</f>
        <v>0</v>
      </c>
      <c r="L43" s="73">
        <f>выдача!W43/Всего!$A$85</f>
        <v>0</v>
      </c>
      <c r="M43" s="73">
        <f>выдача!X43/Всего!$A$85</f>
        <v>0.26071428571428573</v>
      </c>
      <c r="N43" s="73">
        <f>выдача!Y43/Всего!$A$85</f>
        <v>0</v>
      </c>
      <c r="O43" s="73">
        <f>выдача!Z43/Всего!$A$85</f>
        <v>0</v>
      </c>
      <c r="P43" s="73">
        <f>выдача!AA43/Всего!$A$85</f>
        <v>0</v>
      </c>
      <c r="Q43" s="73">
        <f>выдача!AB43/Всего!$A$85</f>
        <v>0.19571428571428573</v>
      </c>
      <c r="R43" s="73">
        <f>выдача!AC43/Всего!$A$85</f>
        <v>0</v>
      </c>
      <c r="S43" s="73">
        <f>выдача!AD43/Всего!$A$85</f>
        <v>0</v>
      </c>
      <c r="T43" s="73">
        <f>выдача!AE43/Всего!$A$85</f>
        <v>0</v>
      </c>
      <c r="U43" s="73">
        <f>выдача!AF43/Всего!$A$85</f>
        <v>0</v>
      </c>
      <c r="V43" s="73">
        <f>выдача!AG43/Всего!$A$85</f>
        <v>0.22285714285714286</v>
      </c>
      <c r="W43" s="73">
        <f>выдача!AH43/Всего!$A$85</f>
        <v>0</v>
      </c>
      <c r="X43" s="73">
        <f>выдача!AI43/Всего!$A$85</f>
        <v>0</v>
      </c>
      <c r="Y43" t="str">
        <f t="shared" si="0"/>
        <v>бананы</v>
      </c>
    </row>
    <row r="44" spans="1:25">
      <c r="A44" s="10"/>
      <c r="B44" s="23"/>
      <c r="C44" s="61" t="str">
        <f>цены!A44</f>
        <v>апельсины</v>
      </c>
      <c r="D44" s="23">
        <f>выдача!O44/Всего!$A$85</f>
        <v>0</v>
      </c>
      <c r="E44" s="23">
        <f>выдача!P44/Всего!$A$85</f>
        <v>0</v>
      </c>
      <c r="F44" s="23">
        <f>выдача!Q44/Всего!$A$85</f>
        <v>0.22357142857142856</v>
      </c>
      <c r="G44" s="23">
        <f>выдача!R44/Всего!$A$85</f>
        <v>0</v>
      </c>
      <c r="H44" s="23">
        <f>выдача!S44/Всего!$A$85</f>
        <v>0</v>
      </c>
      <c r="I44" s="23">
        <f>выдача!T44/Всего!$A$85</f>
        <v>0</v>
      </c>
      <c r="J44" s="23">
        <f>выдача!U44/Всего!$A$85</f>
        <v>0</v>
      </c>
      <c r="K44" s="23">
        <f>выдача!V44/Всего!$A$85</f>
        <v>0</v>
      </c>
      <c r="L44" s="23">
        <f>выдача!W44/Всего!$A$85</f>
        <v>0.24785714285714286</v>
      </c>
      <c r="M44" s="23">
        <f>выдача!X44/Всего!$A$85</f>
        <v>0</v>
      </c>
      <c r="N44" s="23">
        <f>выдача!Y44/Всего!$A$85</f>
        <v>0</v>
      </c>
      <c r="O44" s="23">
        <f>выдача!Z44/Всего!$A$85</f>
        <v>0.28357142857142859</v>
      </c>
      <c r="P44" s="23">
        <f>выдача!AA44/Всего!$A$85</f>
        <v>0</v>
      </c>
      <c r="Q44" s="23">
        <f>выдача!AB44/Всего!$A$85</f>
        <v>0</v>
      </c>
      <c r="R44" s="23">
        <f>выдача!AC44/Всего!$A$85</f>
        <v>0</v>
      </c>
      <c r="S44" s="23">
        <f>выдача!AD44/Всего!$A$85</f>
        <v>0</v>
      </c>
      <c r="T44" s="23">
        <f>выдача!AE44/Всего!$A$85</f>
        <v>0</v>
      </c>
      <c r="U44" s="23">
        <f>выдача!AF44/Всего!$A$85</f>
        <v>0.31871428571428567</v>
      </c>
      <c r="V44" s="23">
        <f>выдача!AG44/Всего!$A$85</f>
        <v>0</v>
      </c>
      <c r="W44" s="23">
        <f>выдача!AH44/Всего!$A$85</f>
        <v>0</v>
      </c>
      <c r="X44" s="23">
        <f>выдача!AI44/Всего!$A$85</f>
        <v>0</v>
      </c>
      <c r="Y44" t="str">
        <f t="shared" si="0"/>
        <v>апельсины</v>
      </c>
    </row>
    <row r="45" spans="1:25">
      <c r="A45" s="10"/>
      <c r="B45" s="23"/>
      <c r="C45" s="61">
        <f>цены!A45</f>
        <v>0</v>
      </c>
      <c r="D45" s="23">
        <f>выдача!O45/Всего!$A$85</f>
        <v>0</v>
      </c>
      <c r="E45" s="23">
        <f>выдача!P45/Всего!$A$85</f>
        <v>0</v>
      </c>
      <c r="F45" s="23">
        <f>выдача!Q45/Всего!$A$85</f>
        <v>0</v>
      </c>
      <c r="G45" s="23">
        <f>выдача!R45/Всего!$A$85</f>
        <v>0</v>
      </c>
      <c r="H45" s="23">
        <f>выдача!S45/Всего!$A$85</f>
        <v>0</v>
      </c>
      <c r="I45" s="23">
        <f>выдача!T45/Всего!$A$85</f>
        <v>0</v>
      </c>
      <c r="J45" s="23">
        <f>выдача!U45/Всего!$A$85</f>
        <v>0</v>
      </c>
      <c r="K45" s="23">
        <f>выдача!V45/Всего!$A$85</f>
        <v>0</v>
      </c>
      <c r="L45" s="23">
        <f>выдача!W45/Всего!$A$85</f>
        <v>0</v>
      </c>
      <c r="M45" s="23">
        <f>выдача!X45/Всего!$A$85</f>
        <v>0</v>
      </c>
      <c r="N45" s="23">
        <f>выдача!Y45/Всего!$A$85</f>
        <v>0</v>
      </c>
      <c r="O45" s="23">
        <f>выдача!Z45/Всего!$A$85</f>
        <v>0</v>
      </c>
      <c r="P45" s="23">
        <f>выдача!AA45/Всего!$A$85</f>
        <v>0</v>
      </c>
      <c r="Q45" s="23">
        <f>выдача!AB45/Всего!$A$85</f>
        <v>0</v>
      </c>
      <c r="R45" s="23">
        <f>выдача!AC45/Всего!$A$85</f>
        <v>0</v>
      </c>
      <c r="S45" s="23">
        <f>выдача!AD45/Всего!$A$85</f>
        <v>0</v>
      </c>
      <c r="T45" s="23">
        <f>выдача!AE45/Всего!$A$85</f>
        <v>0</v>
      </c>
      <c r="U45" s="23">
        <f>выдача!AF45/Всего!$A$85</f>
        <v>0</v>
      </c>
      <c r="V45" s="23">
        <f>выдача!AG45/Всего!$A$85</f>
        <v>0</v>
      </c>
      <c r="W45" s="23">
        <f>выдача!AH45/Всего!$A$85</f>
        <v>0</v>
      </c>
      <c r="X45" s="23">
        <f>выдача!AI45/Всего!$A$85</f>
        <v>0</v>
      </c>
      <c r="Y45">
        <f t="shared" si="0"/>
        <v>0</v>
      </c>
    </row>
    <row r="46" spans="1:25">
      <c r="A46" s="10"/>
      <c r="B46" s="23"/>
      <c r="C46" s="61">
        <f>цены!A46</f>
        <v>0</v>
      </c>
      <c r="D46" s="23">
        <f>выдача!O46/Всего!$A$85</f>
        <v>0</v>
      </c>
      <c r="E46" s="23">
        <f>выдача!P46/Всего!$A$85</f>
        <v>0</v>
      </c>
      <c r="F46" s="23">
        <f>выдача!Q46/Всего!$A$85</f>
        <v>0</v>
      </c>
      <c r="G46" s="23">
        <f>выдача!R46/Всего!$A$85</f>
        <v>0</v>
      </c>
      <c r="H46" s="23">
        <f>выдача!S46/Всего!$A$85</f>
        <v>0</v>
      </c>
      <c r="I46" s="23">
        <f>выдача!T46/Всего!$A$85</f>
        <v>0</v>
      </c>
      <c r="J46" s="23">
        <f>выдача!U46/Всего!$A$85</f>
        <v>0</v>
      </c>
      <c r="K46" s="23">
        <f>выдача!V46/Всего!$A$85</f>
        <v>0</v>
      </c>
      <c r="L46" s="23">
        <f>выдача!W46/Всего!$A$85</f>
        <v>0</v>
      </c>
      <c r="M46" s="23">
        <f>выдача!X46/Всего!$A$85</f>
        <v>0</v>
      </c>
      <c r="N46" s="23">
        <f>выдача!Y46/Всего!$A$85</f>
        <v>0</v>
      </c>
      <c r="O46" s="23">
        <f>выдача!Z46/Всего!$A$85</f>
        <v>0</v>
      </c>
      <c r="P46" s="23">
        <f>выдача!AA46/Всего!$A$85</f>
        <v>0</v>
      </c>
      <c r="Q46" s="23">
        <f>выдача!AB46/Всего!$A$85</f>
        <v>0</v>
      </c>
      <c r="R46" s="23">
        <f>выдача!AC46/Всего!$A$85</f>
        <v>0</v>
      </c>
      <c r="S46" s="23">
        <f>выдача!AD46/Всего!$A$85</f>
        <v>0</v>
      </c>
      <c r="T46" s="23">
        <f>выдача!AE46/Всего!$A$85</f>
        <v>0</v>
      </c>
      <c r="U46" s="23">
        <f>выдача!AF46/Всего!$A$85</f>
        <v>0</v>
      </c>
      <c r="V46" s="23">
        <f>выдача!AG46/Всего!$A$85</f>
        <v>0</v>
      </c>
      <c r="W46" s="23">
        <f>выдача!AH46/Всего!$A$85</f>
        <v>0</v>
      </c>
      <c r="X46" s="23">
        <f>выдача!AI46/Всего!$A$85</f>
        <v>0</v>
      </c>
      <c r="Y46">
        <f t="shared" si="0"/>
        <v>0</v>
      </c>
    </row>
    <row r="47" spans="1:25">
      <c r="A47" s="10"/>
      <c r="B47" s="23"/>
      <c r="C47" s="61">
        <f>цены!A47</f>
        <v>0</v>
      </c>
      <c r="D47" s="23">
        <f>выдача!O47/Всего!$A$85</f>
        <v>0</v>
      </c>
      <c r="E47" s="23">
        <f>выдача!P47/Всего!$A$85</f>
        <v>0</v>
      </c>
      <c r="F47" s="23">
        <f>выдача!Q47/Всего!$A$85</f>
        <v>0</v>
      </c>
      <c r="G47" s="23">
        <f>выдача!R47/Всего!$A$85</f>
        <v>0</v>
      </c>
      <c r="H47" s="23">
        <f>выдача!S47/Всего!$A$85</f>
        <v>0</v>
      </c>
      <c r="I47" s="23">
        <f>выдача!T47/Всего!$A$85</f>
        <v>0</v>
      </c>
      <c r="J47" s="23">
        <f>выдача!U47/Всего!$A$85</f>
        <v>0</v>
      </c>
      <c r="K47" s="23">
        <f>выдача!V47/Всего!$A$85</f>
        <v>0</v>
      </c>
      <c r="L47" s="23">
        <f>выдача!W47/Всего!$A$85</f>
        <v>0</v>
      </c>
      <c r="M47" s="23">
        <f>выдача!X47/Всего!$A$85</f>
        <v>0</v>
      </c>
      <c r="N47" s="23">
        <f>выдача!Y47/Всего!$A$85</f>
        <v>0</v>
      </c>
      <c r="O47" s="23">
        <f>выдача!Z47/Всего!$A$85</f>
        <v>0</v>
      </c>
      <c r="P47" s="23">
        <f>выдача!AA47/Всего!$A$85</f>
        <v>0</v>
      </c>
      <c r="Q47" s="23">
        <f>выдача!AB47/Всего!$A$85</f>
        <v>0</v>
      </c>
      <c r="R47" s="23">
        <f>выдача!AC47/Всего!$A$85</f>
        <v>0</v>
      </c>
      <c r="S47" s="23">
        <f>выдача!AD47/Всего!$A$85</f>
        <v>0</v>
      </c>
      <c r="T47" s="23">
        <f>выдача!AE47/Всего!$A$85</f>
        <v>0</v>
      </c>
      <c r="U47" s="23">
        <f>выдача!AF47/Всего!$A$85</f>
        <v>0</v>
      </c>
      <c r="V47" s="23">
        <f>выдача!AG47/Всего!$A$85</f>
        <v>0</v>
      </c>
      <c r="W47" s="23">
        <f>выдача!AH47/Всего!$A$85</f>
        <v>0</v>
      </c>
      <c r="X47" s="23">
        <f>выдача!AI47/Всего!$A$85</f>
        <v>0</v>
      </c>
      <c r="Y47">
        <f t="shared" si="0"/>
        <v>0</v>
      </c>
    </row>
    <row r="48" spans="1:25">
      <c r="A48" s="10"/>
      <c r="B48" s="23"/>
      <c r="C48" s="61" t="str">
        <f>цены!A48</f>
        <v>Картофель</v>
      </c>
      <c r="D48" s="23">
        <f>выдача!O48/Всего!$A$85</f>
        <v>7.1428571428571425E-2</v>
      </c>
      <c r="E48" s="23">
        <f>выдача!P48/Всего!$A$85</f>
        <v>7.1428571428571425E-2</v>
      </c>
      <c r="F48" s="23">
        <f>выдача!Q48/Всего!$A$85</f>
        <v>7.1428571428571425E-2</v>
      </c>
      <c r="G48" s="23">
        <f>выдача!R48/Всего!$A$85</f>
        <v>0.42857142857142855</v>
      </c>
      <c r="H48" s="23">
        <f>выдача!S48/Всего!$A$85</f>
        <v>7.1428571428571425E-2</v>
      </c>
      <c r="I48" s="23">
        <f>выдача!T48/Всего!$A$85</f>
        <v>7.1428571428571425E-2</v>
      </c>
      <c r="J48" s="23">
        <f>выдача!U48/Всего!$A$85</f>
        <v>0.42857142857142855</v>
      </c>
      <c r="K48" s="23">
        <f>выдача!V48/Всего!$A$85</f>
        <v>7.1428571428571425E-2</v>
      </c>
      <c r="L48" s="23">
        <f>выдача!W48/Всего!$A$85</f>
        <v>7.1428571428571425E-2</v>
      </c>
      <c r="M48" s="23">
        <f>выдача!X48/Всего!$A$85</f>
        <v>0.42857142857142855</v>
      </c>
      <c r="N48" s="23">
        <f>выдача!Y48/Всего!$A$85</f>
        <v>7.1428571428571425E-2</v>
      </c>
      <c r="O48" s="23">
        <f>выдача!Z48/Всего!$A$85</f>
        <v>7.1428571428571425E-2</v>
      </c>
      <c r="P48" s="23">
        <f>выдача!AA48/Всего!$A$85</f>
        <v>0.42857142857142855</v>
      </c>
      <c r="Q48" s="23">
        <f>выдача!AB48/Всего!$A$85</f>
        <v>7.1428571428571425E-2</v>
      </c>
      <c r="R48" s="23">
        <f>выдача!AC48/Всего!$A$85</f>
        <v>7.1428571428571425E-2</v>
      </c>
      <c r="S48" s="23">
        <f>выдача!AD48/Всего!$A$85</f>
        <v>0.42857142857142855</v>
      </c>
      <c r="T48" s="23">
        <f>выдача!AE48/Всего!$A$85</f>
        <v>7.1428571428571425E-2</v>
      </c>
      <c r="U48" s="23">
        <f>выдача!AF48/Всего!$A$85</f>
        <v>7.1428571428571425E-2</v>
      </c>
      <c r="V48" s="23">
        <f>выдача!AG48/Всего!$A$85</f>
        <v>0.42857142857142855</v>
      </c>
      <c r="W48" s="23">
        <f>выдача!AH48/Всего!$A$85</f>
        <v>7.1428571428571425E-2</v>
      </c>
      <c r="X48" s="23">
        <f>выдача!AI48/Всего!$A$85</f>
        <v>7.1428571428571425E-2</v>
      </c>
      <c r="Y48" t="str">
        <f t="shared" si="0"/>
        <v>Картофель</v>
      </c>
    </row>
    <row r="49" spans="1:25">
      <c r="A49" s="10"/>
      <c r="B49" s="23"/>
      <c r="C49" s="61" t="str">
        <f>цены!A49</f>
        <v>капуста</v>
      </c>
      <c r="D49" s="23">
        <f>выдача!O49/Всего!$A$85</f>
        <v>0</v>
      </c>
      <c r="E49" s="23">
        <f>выдача!P49/Всего!$A$85</f>
        <v>0</v>
      </c>
      <c r="F49" s="23">
        <f>выдача!Q49/Всего!$A$85</f>
        <v>0</v>
      </c>
      <c r="G49" s="23">
        <f>выдача!R49/Всего!$A$85</f>
        <v>9.9999999999999992E-2</v>
      </c>
      <c r="H49" s="23">
        <f>выдача!S49/Всего!$A$85</f>
        <v>0</v>
      </c>
      <c r="I49" s="23">
        <f>выдача!T49/Всего!$A$85</f>
        <v>0</v>
      </c>
      <c r="J49" s="23">
        <f>выдача!U49/Всего!$A$85</f>
        <v>9.9999999999999992E-2</v>
      </c>
      <c r="K49" s="23">
        <f>выдача!V49/Всего!$A$85</f>
        <v>0</v>
      </c>
      <c r="L49" s="23">
        <f>выдача!W49/Всего!$A$85</f>
        <v>0</v>
      </c>
      <c r="M49" s="23">
        <f>выдача!X49/Всего!$A$85</f>
        <v>9.9285714285714283E-2</v>
      </c>
      <c r="N49" s="23">
        <f>выдача!Y49/Всего!$A$85</f>
        <v>0</v>
      </c>
      <c r="O49" s="23">
        <f>выдача!Z49/Всего!$A$85</f>
        <v>0</v>
      </c>
      <c r="P49" s="23">
        <f>выдача!AA49/Всего!$A$85</f>
        <v>7.1428571428571425E-2</v>
      </c>
      <c r="Q49" s="23">
        <f>выдача!AB49/Всего!$A$85</f>
        <v>0</v>
      </c>
      <c r="R49" s="23">
        <f>выдача!AC49/Всего!$A$85</f>
        <v>0</v>
      </c>
      <c r="S49" s="23">
        <f>выдача!AD49/Всего!$A$85</f>
        <v>6.4285714285714293E-2</v>
      </c>
      <c r="T49" s="23">
        <f>выдача!AE49/Всего!$A$85</f>
        <v>0</v>
      </c>
      <c r="U49" s="23">
        <f>выдача!AF49/Всего!$A$85</f>
        <v>0</v>
      </c>
      <c r="V49" s="23">
        <f>выдача!AG49/Всего!$A$85</f>
        <v>6.2142857142857146E-2</v>
      </c>
      <c r="W49" s="23">
        <f>выдача!AH49/Всего!$A$85</f>
        <v>0</v>
      </c>
      <c r="X49" s="23">
        <f>выдача!AI49/Всего!$A$85</f>
        <v>0</v>
      </c>
      <c r="Y49" t="str">
        <f t="shared" si="0"/>
        <v>капуста</v>
      </c>
    </row>
    <row r="50" spans="1:25">
      <c r="A50" s="10"/>
      <c r="B50" s="23"/>
      <c r="C50" s="61" t="str">
        <f>цены!A50</f>
        <v>лук</v>
      </c>
      <c r="D50" s="23">
        <f>выдача!O50/Всего!$A$85</f>
        <v>1.0714285714285714E-2</v>
      </c>
      <c r="E50" s="23">
        <f>выдача!P50/Всего!$A$85</f>
        <v>1.0714285714285714E-2</v>
      </c>
      <c r="F50" s="23">
        <f>выдача!Q50/Всего!$A$85</f>
        <v>1.0714285714285714E-2</v>
      </c>
      <c r="G50" s="23">
        <f>выдача!R50/Всего!$A$85</f>
        <v>1.0714285714285714E-2</v>
      </c>
      <c r="H50" s="23">
        <f>выдача!S50/Всего!$A$85</f>
        <v>1.0714285714285714E-2</v>
      </c>
      <c r="I50" s="23">
        <f>выдача!T50/Всего!$A$85</f>
        <v>1.0714285714285714E-2</v>
      </c>
      <c r="J50" s="23">
        <f>выдача!U50/Всего!$A$85</f>
        <v>1.0714285714285714E-2</v>
      </c>
      <c r="K50" s="23">
        <f>выдача!V50/Всего!$A$85</f>
        <v>1.0714285714285714E-2</v>
      </c>
      <c r="L50" s="23">
        <f>выдача!W50/Всего!$A$85</f>
        <v>1.0714285714285714E-2</v>
      </c>
      <c r="M50" s="23">
        <f>выдача!X50/Всего!$A$85</f>
        <v>1.0714285714285714E-2</v>
      </c>
      <c r="N50" s="23">
        <f>выдача!Y50/Всего!$A$85</f>
        <v>1.0714285714285714E-2</v>
      </c>
      <c r="O50" s="23">
        <f>выдача!Z50/Всего!$A$85</f>
        <v>1.0714285714285714E-2</v>
      </c>
      <c r="P50" s="23">
        <f>выдача!AA50/Всего!$A$85</f>
        <v>1.0714285714285714E-2</v>
      </c>
      <c r="Q50" s="23">
        <f>выдача!AB50/Всего!$A$85</f>
        <v>1.0714285714285714E-2</v>
      </c>
      <c r="R50" s="23">
        <f>выдача!AC50/Всего!$A$85</f>
        <v>1.4285714285714287E-2</v>
      </c>
      <c r="S50" s="23">
        <f>выдача!AD50/Всего!$A$85</f>
        <v>1.4285714285714287E-2</v>
      </c>
      <c r="T50" s="23">
        <f>выдача!AE50/Всего!$A$85</f>
        <v>1.4285714285714287E-2</v>
      </c>
      <c r="U50" s="23">
        <f>выдача!AF50/Всего!$A$85</f>
        <v>1.4285714285714287E-2</v>
      </c>
      <c r="V50" s="23">
        <f>выдача!AG50/Всего!$A$85</f>
        <v>1.4285714285714287E-2</v>
      </c>
      <c r="W50" s="23">
        <f>выдача!AH50/Всего!$A$85</f>
        <v>1.4285714285714287E-2</v>
      </c>
      <c r="X50" s="23">
        <f>выдача!AI50/Всего!$A$85</f>
        <v>1.5714285714285715E-2</v>
      </c>
      <c r="Y50" t="str">
        <f t="shared" si="0"/>
        <v>лук</v>
      </c>
    </row>
    <row r="51" spans="1:25">
      <c r="A51" s="10"/>
      <c r="B51" s="23"/>
      <c r="C51" s="61" t="str">
        <f>цены!A51</f>
        <v>морковь</v>
      </c>
      <c r="D51" s="23">
        <f>выдача!O51/Всего!$A$85</f>
        <v>1.0714285714285714E-2</v>
      </c>
      <c r="E51" s="23">
        <f>выдача!P51/Всего!$A$85</f>
        <v>1.0714285714285714E-2</v>
      </c>
      <c r="F51" s="23">
        <f>выдача!Q51/Всего!$A$85</f>
        <v>1.0714285714285714E-2</v>
      </c>
      <c r="G51" s="23">
        <f>выдача!R51/Всего!$A$85</f>
        <v>1.0714285714285714E-2</v>
      </c>
      <c r="H51" s="23">
        <f>выдача!S51/Всего!$A$85</f>
        <v>1.0714285714285714E-2</v>
      </c>
      <c r="I51" s="23">
        <f>выдача!T51/Всего!$A$85</f>
        <v>1.0714285714285714E-2</v>
      </c>
      <c r="J51" s="23">
        <f>выдача!U51/Всего!$A$85</f>
        <v>1.0714285714285714E-2</v>
      </c>
      <c r="K51" s="23">
        <f>выдача!V51/Всего!$A$85</f>
        <v>1.0714285714285714E-2</v>
      </c>
      <c r="L51" s="23">
        <f>выдача!W51/Всего!$A$85</f>
        <v>1.0714285714285714E-2</v>
      </c>
      <c r="M51" s="23">
        <f>выдача!X51/Всего!$A$85</f>
        <v>1.0714285714285714E-2</v>
      </c>
      <c r="N51" s="23">
        <f>выдача!Y51/Всего!$A$85</f>
        <v>1.0714285714285714E-2</v>
      </c>
      <c r="O51" s="23">
        <f>выдача!Z51/Всего!$A$85</f>
        <v>1.1428571428571429E-2</v>
      </c>
      <c r="P51" s="23">
        <f>выдача!AA51/Всего!$A$85</f>
        <v>1.4285714285714287E-2</v>
      </c>
      <c r="Q51" s="23">
        <f>выдача!AB51/Всего!$A$85</f>
        <v>1.4285714285714287E-2</v>
      </c>
      <c r="R51" s="23">
        <f>выдача!AC51/Всего!$A$85</f>
        <v>1.4285714285714287E-2</v>
      </c>
      <c r="S51" s="23">
        <f>выдача!AD51/Всего!$A$85</f>
        <v>1.4285714285714287E-2</v>
      </c>
      <c r="T51" s="23">
        <f>выдача!AE51/Всего!$A$85</f>
        <v>1.4285714285714287E-2</v>
      </c>
      <c r="U51" s="23">
        <f>выдача!AF51/Всего!$A$85</f>
        <v>1.4285714285714287E-2</v>
      </c>
      <c r="V51" s="23">
        <f>выдача!AG51/Всего!$A$85</f>
        <v>1.4285714285714287E-2</v>
      </c>
      <c r="W51" s="23">
        <f>выдача!AH51/Всего!$A$85</f>
        <v>1.4285714285714287E-2</v>
      </c>
      <c r="X51" s="23">
        <f>выдача!AI51/Всего!$A$85</f>
        <v>1.4285714285714287E-2</v>
      </c>
      <c r="Y51" t="str">
        <f t="shared" si="0"/>
        <v>морковь</v>
      </c>
    </row>
    <row r="52" spans="1:25">
      <c r="A52" s="10"/>
      <c r="B52" s="23"/>
      <c r="C52" s="61" t="str">
        <f>цены!A52</f>
        <v>огурцы</v>
      </c>
      <c r="D52" s="23">
        <f>выдача!O52/Всего!$A$85</f>
        <v>0.03</v>
      </c>
      <c r="E52" s="23">
        <f>выдача!P52/Всего!$A$85</f>
        <v>0.03</v>
      </c>
      <c r="F52" s="23">
        <f>выдача!Q52/Всего!$A$85</f>
        <v>0.03</v>
      </c>
      <c r="G52" s="23">
        <f>выдача!R52/Всего!$A$85</f>
        <v>0.03</v>
      </c>
      <c r="H52" s="23">
        <f>выдача!S52/Всего!$A$85</f>
        <v>0.03</v>
      </c>
      <c r="I52" s="23">
        <f>выдача!T52/Всего!$A$85</f>
        <v>0.03</v>
      </c>
      <c r="J52" s="23">
        <f>выдача!U52/Всего!$A$85</f>
        <v>0.03</v>
      </c>
      <c r="K52" s="23">
        <f>выдача!V52/Всего!$A$85</f>
        <v>4.7142857142857146E-2</v>
      </c>
      <c r="L52" s="23">
        <f>выдача!W52/Всего!$A$85</f>
        <v>3.5714285714285712E-2</v>
      </c>
      <c r="M52" s="23">
        <f>выдача!X52/Всего!$A$85</f>
        <v>3.5714285714285712E-2</v>
      </c>
      <c r="N52" s="23">
        <f>выдача!Y52/Всего!$A$85</f>
        <v>3.5714285714285712E-2</v>
      </c>
      <c r="O52" s="23">
        <f>выдача!Z52/Всего!$A$85</f>
        <v>3.5714285714285712E-2</v>
      </c>
      <c r="P52" s="23">
        <f>выдача!AA52/Всего!$A$85</f>
        <v>3.5714285714285712E-2</v>
      </c>
      <c r="Q52" s="23">
        <f>выдача!AB52/Всего!$A$85</f>
        <v>3.5714285714285712E-2</v>
      </c>
      <c r="R52" s="23">
        <f>выдача!AC52/Всего!$A$85</f>
        <v>3.5714285714285712E-2</v>
      </c>
      <c r="S52" s="23">
        <f>выдача!AD52/Всего!$A$85</f>
        <v>3.9285714285714292E-2</v>
      </c>
      <c r="T52" s="23">
        <f>выдача!AE52/Всего!$A$85</f>
        <v>3.9285714285714292E-2</v>
      </c>
      <c r="U52" s="23">
        <f>выдача!AF52/Всего!$A$85</f>
        <v>4.642857142857143E-2</v>
      </c>
      <c r="V52" s="23">
        <f>выдача!AG52/Всего!$A$85</f>
        <v>4.642857142857143E-2</v>
      </c>
      <c r="W52" s="23">
        <f>выдача!AH52/Всего!$A$85</f>
        <v>4.642857142857143E-2</v>
      </c>
      <c r="X52" s="23">
        <f>выдача!AI52/Всего!$A$85</f>
        <v>4.2857142857142858E-2</v>
      </c>
      <c r="Y52" t="str">
        <f t="shared" si="0"/>
        <v>огурцы</v>
      </c>
    </row>
    <row r="53" spans="1:25">
      <c r="A53" s="10"/>
      <c r="B53" s="23"/>
      <c r="C53" s="61" t="str">
        <f>цены!A53</f>
        <v>помидоры</v>
      </c>
      <c r="D53" s="23">
        <f>выдача!O53/Всего!$A$85</f>
        <v>0.03</v>
      </c>
      <c r="E53" s="23">
        <f>выдача!P53/Всего!$A$85</f>
        <v>0.03</v>
      </c>
      <c r="F53" s="23">
        <f>выдача!Q53/Всего!$A$85</f>
        <v>0.03</v>
      </c>
      <c r="G53" s="23">
        <f>выдача!R53/Всего!$A$85</f>
        <v>0.03</v>
      </c>
      <c r="H53" s="23">
        <f>выдача!S53/Всего!$A$85</f>
        <v>0.03</v>
      </c>
      <c r="I53" s="23">
        <f>выдача!T53/Всего!$A$85</f>
        <v>0.03</v>
      </c>
      <c r="J53" s="23">
        <f>выдача!U53/Всего!$A$85</f>
        <v>0.03</v>
      </c>
      <c r="K53" s="23">
        <f>выдача!V53/Всего!$A$85</f>
        <v>4.8571428571428578E-2</v>
      </c>
      <c r="L53" s="23">
        <f>выдача!W53/Всего!$A$85</f>
        <v>3.5714285714285712E-2</v>
      </c>
      <c r="M53" s="23">
        <f>выдача!X53/Всего!$A$85</f>
        <v>3.5714285714285712E-2</v>
      </c>
      <c r="N53" s="23">
        <f>выдача!Y53/Всего!$A$85</f>
        <v>3.9285714285714292E-2</v>
      </c>
      <c r="O53" s="23">
        <f>выдача!Z53/Всего!$A$85</f>
        <v>3.5714285714285712E-2</v>
      </c>
      <c r="P53" s="23">
        <f>выдача!AA53/Всего!$A$85</f>
        <v>3.5714285714285712E-2</v>
      </c>
      <c r="Q53" s="23">
        <f>выдача!AB53/Всего!$A$85</f>
        <v>3.5714285714285712E-2</v>
      </c>
      <c r="R53" s="23">
        <f>выдача!AC53/Всего!$A$85</f>
        <v>3.5714285714285712E-2</v>
      </c>
      <c r="S53" s="23">
        <f>выдача!AD53/Всего!$A$85</f>
        <v>3.9285714285714292E-2</v>
      </c>
      <c r="T53" s="23">
        <f>выдача!AE53/Всего!$A$85</f>
        <v>3.9285714285714292E-2</v>
      </c>
      <c r="U53" s="23">
        <f>выдача!AF53/Всего!$A$85</f>
        <v>4.642857142857143E-2</v>
      </c>
      <c r="V53" s="23">
        <f>выдача!AG53/Всего!$A$85</f>
        <v>4.642857142857143E-2</v>
      </c>
      <c r="W53" s="23">
        <f>выдача!AH53/Всего!$A$85</f>
        <v>4.642857142857143E-2</v>
      </c>
      <c r="X53" s="23">
        <f>выдача!AI53/Всего!$A$85</f>
        <v>4.2857142857142858E-2</v>
      </c>
      <c r="Y53" t="str">
        <f t="shared" si="0"/>
        <v>помидоры</v>
      </c>
    </row>
    <row r="54" spans="1:25">
      <c r="A54" s="10"/>
      <c r="B54" s="23"/>
      <c r="C54" s="61">
        <f>цены!A54</f>
        <v>0</v>
      </c>
      <c r="D54" s="23">
        <f>выдача!O54/Всего!$A$85</f>
        <v>0</v>
      </c>
      <c r="E54" s="23">
        <f>выдача!P54/Всего!$A$85</f>
        <v>0</v>
      </c>
      <c r="F54" s="23">
        <f>выдача!Q54/Всего!$A$85</f>
        <v>0</v>
      </c>
      <c r="G54" s="23">
        <f>выдача!R54/Всего!$A$85</f>
        <v>0</v>
      </c>
      <c r="H54" s="23">
        <f>выдача!S54/Всего!$A$85</f>
        <v>0</v>
      </c>
      <c r="I54" s="23">
        <f>выдача!T54/Всего!$A$85</f>
        <v>0</v>
      </c>
      <c r="J54" s="23">
        <f>выдача!U54/Всего!$A$85</f>
        <v>0</v>
      </c>
      <c r="K54" s="23">
        <f>выдача!V54/Всего!$A$85</f>
        <v>0</v>
      </c>
      <c r="L54" s="23">
        <f>выдача!W54/Всего!$A$85</f>
        <v>0</v>
      </c>
      <c r="M54" s="23">
        <f>выдача!X54/Всего!$A$85</f>
        <v>0</v>
      </c>
      <c r="N54" s="23">
        <f>выдача!Y54/Всего!$A$85</f>
        <v>0</v>
      </c>
      <c r="O54" s="23">
        <f>выдача!Z54/Всего!$A$85</f>
        <v>0</v>
      </c>
      <c r="P54" s="23">
        <f>выдача!AA54/Всего!$A$85</f>
        <v>0</v>
      </c>
      <c r="Q54" s="23">
        <f>выдача!AB54/Всего!$A$85</f>
        <v>0</v>
      </c>
      <c r="R54" s="23">
        <f>выдача!AC54/Всего!$A$85</f>
        <v>0</v>
      </c>
      <c r="S54" s="23">
        <f>выдача!AD54/Всего!$A$85</f>
        <v>0</v>
      </c>
      <c r="T54" s="23">
        <f>выдача!AE54/Всего!$A$85</f>
        <v>0</v>
      </c>
      <c r="U54" s="23">
        <f>выдача!AF54/Всего!$A$85</f>
        <v>0</v>
      </c>
      <c r="V54" s="23">
        <f>выдача!AG54/Всего!$A$85</f>
        <v>0</v>
      </c>
      <c r="W54" s="23">
        <f>выдача!AH54/Всего!$A$85</f>
        <v>0</v>
      </c>
      <c r="X54" s="23">
        <f>выдача!AI54/Всего!$A$85</f>
        <v>0</v>
      </c>
      <c r="Y54">
        <f t="shared" si="0"/>
        <v>0</v>
      </c>
    </row>
    <row r="55" spans="1:25">
      <c r="A55" s="10"/>
      <c r="B55" s="23"/>
      <c r="C55" s="61">
        <f>цены!A55</f>
        <v>0</v>
      </c>
      <c r="D55" s="23">
        <f>выдача!O55/Всего!$A$85</f>
        <v>0</v>
      </c>
      <c r="E55" s="23">
        <f>выдача!P55/Всего!$A$85</f>
        <v>0</v>
      </c>
      <c r="F55" s="23">
        <f>выдача!Q55/Всего!$A$85</f>
        <v>0</v>
      </c>
      <c r="G55" s="23">
        <f>выдача!R55/Всего!$A$85</f>
        <v>0</v>
      </c>
      <c r="H55" s="23">
        <f>выдача!S55/Всего!$A$85</f>
        <v>0</v>
      </c>
      <c r="I55" s="23">
        <f>выдача!T55/Всего!$A$85</f>
        <v>0</v>
      </c>
      <c r="J55" s="23">
        <f>выдача!U55/Всего!$A$85</f>
        <v>0</v>
      </c>
      <c r="K55" s="23">
        <f>выдача!V55/Всего!$A$85</f>
        <v>0</v>
      </c>
      <c r="L55" s="23">
        <f>выдача!W55/Всего!$A$85</f>
        <v>0</v>
      </c>
      <c r="M55" s="23">
        <f>выдача!X55/Всего!$A$85</f>
        <v>0</v>
      </c>
      <c r="N55" s="23">
        <f>выдача!Y55/Всего!$A$85</f>
        <v>0</v>
      </c>
      <c r="O55" s="23">
        <f>выдача!Z55/Всего!$A$85</f>
        <v>0</v>
      </c>
      <c r="P55" s="23">
        <f>выдача!AA55/Всего!$A$85</f>
        <v>0</v>
      </c>
      <c r="Q55" s="23">
        <f>выдача!AB55/Всего!$A$85</f>
        <v>0</v>
      </c>
      <c r="R55" s="23">
        <f>выдача!AC55/Всего!$A$85</f>
        <v>0</v>
      </c>
      <c r="S55" s="23">
        <f>выдача!AD55/Всего!$A$85</f>
        <v>0</v>
      </c>
      <c r="T55" s="23">
        <f>выдача!AE55/Всего!$A$85</f>
        <v>0</v>
      </c>
      <c r="U55" s="23">
        <f>выдача!AF55/Всего!$A$85</f>
        <v>0</v>
      </c>
      <c r="V55" s="23">
        <f>выдача!AG55/Всего!$A$85</f>
        <v>0</v>
      </c>
      <c r="W55" s="23">
        <f>выдача!AH55/Всего!$A$85</f>
        <v>0</v>
      </c>
      <c r="X55" s="23">
        <f>выдача!AI55/Всего!$A$85</f>
        <v>0</v>
      </c>
      <c r="Y55">
        <f t="shared" si="0"/>
        <v>0</v>
      </c>
    </row>
    <row r="56" spans="1:25">
      <c r="A56" s="10"/>
      <c r="B56" s="23"/>
      <c r="C56" s="61">
        <f>цены!A56</f>
        <v>0</v>
      </c>
      <c r="D56" s="23">
        <f>выдача!O56/Всего!$A$85</f>
        <v>0</v>
      </c>
      <c r="E56" s="23">
        <f>выдача!P56/Всего!$A$85</f>
        <v>0</v>
      </c>
      <c r="F56" s="23">
        <f>выдача!Q56/Всего!$A$85</f>
        <v>0</v>
      </c>
      <c r="G56" s="23">
        <f>выдача!R56/Всего!$A$85</f>
        <v>0</v>
      </c>
      <c r="H56" s="23">
        <f>выдача!S56/Всего!$A$85</f>
        <v>0</v>
      </c>
      <c r="I56" s="23">
        <f>выдача!T56/Всего!$A$85</f>
        <v>0</v>
      </c>
      <c r="J56" s="23">
        <f>выдача!U56/Всего!$A$85</f>
        <v>0</v>
      </c>
      <c r="K56" s="23">
        <f>выдача!V56/Всего!$A$85</f>
        <v>0</v>
      </c>
      <c r="L56" s="23">
        <f>выдача!W56/Всего!$A$85</f>
        <v>0</v>
      </c>
      <c r="M56" s="23">
        <f>выдача!X56/Всего!$A$85</f>
        <v>0</v>
      </c>
      <c r="N56" s="23">
        <f>выдача!Y56/Всего!$A$85</f>
        <v>0</v>
      </c>
      <c r="O56" s="23">
        <f>выдача!Z56/Всего!$A$85</f>
        <v>0</v>
      </c>
      <c r="P56" s="23">
        <f>выдача!AA56/Всего!$A$85</f>
        <v>0</v>
      </c>
      <c r="Q56" s="23">
        <f>выдача!AB56/Всего!$A$85</f>
        <v>0</v>
      </c>
      <c r="R56" s="23">
        <f>выдача!AC56/Всего!$A$85</f>
        <v>0</v>
      </c>
      <c r="S56" s="23">
        <f>выдача!AD56/Всего!$A$85</f>
        <v>0</v>
      </c>
      <c r="T56" s="23">
        <f>выдача!AE56/Всего!$A$85</f>
        <v>0</v>
      </c>
      <c r="U56" s="23">
        <f>выдача!AF56/Всего!$A$85</f>
        <v>0</v>
      </c>
      <c r="V56" s="23">
        <f>выдача!AG56/Всего!$A$85</f>
        <v>0</v>
      </c>
      <c r="W56" s="23">
        <f>выдача!AH56/Всего!$A$85</f>
        <v>0</v>
      </c>
      <c r="X56" s="23">
        <f>выдача!AI56/Всего!$A$85</f>
        <v>0</v>
      </c>
      <c r="Y56">
        <f t="shared" si="0"/>
        <v>0</v>
      </c>
    </row>
    <row r="57" spans="1:25">
      <c r="A57" s="10"/>
      <c r="B57" s="23"/>
      <c r="C57" s="61" t="str">
        <f>цены!A57</f>
        <v>хлеб белый</v>
      </c>
      <c r="D57" s="23">
        <f>выдача!O57/Всего!$A$85</f>
        <v>7.1428571428571425E-2</v>
      </c>
      <c r="E57" s="23">
        <f>выдача!P57/Всего!$A$85</f>
        <v>7.1428571428571425E-2</v>
      </c>
      <c r="F57" s="23">
        <f>выдача!Q57/Всего!$A$85</f>
        <v>7.1428571428571425E-2</v>
      </c>
      <c r="G57" s="23">
        <f>выдача!R57/Всего!$A$85</f>
        <v>7.1428571428571425E-2</v>
      </c>
      <c r="H57" s="23">
        <f>выдача!S57/Всего!$A$85</f>
        <v>7.1428571428571425E-2</v>
      </c>
      <c r="I57" s="23">
        <f>выдача!T57/Всего!$A$85</f>
        <v>7.1428571428571425E-2</v>
      </c>
      <c r="J57" s="23">
        <f>выдача!U57/Всего!$A$85</f>
        <v>7.1428571428571425E-2</v>
      </c>
      <c r="K57" s="23">
        <f>выдача!V57/Всего!$A$85</f>
        <v>7.1428571428571425E-2</v>
      </c>
      <c r="L57" s="23">
        <f>выдача!W57/Всего!$A$85</f>
        <v>7.1428571428571425E-2</v>
      </c>
      <c r="M57" s="23">
        <f>выдача!X57/Всего!$A$85</f>
        <v>7.1428571428571425E-2</v>
      </c>
      <c r="N57" s="23">
        <f>выдача!Y57/Всего!$A$85</f>
        <v>7.1428571428571425E-2</v>
      </c>
      <c r="O57" s="23">
        <f>выдача!Z57/Всего!$A$85</f>
        <v>7.1428571428571425E-2</v>
      </c>
      <c r="P57" s="23">
        <f>выдача!AA57/Всего!$A$85</f>
        <v>7.1428571428571425E-2</v>
      </c>
      <c r="Q57" s="23">
        <f>выдача!AB57/Всего!$A$85</f>
        <v>7.1428571428571425E-2</v>
      </c>
      <c r="R57" s="23">
        <f>выдача!AC57/Всего!$A$85</f>
        <v>7.1428571428571425E-2</v>
      </c>
      <c r="S57" s="23">
        <f>выдача!AD57/Всего!$A$85</f>
        <v>7.1428571428571425E-2</v>
      </c>
      <c r="T57" s="23">
        <f>выдача!AE57/Всего!$A$85</f>
        <v>7.1428571428571425E-2</v>
      </c>
      <c r="U57" s="23">
        <f>выдача!AF57/Всего!$A$85</f>
        <v>7.1428571428571425E-2</v>
      </c>
      <c r="V57" s="23">
        <f>выдача!AG57/Всего!$A$85</f>
        <v>7.1428571428571425E-2</v>
      </c>
      <c r="W57" s="23">
        <f>выдача!AH57/Всего!$A$85</f>
        <v>7.1428571428571425E-2</v>
      </c>
      <c r="X57" s="23">
        <f>выдача!AI57/Всего!$A$85</f>
        <v>7.1428571428571425E-2</v>
      </c>
      <c r="Y57" t="str">
        <f t="shared" si="0"/>
        <v>хлеб белый</v>
      </c>
    </row>
    <row r="58" spans="1:25">
      <c r="A58" s="10"/>
      <c r="B58" s="23"/>
      <c r="C58" s="61" t="str">
        <f>цены!A58</f>
        <v>хлеб черный</v>
      </c>
      <c r="D58" s="23">
        <f>выдача!O58/Всего!$A$85</f>
        <v>7.1428571428571425E-2</v>
      </c>
      <c r="E58" s="23">
        <f>выдача!P58/Всего!$A$85</f>
        <v>7.1428571428571425E-2</v>
      </c>
      <c r="F58" s="23">
        <f>выдача!Q58/Всего!$A$85</f>
        <v>7.1428571428571425E-2</v>
      </c>
      <c r="G58" s="23">
        <f>выдача!R58/Всего!$A$85</f>
        <v>7.1428571428571425E-2</v>
      </c>
      <c r="H58" s="23">
        <f>выдача!S58/Всего!$A$85</f>
        <v>7.1428571428571425E-2</v>
      </c>
      <c r="I58" s="23">
        <f>выдача!T58/Всего!$A$85</f>
        <v>7.1428571428571425E-2</v>
      </c>
      <c r="J58" s="23">
        <f>выдача!U58/Всего!$A$85</f>
        <v>7.1428571428571425E-2</v>
      </c>
      <c r="K58" s="23">
        <f>выдача!V58/Всего!$A$85</f>
        <v>7.1428571428571425E-2</v>
      </c>
      <c r="L58" s="23">
        <f>выдача!W58/Всего!$A$85</f>
        <v>7.1428571428571425E-2</v>
      </c>
      <c r="M58" s="23">
        <f>выдача!X58/Всего!$A$85</f>
        <v>7.1428571428571425E-2</v>
      </c>
      <c r="N58" s="23">
        <f>выдача!Y58/Всего!$A$85</f>
        <v>7.1428571428571425E-2</v>
      </c>
      <c r="O58" s="23">
        <f>выдача!Z58/Всего!$A$85</f>
        <v>7.1428571428571425E-2</v>
      </c>
      <c r="P58" s="23">
        <f>выдача!AA58/Всего!$A$85</f>
        <v>7.1428571428571425E-2</v>
      </c>
      <c r="Q58" s="23">
        <f>выдача!AB58/Всего!$A$85</f>
        <v>7.1428571428571425E-2</v>
      </c>
      <c r="R58" s="23">
        <f>выдача!AC58/Всего!$A$85</f>
        <v>7.1428571428571425E-2</v>
      </c>
      <c r="S58" s="23">
        <f>выдача!AD58/Всего!$A$85</f>
        <v>7.1428571428571425E-2</v>
      </c>
      <c r="T58" s="23">
        <f>выдача!AE58/Всего!$A$85</f>
        <v>7.1428571428571425E-2</v>
      </c>
      <c r="U58" s="23">
        <f>выдача!AF58/Всего!$A$85</f>
        <v>7.1428571428571425E-2</v>
      </c>
      <c r="V58" s="23">
        <f>выдача!AG58/Всего!$A$85</f>
        <v>7.1428571428571425E-2</v>
      </c>
      <c r="W58" s="23">
        <f>выдача!AH58/Всего!$A$85</f>
        <v>7.1428571428571425E-2</v>
      </c>
      <c r="X58" s="23">
        <f>выдача!AI58/Всего!$A$85</f>
        <v>7.1428571428571425E-2</v>
      </c>
      <c r="Y58" t="str">
        <f t="shared" si="0"/>
        <v>хлеб черный</v>
      </c>
    </row>
    <row r="59" spans="1:25">
      <c r="A59" s="10"/>
      <c r="B59" s="23"/>
      <c r="C59" s="61">
        <f>цены!A59</f>
        <v>0</v>
      </c>
      <c r="D59" s="23">
        <f>выдача!O59/Всего!$A$85</f>
        <v>0</v>
      </c>
      <c r="E59" s="23">
        <f>выдача!P59/Всего!$A$85</f>
        <v>0</v>
      </c>
      <c r="F59" s="23">
        <f>выдача!Q59/Всего!$A$85</f>
        <v>0</v>
      </c>
      <c r="G59" s="23">
        <f>выдача!R59/Всего!$A$85</f>
        <v>0</v>
      </c>
      <c r="H59" s="23">
        <f>выдача!S59/Всего!$A$85</f>
        <v>0</v>
      </c>
      <c r="I59" s="23">
        <f>выдача!T59/Всего!$A$85</f>
        <v>0</v>
      </c>
      <c r="J59" s="23">
        <f>выдача!U59/Всего!$A$85</f>
        <v>0</v>
      </c>
      <c r="K59" s="23">
        <f>выдача!V59/Всего!$A$85</f>
        <v>0</v>
      </c>
      <c r="L59" s="23">
        <f>выдача!W59/Всего!$A$85</f>
        <v>0</v>
      </c>
      <c r="M59" s="23">
        <f>выдача!X59/Всего!$A$85</f>
        <v>0</v>
      </c>
      <c r="N59" s="23">
        <f>выдача!Y59/Всего!$A$85</f>
        <v>0</v>
      </c>
      <c r="O59" s="23">
        <f>выдача!Z59/Всего!$A$85</f>
        <v>0</v>
      </c>
      <c r="P59" s="23">
        <f>выдача!AA59/Всего!$A$85</f>
        <v>0</v>
      </c>
      <c r="Q59" s="23">
        <f>выдача!AB59/Всего!$A$85</f>
        <v>0</v>
      </c>
      <c r="R59" s="23">
        <f>выдача!AC59/Всего!$A$85</f>
        <v>0</v>
      </c>
      <c r="S59" s="23">
        <f>выдача!AD59/Всего!$A$85</f>
        <v>0</v>
      </c>
      <c r="T59" s="23">
        <f>выдача!AE59/Всего!$A$85</f>
        <v>0</v>
      </c>
      <c r="U59" s="23">
        <f>выдача!AF59/Всего!$A$85</f>
        <v>0</v>
      </c>
      <c r="V59" s="23">
        <f>выдача!AG59/Всего!$A$85</f>
        <v>0</v>
      </c>
      <c r="W59" s="23">
        <f>выдача!AH59/Всего!$A$85</f>
        <v>0</v>
      </c>
      <c r="X59" s="23">
        <f>выдача!AI59/Всего!$A$85</f>
        <v>0</v>
      </c>
      <c r="Y59">
        <f t="shared" si="0"/>
        <v>0</v>
      </c>
    </row>
    <row r="60" spans="1:25">
      <c r="A60" s="10"/>
      <c r="B60" s="23"/>
      <c r="C60" s="61">
        <f>цены!A60</f>
        <v>0</v>
      </c>
      <c r="D60" s="23">
        <f>выдача!O60/Всего!$A$85</f>
        <v>0</v>
      </c>
      <c r="E60" s="23">
        <f>выдача!P60/Всего!$A$85</f>
        <v>0</v>
      </c>
      <c r="F60" s="23">
        <f>выдача!Q60/Всего!$A$85</f>
        <v>0</v>
      </c>
      <c r="G60" s="23">
        <f>выдача!R60/Всего!$A$85</f>
        <v>0</v>
      </c>
      <c r="H60" s="23">
        <f>выдача!S60/Всего!$A$85</f>
        <v>0</v>
      </c>
      <c r="I60" s="23">
        <f>выдача!T60/Всего!$A$85</f>
        <v>0</v>
      </c>
      <c r="J60" s="23">
        <f>выдача!U60/Всего!$A$85</f>
        <v>0</v>
      </c>
      <c r="K60" s="23">
        <f>выдача!V60/Всего!$A$85</f>
        <v>0</v>
      </c>
      <c r="L60" s="23">
        <f>выдача!W60/Всего!$A$85</f>
        <v>0</v>
      </c>
      <c r="M60" s="23">
        <f>выдача!X60/Всего!$A$85</f>
        <v>0</v>
      </c>
      <c r="N60" s="23">
        <f>выдача!Y60/Всего!$A$85</f>
        <v>0</v>
      </c>
      <c r="O60" s="23">
        <f>выдача!Z60/Всего!$A$85</f>
        <v>0</v>
      </c>
      <c r="P60" s="23">
        <f>выдача!AA60/Всего!$A$85</f>
        <v>0</v>
      </c>
      <c r="Q60" s="23">
        <f>выдача!AB60/Всего!$A$85</f>
        <v>0</v>
      </c>
      <c r="R60" s="23">
        <f>выдача!AC60/Всего!$A$85</f>
        <v>0</v>
      </c>
      <c r="S60" s="23">
        <f>выдача!AD60/Всего!$A$85</f>
        <v>0</v>
      </c>
      <c r="T60" s="23">
        <f>выдача!AE60/Всего!$A$85</f>
        <v>0</v>
      </c>
      <c r="U60" s="23">
        <f>выдача!AF60/Всего!$A$85</f>
        <v>0</v>
      </c>
      <c r="V60" s="23">
        <f>выдача!AG60/Всего!$A$85</f>
        <v>0</v>
      </c>
      <c r="W60" s="23">
        <f>выдача!AH60/Всего!$A$85</f>
        <v>0</v>
      </c>
      <c r="X60" s="23">
        <f>выдача!AI60/Всего!$A$85</f>
        <v>0</v>
      </c>
      <c r="Y60">
        <f t="shared" si="0"/>
        <v>0</v>
      </c>
    </row>
    <row r="61" spans="1:25">
      <c r="A61" s="10"/>
      <c r="B61" s="23"/>
      <c r="C61" s="61">
        <f>цены!A61</f>
        <v>0</v>
      </c>
      <c r="D61" s="23">
        <f>выдача!O61/Всего!$A$85</f>
        <v>0</v>
      </c>
      <c r="E61" s="23">
        <f>выдача!P61/Всего!$A$85</f>
        <v>0</v>
      </c>
      <c r="F61" s="23">
        <f>выдача!Q61/Всего!$A$85</f>
        <v>0</v>
      </c>
      <c r="G61" s="23">
        <f>выдача!R61/Всего!$A$85</f>
        <v>0</v>
      </c>
      <c r="H61" s="23">
        <f>выдача!S61/Всего!$A$85</f>
        <v>0</v>
      </c>
      <c r="I61" s="23">
        <f>выдача!T61/Всего!$A$85</f>
        <v>0</v>
      </c>
      <c r="J61" s="23">
        <f>выдача!U61/Всего!$A$85</f>
        <v>0</v>
      </c>
      <c r="K61" s="23">
        <f>выдача!V61/Всего!$A$85</f>
        <v>0</v>
      </c>
      <c r="L61" s="23">
        <f>выдача!W61/Всего!$A$85</f>
        <v>0</v>
      </c>
      <c r="M61" s="23">
        <f>выдача!X61/Всего!$A$85</f>
        <v>0</v>
      </c>
      <c r="N61" s="23">
        <f>выдача!Y61/Всего!$A$85</f>
        <v>0</v>
      </c>
      <c r="O61" s="23">
        <f>выдача!Z61/Всего!$A$85</f>
        <v>0</v>
      </c>
      <c r="P61" s="23">
        <f>выдача!AA61/Всего!$A$85</f>
        <v>0</v>
      </c>
      <c r="Q61" s="23">
        <f>выдача!AB61/Всего!$A$85</f>
        <v>0</v>
      </c>
      <c r="R61" s="23">
        <f>выдача!AC61/Всего!$A$85</f>
        <v>0</v>
      </c>
      <c r="S61" s="23">
        <f>выдача!AD61/Всего!$A$85</f>
        <v>0</v>
      </c>
      <c r="T61" s="23">
        <f>выдача!AE61/Всего!$A$85</f>
        <v>0</v>
      </c>
      <c r="U61" s="23">
        <f>выдача!AF61/Всего!$A$85</f>
        <v>0</v>
      </c>
      <c r="V61" s="23">
        <f>выдача!AG61/Всего!$A$85</f>
        <v>0</v>
      </c>
      <c r="W61" s="23">
        <f>выдача!AH61/Всего!$A$85</f>
        <v>0</v>
      </c>
      <c r="X61" s="23">
        <f>выдача!AI61/Всего!$A$85</f>
        <v>0</v>
      </c>
      <c r="Y61">
        <f t="shared" si="0"/>
        <v>0</v>
      </c>
    </row>
    <row r="62" spans="1:25">
      <c r="A62" s="10"/>
      <c r="B62" s="23"/>
      <c r="C62" s="61">
        <f>цены!A62</f>
        <v>0</v>
      </c>
      <c r="D62" s="23">
        <f>выдача!O62/Всего!$A$85</f>
        <v>0</v>
      </c>
      <c r="E62" s="23">
        <f>выдача!P62/Всего!$A$85</f>
        <v>0</v>
      </c>
      <c r="F62" s="23">
        <f>выдача!Q62/Всего!$A$85</f>
        <v>0</v>
      </c>
      <c r="G62" s="23">
        <f>выдача!R62/Всего!$A$85</f>
        <v>0</v>
      </c>
      <c r="H62" s="23">
        <f>выдача!S62/Всего!$A$85</f>
        <v>0</v>
      </c>
      <c r="I62" s="23">
        <f>выдача!T62/Всего!$A$85</f>
        <v>0</v>
      </c>
      <c r="J62" s="23">
        <f>выдача!U62/Всего!$A$85</f>
        <v>0</v>
      </c>
      <c r="K62" s="23">
        <f>выдача!V62/Всего!$A$85</f>
        <v>0</v>
      </c>
      <c r="L62" s="23">
        <f>выдача!W62/Всего!$A$85</f>
        <v>0</v>
      </c>
      <c r="M62" s="23">
        <f>выдача!X62/Всего!$A$85</f>
        <v>0</v>
      </c>
      <c r="N62" s="23">
        <f>выдача!Y62/Всего!$A$85</f>
        <v>0</v>
      </c>
      <c r="O62" s="23">
        <f>выдача!Z62/Всего!$A$85</f>
        <v>0</v>
      </c>
      <c r="P62" s="23">
        <f>выдача!AA62/Всего!$A$85</f>
        <v>0</v>
      </c>
      <c r="Q62" s="23">
        <f>выдача!AB62/Всего!$A$85</f>
        <v>0</v>
      </c>
      <c r="R62" s="23">
        <f>выдача!AC62/Всего!$A$85</f>
        <v>0</v>
      </c>
      <c r="S62" s="23">
        <f>выдача!AD62/Всего!$A$85</f>
        <v>0</v>
      </c>
      <c r="T62" s="23">
        <f>выдача!AE62/Всего!$A$85</f>
        <v>0</v>
      </c>
      <c r="U62" s="23">
        <f>выдача!AF62/Всего!$A$85</f>
        <v>0</v>
      </c>
      <c r="V62" s="23">
        <f>выдача!AG62/Всего!$A$85</f>
        <v>0</v>
      </c>
      <c r="W62" s="23">
        <f>выдача!AH62/Всего!$A$85</f>
        <v>0</v>
      </c>
      <c r="X62" s="23">
        <f>выдача!AI62/Всего!$A$85</f>
        <v>0</v>
      </c>
      <c r="Y62">
        <f t="shared" si="0"/>
        <v>0</v>
      </c>
    </row>
    <row r="63" spans="1:25">
      <c r="A63" s="10"/>
      <c r="B63" s="23"/>
      <c r="C63" s="61">
        <f>цены!A63</f>
        <v>0</v>
      </c>
      <c r="D63" s="23">
        <f>выдача!O63/Всего!$A$85</f>
        <v>0</v>
      </c>
      <c r="E63" s="23">
        <f>выдача!P63/Всего!$A$85</f>
        <v>0</v>
      </c>
      <c r="F63" s="23">
        <f>выдача!Q63/Всего!$A$85</f>
        <v>0</v>
      </c>
      <c r="G63" s="23">
        <f>выдача!R63/Всего!$A$85</f>
        <v>0</v>
      </c>
      <c r="H63" s="23">
        <f>выдача!S63/Всего!$A$85</f>
        <v>0</v>
      </c>
      <c r="I63" s="23">
        <f>выдача!T63/Всего!$A$85</f>
        <v>0</v>
      </c>
      <c r="J63" s="23">
        <f>выдача!U63/Всего!$A$85</f>
        <v>0</v>
      </c>
      <c r="K63" s="23">
        <f>выдача!V63/Всего!$A$85</f>
        <v>0</v>
      </c>
      <c r="L63" s="23">
        <f>выдача!W63/Всего!$A$85</f>
        <v>0</v>
      </c>
      <c r="M63" s="23">
        <f>выдача!X63/Всего!$A$85</f>
        <v>0</v>
      </c>
      <c r="N63" s="23">
        <f>выдача!Y63/Всего!$A$85</f>
        <v>0</v>
      </c>
      <c r="O63" s="23">
        <f>выдача!Z63/Всего!$A$85</f>
        <v>0</v>
      </c>
      <c r="P63" s="23">
        <f>выдача!AA63/Всего!$A$85</f>
        <v>0</v>
      </c>
      <c r="Q63" s="23">
        <f>выдача!AB63/Всего!$A$85</f>
        <v>0</v>
      </c>
      <c r="R63" s="23">
        <f>выдача!AC63/Всего!$A$85</f>
        <v>0</v>
      </c>
      <c r="S63" s="23">
        <f>выдача!AD63/Всего!$A$85</f>
        <v>0</v>
      </c>
      <c r="T63" s="23">
        <f>выдача!AE63/Всего!$A$85</f>
        <v>0</v>
      </c>
      <c r="U63" s="23">
        <f>выдача!AF63/Всего!$A$85</f>
        <v>0</v>
      </c>
      <c r="V63" s="23">
        <f>выдача!AG63/Всего!$A$85</f>
        <v>0</v>
      </c>
      <c r="W63" s="23">
        <f>выдача!AH63/Всего!$A$85</f>
        <v>0</v>
      </c>
      <c r="X63" s="23">
        <f>выдача!AI63/Всего!$A$85</f>
        <v>0</v>
      </c>
      <c r="Y63">
        <f t="shared" si="0"/>
        <v>0</v>
      </c>
    </row>
    <row r="64" spans="1:25">
      <c r="A64" s="10"/>
      <c r="B64" s="23"/>
      <c r="C64" s="61">
        <f>цены!A64</f>
        <v>0</v>
      </c>
      <c r="D64" s="23">
        <f>выдача!O64/Всего!$A$85</f>
        <v>0</v>
      </c>
      <c r="E64" s="23">
        <f>выдача!P64/Всего!$A$85</f>
        <v>0</v>
      </c>
      <c r="F64" s="23">
        <f>выдача!Q64/Всего!$A$85</f>
        <v>0</v>
      </c>
      <c r="G64" s="23">
        <f>выдача!R64/Всего!$A$85</f>
        <v>0</v>
      </c>
      <c r="H64" s="23">
        <f>выдача!S64/Всего!$A$85</f>
        <v>0</v>
      </c>
      <c r="I64" s="23">
        <f>выдача!T64/Всего!$A$85</f>
        <v>0</v>
      </c>
      <c r="J64" s="23">
        <f>выдача!U64/Всего!$A$85</f>
        <v>0</v>
      </c>
      <c r="K64" s="23">
        <f>выдача!V64/Всего!$A$85</f>
        <v>0</v>
      </c>
      <c r="L64" s="23">
        <f>выдача!W64/Всего!$A$85</f>
        <v>0</v>
      </c>
      <c r="M64" s="23">
        <f>выдача!X64/Всего!$A$85</f>
        <v>0</v>
      </c>
      <c r="N64" s="23">
        <f>выдача!Y64/Всего!$A$85</f>
        <v>0</v>
      </c>
      <c r="O64" s="23">
        <f>выдача!Z64/Всего!$A$85</f>
        <v>0</v>
      </c>
      <c r="P64" s="23">
        <f>выдача!AA64/Всего!$A$85</f>
        <v>0</v>
      </c>
      <c r="Q64" s="23">
        <f>выдача!AB64/Всего!$A$85</f>
        <v>0</v>
      </c>
      <c r="R64" s="23">
        <f>выдача!AC64/Всего!$A$85</f>
        <v>0</v>
      </c>
      <c r="S64" s="23">
        <f>выдача!AD64/Всего!$A$85</f>
        <v>0</v>
      </c>
      <c r="T64" s="23">
        <f>выдача!AE64/Всего!$A$85</f>
        <v>0</v>
      </c>
      <c r="U64" s="23">
        <f>выдача!AF64/Всего!$A$85</f>
        <v>0</v>
      </c>
      <c r="V64" s="23">
        <f>выдача!AG64/Всего!$A$85</f>
        <v>0</v>
      </c>
      <c r="W64" s="23">
        <f>выдача!AH64/Всего!$A$85</f>
        <v>0</v>
      </c>
      <c r="X64" s="23">
        <f>выдача!AI64/Всего!$A$85</f>
        <v>0</v>
      </c>
      <c r="Y64">
        <f t="shared" si="0"/>
        <v>0</v>
      </c>
    </row>
    <row r="65" spans="1:25">
      <c r="A65" s="10"/>
      <c r="B65" s="23"/>
      <c r="C65" s="61">
        <f>цены!A65</f>
        <v>0</v>
      </c>
      <c r="D65" s="23">
        <f>выдача!O65/Всего!$A$85</f>
        <v>0</v>
      </c>
      <c r="E65" s="23">
        <f>выдача!P65/Всего!$A$85</f>
        <v>0</v>
      </c>
      <c r="F65" s="23">
        <f>выдача!Q65/Всего!$A$85</f>
        <v>0</v>
      </c>
      <c r="G65" s="23">
        <f>выдача!R65/Всего!$A$85</f>
        <v>0</v>
      </c>
      <c r="H65" s="23">
        <f>выдача!S65/Всего!$A$85</f>
        <v>0</v>
      </c>
      <c r="I65" s="23">
        <f>выдача!T65/Всего!$A$85</f>
        <v>0</v>
      </c>
      <c r="J65" s="23">
        <f>выдача!U65/Всего!$A$85</f>
        <v>0</v>
      </c>
      <c r="K65" s="23">
        <f>выдача!V65/Всего!$A$85</f>
        <v>0</v>
      </c>
      <c r="L65" s="23">
        <f>выдача!W65/Всего!$A$85</f>
        <v>0</v>
      </c>
      <c r="M65" s="23">
        <f>выдача!X65/Всего!$A$85</f>
        <v>0</v>
      </c>
      <c r="N65" s="23">
        <f>выдача!Y65/Всего!$A$85</f>
        <v>0</v>
      </c>
      <c r="O65" s="23">
        <f>выдача!Z65/Всего!$A$85</f>
        <v>0</v>
      </c>
      <c r="P65" s="23">
        <f>выдача!AA65/Всего!$A$85</f>
        <v>0</v>
      </c>
      <c r="Q65" s="23">
        <f>выдача!AB65/Всего!$A$85</f>
        <v>0</v>
      </c>
      <c r="R65" s="23">
        <f>выдача!AC65/Всего!$A$85</f>
        <v>0</v>
      </c>
      <c r="S65" s="23">
        <f>выдача!AD65/Всего!$A$85</f>
        <v>0</v>
      </c>
      <c r="T65" s="23">
        <f>выдача!AE65/Всего!$A$85</f>
        <v>0</v>
      </c>
      <c r="U65" s="23">
        <f>выдача!AF65/Всего!$A$85</f>
        <v>0</v>
      </c>
      <c r="V65" s="23">
        <f>выдача!AG65/Всего!$A$85</f>
        <v>0</v>
      </c>
      <c r="W65" s="23">
        <f>выдача!AH65/Всего!$A$85</f>
        <v>0</v>
      </c>
      <c r="X65" s="23">
        <f>выдача!AI65/Всего!$A$85</f>
        <v>0</v>
      </c>
      <c r="Y65">
        <f t="shared" si="0"/>
        <v>0</v>
      </c>
    </row>
    <row r="66" spans="1:25">
      <c r="A66" s="10"/>
      <c r="B66" s="23"/>
      <c r="C66" s="61">
        <f>цены!A66</f>
        <v>0</v>
      </c>
      <c r="D66" s="23">
        <f>выдача!O66/Всего!$A$85</f>
        <v>0</v>
      </c>
      <c r="E66" s="23">
        <f>выдача!P66/Всего!$A$85</f>
        <v>0</v>
      </c>
      <c r="F66" s="23">
        <f>выдача!Q66/Всего!$A$85</f>
        <v>0</v>
      </c>
      <c r="G66" s="23">
        <f>выдача!R66/Всего!$A$85</f>
        <v>0</v>
      </c>
      <c r="H66" s="23">
        <f>выдача!S66/Всего!$A$85</f>
        <v>0</v>
      </c>
      <c r="I66" s="23">
        <f>выдача!T66/Всего!$A$85</f>
        <v>0</v>
      </c>
      <c r="J66" s="23">
        <f>выдача!U66/Всего!$A$85</f>
        <v>0</v>
      </c>
      <c r="K66" s="23">
        <f>выдача!V66/Всего!$A$85</f>
        <v>0</v>
      </c>
      <c r="L66" s="23">
        <f>выдача!W66/Всего!$A$85</f>
        <v>0</v>
      </c>
      <c r="M66" s="23">
        <f>выдача!X66/Всего!$A$85</f>
        <v>0</v>
      </c>
      <c r="N66" s="23">
        <f>выдача!Y66/Всего!$A$85</f>
        <v>0</v>
      </c>
      <c r="O66" s="23">
        <f>выдача!Z66/Всего!$A$85</f>
        <v>0</v>
      </c>
      <c r="P66" s="23">
        <f>выдача!AA66/Всего!$A$85</f>
        <v>0</v>
      </c>
      <c r="Q66" s="23">
        <f>выдача!AB66/Всего!$A$85</f>
        <v>0</v>
      </c>
      <c r="R66" s="23">
        <f>выдача!AC66/Всего!$A$85</f>
        <v>0</v>
      </c>
      <c r="S66" s="23">
        <f>выдача!AD66/Всего!$A$85</f>
        <v>0</v>
      </c>
      <c r="T66" s="23">
        <f>выдача!AE66/Всего!$A$85</f>
        <v>0</v>
      </c>
      <c r="U66" s="23">
        <f>выдача!AF66/Всего!$A$85</f>
        <v>0</v>
      </c>
      <c r="V66" s="23">
        <f>выдача!AG66/Всего!$A$85</f>
        <v>0</v>
      </c>
      <c r="W66" s="23">
        <f>выдача!AH66/Всего!$A$85</f>
        <v>0</v>
      </c>
      <c r="X66" s="23">
        <f>выдача!AI66/Всего!$A$85</f>
        <v>0</v>
      </c>
      <c r="Y66">
        <f t="shared" si="0"/>
        <v>0</v>
      </c>
    </row>
    <row r="67" spans="1:25">
      <c r="A67" s="10"/>
      <c r="B67" s="23"/>
      <c r="C67" s="61">
        <f>цены!A67</f>
        <v>0</v>
      </c>
      <c r="D67" s="23">
        <f>выдача!O67/Всего!$A$85</f>
        <v>0</v>
      </c>
      <c r="E67" s="23">
        <f>выдача!P67/Всего!$A$85</f>
        <v>0</v>
      </c>
      <c r="F67" s="23">
        <f>выдача!Q67/Всего!$A$85</f>
        <v>0</v>
      </c>
      <c r="G67" s="23">
        <f>выдача!R67/Всего!$A$85</f>
        <v>0</v>
      </c>
      <c r="H67" s="23">
        <f>выдача!S67/Всего!$A$85</f>
        <v>0</v>
      </c>
      <c r="I67" s="23">
        <f>выдача!T67/Всего!$A$85</f>
        <v>0</v>
      </c>
      <c r="J67" s="23">
        <f>выдача!U67/Всего!$A$85</f>
        <v>0</v>
      </c>
      <c r="K67" s="23">
        <f>выдача!V67/Всего!$A$85</f>
        <v>0</v>
      </c>
      <c r="L67" s="23">
        <f>выдача!W67/Всего!$A$85</f>
        <v>0</v>
      </c>
      <c r="M67" s="23">
        <f>выдача!X67/Всего!$A$85</f>
        <v>0</v>
      </c>
      <c r="N67" s="23">
        <f>выдача!Y67/Всего!$A$85</f>
        <v>0</v>
      </c>
      <c r="O67" s="23">
        <f>выдача!Z67/Всего!$A$85</f>
        <v>0</v>
      </c>
      <c r="P67" s="23">
        <f>выдача!AA67/Всего!$A$85</f>
        <v>0</v>
      </c>
      <c r="Q67" s="23">
        <f>выдача!AB67/Всего!$A$85</f>
        <v>0</v>
      </c>
      <c r="R67" s="23">
        <f>выдача!AC67/Всего!$A$85</f>
        <v>0</v>
      </c>
      <c r="S67" s="23">
        <f>выдача!AD67/Всего!$A$85</f>
        <v>0</v>
      </c>
      <c r="T67" s="23">
        <f>выдача!AE67/Всего!$A$85</f>
        <v>0</v>
      </c>
      <c r="U67" s="23">
        <f>выдача!AF67/Всего!$A$85</f>
        <v>0</v>
      </c>
      <c r="V67" s="23">
        <f>выдача!AG67/Всего!$A$85</f>
        <v>0</v>
      </c>
      <c r="W67" s="23">
        <f>выдача!AH67/Всего!$A$85</f>
        <v>0</v>
      </c>
      <c r="X67" s="23">
        <f>выдача!AI67/Всего!$A$85</f>
        <v>0</v>
      </c>
      <c r="Y67">
        <f>C67</f>
        <v>0</v>
      </c>
    </row>
    <row r="68" spans="1:25">
      <c r="A68" s="10"/>
      <c r="B68" s="23"/>
      <c r="C68" s="61">
        <f>цены!A68</f>
        <v>0</v>
      </c>
      <c r="D68" s="23">
        <f>выдача!O68/Всего!$A$85</f>
        <v>0</v>
      </c>
      <c r="E68" s="23">
        <f>выдача!P68/Всего!$A$85</f>
        <v>0</v>
      </c>
      <c r="F68" s="23">
        <f>выдача!Q68/Всего!$A$85</f>
        <v>0</v>
      </c>
      <c r="G68" s="23">
        <f>выдача!R68/Всего!$A$85</f>
        <v>0</v>
      </c>
      <c r="H68" s="23">
        <f>выдача!S68/Всего!$A$85</f>
        <v>0</v>
      </c>
      <c r="I68" s="23">
        <f>выдача!T68/Всего!$A$85</f>
        <v>0</v>
      </c>
      <c r="J68" s="23">
        <f>выдача!U68/Всего!$A$85</f>
        <v>0</v>
      </c>
      <c r="K68" s="23">
        <f>выдача!V68/Всего!$A$85</f>
        <v>0</v>
      </c>
      <c r="L68" s="23">
        <f>выдача!W68/Всего!$A$85</f>
        <v>0</v>
      </c>
      <c r="M68" s="23">
        <f>выдача!X68/Всего!$A$85</f>
        <v>0</v>
      </c>
      <c r="N68" s="23">
        <f>выдача!Y68/Всего!$A$85</f>
        <v>0</v>
      </c>
      <c r="O68" s="23">
        <f>выдача!Z68/Всего!$A$85</f>
        <v>0</v>
      </c>
      <c r="P68" s="23">
        <f>выдача!AA68/Всего!$A$85</f>
        <v>0</v>
      </c>
      <c r="Q68" s="23">
        <f>выдача!AB68/Всего!$A$85</f>
        <v>0</v>
      </c>
      <c r="R68" s="23">
        <f>выдача!AC68/Всего!$A$85</f>
        <v>0</v>
      </c>
      <c r="S68" s="23">
        <f>выдача!AD68/Всего!$A$85</f>
        <v>0</v>
      </c>
      <c r="T68" s="23">
        <f>выдача!AE68/Всего!$A$85</f>
        <v>0</v>
      </c>
      <c r="U68" s="23">
        <f>выдача!AF68/Всего!$A$85</f>
        <v>0</v>
      </c>
      <c r="V68" s="23">
        <f>выдача!AG68/Всего!$A$85</f>
        <v>0</v>
      </c>
      <c r="W68" s="23">
        <f>выдача!AH68/Всего!$A$85</f>
        <v>0</v>
      </c>
      <c r="X68" s="23">
        <f>выдача!AI68/Всего!$A$85</f>
        <v>0</v>
      </c>
      <c r="Y68">
        <f>C68</f>
        <v>0</v>
      </c>
    </row>
    <row r="69" spans="1:25">
      <c r="A69" s="10"/>
      <c r="B69" s="23"/>
      <c r="C69" s="61">
        <f>цены!A69</f>
        <v>0</v>
      </c>
      <c r="D69" s="23">
        <f>выдача!O69/Всего!$A$85</f>
        <v>0</v>
      </c>
      <c r="E69" s="23">
        <f>выдача!P69/Всего!$A$85</f>
        <v>0</v>
      </c>
      <c r="F69" s="23">
        <f>выдача!Q69/Всего!$A$85</f>
        <v>0</v>
      </c>
      <c r="G69" s="23">
        <f>выдача!R69/Всего!$A$85</f>
        <v>0</v>
      </c>
      <c r="H69" s="23">
        <f>выдача!S69/Всего!$A$85</f>
        <v>0</v>
      </c>
      <c r="I69" s="23">
        <f>выдача!T69/Всего!$A$85</f>
        <v>0</v>
      </c>
      <c r="J69" s="23">
        <f>выдача!U69/Всего!$A$85</f>
        <v>0</v>
      </c>
      <c r="K69" s="23">
        <f>выдача!V69/Всего!$A$85</f>
        <v>0</v>
      </c>
      <c r="L69" s="23">
        <f>выдача!W69/Всего!$A$85</f>
        <v>0</v>
      </c>
      <c r="M69" s="23">
        <f>выдача!X69/Всего!$A$85</f>
        <v>0</v>
      </c>
      <c r="N69" s="23">
        <f>выдача!Y69/Всего!$A$85</f>
        <v>0</v>
      </c>
      <c r="O69" s="23">
        <f>выдача!Z69/Всего!$A$85</f>
        <v>0</v>
      </c>
      <c r="P69" s="23">
        <f>выдача!AA69/Всего!$A$85</f>
        <v>0</v>
      </c>
      <c r="Q69" s="23">
        <f>выдача!AB69/Всего!$A$85</f>
        <v>0</v>
      </c>
      <c r="R69" s="23">
        <f>выдача!AC69/Всего!$A$85</f>
        <v>0</v>
      </c>
      <c r="S69" s="23">
        <f>выдача!AD69/Всего!$A$85</f>
        <v>0</v>
      </c>
      <c r="T69" s="23">
        <f>выдача!AE69/Всего!$A$85</f>
        <v>0</v>
      </c>
      <c r="U69" s="23">
        <f>выдача!AF69/Всего!$A$85</f>
        <v>0</v>
      </c>
      <c r="V69" s="23">
        <f>выдача!AG69/Всего!$A$85</f>
        <v>0</v>
      </c>
      <c r="W69" s="23">
        <f>выдача!AH69/Всего!$A$85</f>
        <v>0</v>
      </c>
      <c r="X69" s="23">
        <f>выдача!AI69/Всего!$A$85</f>
        <v>0</v>
      </c>
      <c r="Y69">
        <f t="shared" ref="Y69:Y75" si="1">C69</f>
        <v>0</v>
      </c>
    </row>
    <row r="70" spans="1:25">
      <c r="A70" s="10"/>
      <c r="B70" s="23"/>
      <c r="C70" s="61">
        <f>цены!A70</f>
        <v>0</v>
      </c>
      <c r="D70" s="23">
        <f>выдача!O70/Всего!$A$85</f>
        <v>0</v>
      </c>
      <c r="E70" s="23">
        <f>выдача!P70/Всего!$A$85</f>
        <v>0</v>
      </c>
      <c r="F70" s="23">
        <f>выдача!Q70/Всего!$A$85</f>
        <v>0</v>
      </c>
      <c r="G70" s="23">
        <f>выдача!R70/Всего!$A$85</f>
        <v>0</v>
      </c>
      <c r="H70" s="23">
        <f>выдача!S70/Всего!$A$85</f>
        <v>0</v>
      </c>
      <c r="I70" s="23">
        <f>выдача!T70/Всего!$A$85</f>
        <v>0</v>
      </c>
      <c r="J70" s="23">
        <f>выдача!U70/Всего!$A$85</f>
        <v>0</v>
      </c>
      <c r="K70" s="23">
        <f>выдача!V70/Всего!$A$85</f>
        <v>0</v>
      </c>
      <c r="L70" s="23">
        <f>выдача!W70/Всего!$A$85</f>
        <v>0</v>
      </c>
      <c r="M70" s="23">
        <f>выдача!X70/Всего!$A$85</f>
        <v>0</v>
      </c>
      <c r="N70" s="23">
        <f>выдача!Y70/Всего!$A$85</f>
        <v>0</v>
      </c>
      <c r="O70" s="23">
        <f>выдача!Z70/Всего!$A$85</f>
        <v>0</v>
      </c>
      <c r="P70" s="23">
        <f>выдача!AA70/Всего!$A$85</f>
        <v>0</v>
      </c>
      <c r="Q70" s="23">
        <f>выдача!AB70/Всего!$A$85</f>
        <v>0</v>
      </c>
      <c r="R70" s="23">
        <f>выдача!AC70/Всего!$A$85</f>
        <v>0</v>
      </c>
      <c r="S70" s="23">
        <f>выдача!AD70/Всего!$A$85</f>
        <v>0</v>
      </c>
      <c r="T70" s="23">
        <f>выдача!AE70/Всего!$A$85</f>
        <v>0</v>
      </c>
      <c r="U70" s="23">
        <f>выдача!AF70/Всего!$A$85</f>
        <v>0</v>
      </c>
      <c r="V70" s="23">
        <f>выдача!AG70/Всего!$A$85</f>
        <v>0</v>
      </c>
      <c r="W70" s="23">
        <f>выдача!AH70/Всего!$A$85</f>
        <v>0</v>
      </c>
      <c r="X70" s="23">
        <f>выдача!AI70/Всего!$A$85</f>
        <v>0</v>
      </c>
      <c r="Y70">
        <f t="shared" si="1"/>
        <v>0</v>
      </c>
    </row>
    <row r="71" spans="1:25">
      <c r="A71" s="10"/>
      <c r="B71" s="23"/>
      <c r="C71" s="61">
        <f>цены!A71</f>
        <v>0</v>
      </c>
      <c r="D71" s="23">
        <f>выдача!O71/Всего!$A$85</f>
        <v>0</v>
      </c>
      <c r="E71" s="23">
        <f>выдача!P71/Всего!$A$85</f>
        <v>0</v>
      </c>
      <c r="F71" s="23">
        <f>выдача!Q71/Всего!$A$85</f>
        <v>0</v>
      </c>
      <c r="G71" s="23">
        <f>выдача!R71/Всего!$A$85</f>
        <v>0</v>
      </c>
      <c r="H71" s="23">
        <f>выдача!S71/Всего!$A$85</f>
        <v>0</v>
      </c>
      <c r="I71" s="23">
        <f>выдача!T71/Всего!$A$85</f>
        <v>0</v>
      </c>
      <c r="J71" s="23">
        <f>выдача!U71/Всего!$A$85</f>
        <v>0</v>
      </c>
      <c r="K71" s="23">
        <f>выдача!V71/Всего!$A$85</f>
        <v>0</v>
      </c>
      <c r="L71" s="23">
        <f>выдача!W71/Всего!$A$85</f>
        <v>0</v>
      </c>
      <c r="M71" s="23">
        <f>выдача!X71/Всего!$A$85</f>
        <v>0</v>
      </c>
      <c r="N71" s="23">
        <f>выдача!Y71/Всего!$A$85</f>
        <v>0</v>
      </c>
      <c r="O71" s="23">
        <f>выдача!Z71/Всего!$A$85</f>
        <v>0</v>
      </c>
      <c r="P71" s="23">
        <f>выдача!AA71/Всего!$A$85</f>
        <v>0</v>
      </c>
      <c r="Q71" s="23">
        <f>выдача!AB71/Всего!$A$85</f>
        <v>0</v>
      </c>
      <c r="R71" s="23">
        <f>выдача!AC71/Всего!$A$85</f>
        <v>0</v>
      </c>
      <c r="S71" s="23">
        <f>выдача!AD71/Всего!$A$85</f>
        <v>0</v>
      </c>
      <c r="T71" s="23">
        <f>выдача!AE71/Всего!$A$85</f>
        <v>0</v>
      </c>
      <c r="U71" s="23">
        <f>выдача!AF71/Всего!$A$85</f>
        <v>0</v>
      </c>
      <c r="V71" s="23">
        <f>выдача!AG71/Всего!$A$85</f>
        <v>0</v>
      </c>
      <c r="W71" s="23">
        <f>выдача!AH71/Всего!$A$85</f>
        <v>0</v>
      </c>
      <c r="X71" s="23">
        <f>выдача!AI71/Всего!$A$85</f>
        <v>0</v>
      </c>
      <c r="Y71">
        <f t="shared" si="1"/>
        <v>0</v>
      </c>
    </row>
    <row r="72" spans="1:25">
      <c r="A72" s="10"/>
      <c r="B72" s="23"/>
      <c r="C72" s="61">
        <f>цены!A72</f>
        <v>0</v>
      </c>
      <c r="D72" s="23">
        <f>выдача!O72/Всего!$A$85</f>
        <v>0</v>
      </c>
      <c r="E72" s="23">
        <f>выдача!P72/Всего!$A$85</f>
        <v>0</v>
      </c>
      <c r="F72" s="23">
        <f>выдача!Q72/Всего!$A$85</f>
        <v>0</v>
      </c>
      <c r="G72" s="23">
        <f>выдача!R72/Всего!$A$85</f>
        <v>0</v>
      </c>
      <c r="H72" s="23">
        <f>выдача!S72/Всего!$A$85</f>
        <v>0</v>
      </c>
      <c r="I72" s="23">
        <f>выдача!T72/Всего!$A$85</f>
        <v>0</v>
      </c>
      <c r="J72" s="23">
        <f>выдача!U72/Всего!$A$85</f>
        <v>0</v>
      </c>
      <c r="K72" s="23">
        <f>выдача!V72/Всего!$A$85</f>
        <v>0</v>
      </c>
      <c r="L72" s="23">
        <f>выдача!W72/Всего!$A$85</f>
        <v>0</v>
      </c>
      <c r="M72" s="23">
        <f>выдача!X72/Всего!$A$85</f>
        <v>0</v>
      </c>
      <c r="N72" s="23">
        <f>выдача!Y72/Всего!$A$85</f>
        <v>0</v>
      </c>
      <c r="O72" s="23">
        <f>выдача!Z72/Всего!$A$85</f>
        <v>0</v>
      </c>
      <c r="P72" s="23">
        <f>выдача!AA72/Всего!$A$85</f>
        <v>0</v>
      </c>
      <c r="Q72" s="23">
        <f>выдача!AB72/Всего!$A$85</f>
        <v>0</v>
      </c>
      <c r="R72" s="23">
        <f>выдача!AC72/Всего!$A$85</f>
        <v>0</v>
      </c>
      <c r="S72" s="23">
        <f>выдача!AD72/Всего!$A$85</f>
        <v>0</v>
      </c>
      <c r="T72" s="23">
        <f>выдача!AE72/Всего!$A$85</f>
        <v>0</v>
      </c>
      <c r="U72" s="23">
        <f>выдача!AF72/Всего!$A$85</f>
        <v>0</v>
      </c>
      <c r="V72" s="23">
        <f>выдача!AG72/Всего!$A$85</f>
        <v>0</v>
      </c>
      <c r="W72" s="23">
        <f>выдача!AH72/Всего!$A$85</f>
        <v>0</v>
      </c>
      <c r="X72" s="23">
        <f>выдача!AI72/Всего!$A$85</f>
        <v>0</v>
      </c>
      <c r="Y72">
        <f t="shared" si="1"/>
        <v>0</v>
      </c>
    </row>
    <row r="73" spans="1:25">
      <c r="A73" s="10"/>
      <c r="B73" s="23"/>
      <c r="C73" s="61">
        <f>цены!A73</f>
        <v>0</v>
      </c>
      <c r="D73" s="23">
        <f>выдача!O73/Всего!$A$85</f>
        <v>0</v>
      </c>
      <c r="E73" s="23">
        <f>выдача!P73/Всего!$A$85</f>
        <v>0</v>
      </c>
      <c r="F73" s="23">
        <f>выдача!Q73/Всего!$A$85</f>
        <v>0</v>
      </c>
      <c r="G73" s="23">
        <f>выдача!R73/Всего!$A$85</f>
        <v>0</v>
      </c>
      <c r="H73" s="23">
        <f>выдача!S73/Всего!$A$85</f>
        <v>0</v>
      </c>
      <c r="I73" s="23">
        <f>выдача!T73/Всего!$A$85</f>
        <v>0</v>
      </c>
      <c r="J73" s="23">
        <f>выдача!U73/Всего!$A$85</f>
        <v>0</v>
      </c>
      <c r="K73" s="23">
        <f>выдача!V73/Всего!$A$85</f>
        <v>0</v>
      </c>
      <c r="L73" s="23">
        <f>выдача!W73/Всего!$A$85</f>
        <v>0</v>
      </c>
      <c r="M73" s="23">
        <f>выдача!X73/Всего!$A$85</f>
        <v>0</v>
      </c>
      <c r="N73" s="23">
        <f>выдача!Y73/Всего!$A$85</f>
        <v>0</v>
      </c>
      <c r="O73" s="23">
        <f>выдача!Z73/Всего!$A$85</f>
        <v>0</v>
      </c>
      <c r="P73" s="23">
        <f>выдача!AA73/Всего!$A$85</f>
        <v>0</v>
      </c>
      <c r="Q73" s="23">
        <f>выдача!AB73/Всего!$A$85</f>
        <v>0</v>
      </c>
      <c r="R73" s="23">
        <f>выдача!AC73/Всего!$A$85</f>
        <v>0</v>
      </c>
      <c r="S73" s="23">
        <f>выдача!AD73/Всего!$A$85</f>
        <v>0</v>
      </c>
      <c r="T73" s="23">
        <f>выдача!AE73/Всего!$A$85</f>
        <v>0</v>
      </c>
      <c r="U73" s="23">
        <f>выдача!AF73/Всего!$A$85</f>
        <v>0</v>
      </c>
      <c r="V73" s="23">
        <f>выдача!AG73/Всего!$A$85</f>
        <v>0</v>
      </c>
      <c r="W73" s="23">
        <f>выдача!AH73/Всего!$A$85</f>
        <v>0</v>
      </c>
      <c r="X73" s="23">
        <f>выдача!AI73/Всего!$A$85</f>
        <v>0</v>
      </c>
      <c r="Y73">
        <f t="shared" si="1"/>
        <v>0</v>
      </c>
    </row>
    <row r="74" spans="1:25">
      <c r="A74" s="10"/>
      <c r="B74" s="23"/>
      <c r="C74" s="61">
        <f>цены!A74</f>
        <v>0</v>
      </c>
      <c r="D74" s="23">
        <f>выдача!O74/Всего!$A$85</f>
        <v>0</v>
      </c>
      <c r="E74" s="23">
        <f>выдача!P74/Всего!$A$85</f>
        <v>0</v>
      </c>
      <c r="F74" s="23">
        <f>выдача!Q74/Всего!$A$85</f>
        <v>0</v>
      </c>
      <c r="G74" s="23">
        <f>выдача!R74/Всего!$A$85</f>
        <v>0</v>
      </c>
      <c r="H74" s="23">
        <f>выдача!S74/Всего!$A$85</f>
        <v>0</v>
      </c>
      <c r="I74" s="23">
        <f>выдача!T74/Всего!$A$85</f>
        <v>0</v>
      </c>
      <c r="J74" s="23">
        <f>выдача!U74/Всего!$A$85</f>
        <v>0</v>
      </c>
      <c r="K74" s="23">
        <f>выдача!V74/Всего!$A$85</f>
        <v>0</v>
      </c>
      <c r="L74" s="23">
        <f>выдача!W74/Всего!$A$85</f>
        <v>0</v>
      </c>
      <c r="M74" s="23">
        <f>выдача!X74/Всего!$A$85</f>
        <v>0</v>
      </c>
      <c r="N74" s="23">
        <f>выдача!Y74/Всего!$A$85</f>
        <v>0</v>
      </c>
      <c r="O74" s="23">
        <f>выдача!Z74/Всего!$A$85</f>
        <v>0</v>
      </c>
      <c r="P74" s="23">
        <f>выдача!AA74/Всего!$A$85</f>
        <v>0</v>
      </c>
      <c r="Q74" s="23">
        <f>выдача!AB74/Всего!$A$85</f>
        <v>0</v>
      </c>
      <c r="R74" s="23">
        <f>выдача!AC74/Всего!$A$85</f>
        <v>0</v>
      </c>
      <c r="S74" s="23">
        <f>выдача!AD74/Всего!$A$85</f>
        <v>0</v>
      </c>
      <c r="T74" s="23">
        <f>выдача!AE74/Всего!$A$85</f>
        <v>0</v>
      </c>
      <c r="U74" s="23">
        <f>выдача!AF74/Всего!$A$85</f>
        <v>0</v>
      </c>
      <c r="V74" s="23">
        <f>выдача!AG74/Всего!$A$85</f>
        <v>0</v>
      </c>
      <c r="W74" s="23">
        <f>выдача!AH74/Всего!$A$85</f>
        <v>0</v>
      </c>
      <c r="X74" s="23">
        <f>выдача!AI74/Всего!$A$85</f>
        <v>0</v>
      </c>
      <c r="Y74">
        <f t="shared" si="1"/>
        <v>0</v>
      </c>
    </row>
    <row r="75" spans="1:25">
      <c r="A75" s="10"/>
      <c r="B75" s="23"/>
      <c r="C75" s="61">
        <f>цены!A75</f>
        <v>0</v>
      </c>
      <c r="D75" s="23">
        <f>выдача!O75/Всего!$A$85</f>
        <v>0</v>
      </c>
      <c r="E75" s="23">
        <f>выдача!P75/Всего!$A$85</f>
        <v>0</v>
      </c>
      <c r="F75" s="23">
        <f>выдача!Q75/Всего!$A$85</f>
        <v>0</v>
      </c>
      <c r="G75" s="23">
        <f>выдача!R75/Всего!$A$85</f>
        <v>0</v>
      </c>
      <c r="H75" s="23">
        <f>выдача!S75/Всего!$A$85</f>
        <v>0</v>
      </c>
      <c r="I75" s="23">
        <f>выдача!T75/Всего!$A$85</f>
        <v>0</v>
      </c>
      <c r="J75" s="23">
        <f>выдача!U75/Всего!$A$85</f>
        <v>0</v>
      </c>
      <c r="K75" s="23">
        <f>выдача!V75/Всего!$A$85</f>
        <v>0</v>
      </c>
      <c r="L75" s="23">
        <f>выдача!W75/Всего!$A$85</f>
        <v>0</v>
      </c>
      <c r="M75" s="23">
        <f>выдача!X75/Всего!$A$85</f>
        <v>0</v>
      </c>
      <c r="N75" s="23">
        <f>выдача!Y75/Всего!$A$85</f>
        <v>0</v>
      </c>
      <c r="O75" s="23">
        <f>выдача!Z75/Всего!$A$85</f>
        <v>0</v>
      </c>
      <c r="P75" s="23">
        <f>выдача!AA75/Всего!$A$85</f>
        <v>0</v>
      </c>
      <c r="Q75" s="23">
        <f>выдача!AB75/Всего!$A$85</f>
        <v>0</v>
      </c>
      <c r="R75" s="23">
        <f>выдача!AC75/Всего!$A$85</f>
        <v>0</v>
      </c>
      <c r="S75" s="23">
        <f>выдача!AD75/Всего!$A$85</f>
        <v>0</v>
      </c>
      <c r="T75" s="23">
        <f>выдача!AE75/Всего!$A$85</f>
        <v>0</v>
      </c>
      <c r="U75" s="23">
        <f>выдача!AF75/Всего!$A$85</f>
        <v>0</v>
      </c>
      <c r="V75" s="23">
        <f>выдача!AG75/Всего!$A$85</f>
        <v>0</v>
      </c>
      <c r="W75" s="23">
        <f>выдача!AH75/Всего!$A$85</f>
        <v>0</v>
      </c>
      <c r="X75" s="23">
        <f>выдача!AI75/Всего!$A$85</f>
        <v>0</v>
      </c>
      <c r="Y75">
        <f t="shared" si="1"/>
        <v>0</v>
      </c>
    </row>
    <row r="76" spans="1:25">
      <c r="A76" s="10"/>
      <c r="B76" s="23"/>
      <c r="C76" s="61">
        <f>цены!A76</f>
        <v>1</v>
      </c>
      <c r="D76" s="23">
        <f>выдача!O76/Всего!$A$85</f>
        <v>0</v>
      </c>
      <c r="E76" s="23">
        <f>выдача!P76/Всего!$A$85</f>
        <v>0</v>
      </c>
      <c r="F76" s="23">
        <f>выдача!Q76/Всего!$A$85</f>
        <v>0</v>
      </c>
      <c r="G76" s="23">
        <f>выдача!R76/Всего!$A$85</f>
        <v>0</v>
      </c>
      <c r="H76" s="23">
        <f>выдача!S76/Всего!$A$85</f>
        <v>0</v>
      </c>
      <c r="I76" s="23">
        <f>выдача!T76/Всего!$A$85</f>
        <v>0</v>
      </c>
      <c r="J76" s="23">
        <f>выдача!U76/Всего!$A$85</f>
        <v>0</v>
      </c>
      <c r="K76" s="23">
        <f>выдача!V76/Всего!$A$85</f>
        <v>0</v>
      </c>
      <c r="L76" s="23">
        <f>выдача!W76/Всего!$A$85</f>
        <v>0</v>
      </c>
      <c r="M76" s="23">
        <f>выдача!X76/Всего!$A$85</f>
        <v>0</v>
      </c>
      <c r="N76" s="23">
        <f>выдача!Y76/Всего!$A$85</f>
        <v>0</v>
      </c>
      <c r="O76" s="23">
        <f>выдача!Z76/Всего!$A$85</f>
        <v>0</v>
      </c>
      <c r="P76" s="23">
        <f>выдача!AA76/Всего!$A$85</f>
        <v>0</v>
      </c>
      <c r="Q76" s="23">
        <f>выдача!AB76/Всего!$A$85</f>
        <v>0</v>
      </c>
      <c r="R76" s="23">
        <f>выдача!AC76/Всего!$A$85</f>
        <v>0</v>
      </c>
      <c r="S76" s="23">
        <f>выдача!AD76/Всего!$A$85</f>
        <v>0</v>
      </c>
      <c r="T76" s="23">
        <f>выдача!AE76/Всего!$A$85</f>
        <v>0</v>
      </c>
      <c r="U76" s="23">
        <f>выдача!AF76/Всего!$A$85</f>
        <v>0</v>
      </c>
      <c r="V76" s="23">
        <f>выдача!AG76/Всего!$A$85</f>
        <v>0</v>
      </c>
      <c r="W76" s="23">
        <f>выдача!AH76/Всего!$A$85</f>
        <v>0</v>
      </c>
      <c r="X76" s="23">
        <f>выдача!AI76/Всего!$A$85</f>
        <v>0</v>
      </c>
      <c r="Y76">
        <f>C76</f>
        <v>1</v>
      </c>
    </row>
    <row r="77" spans="1:25">
      <c r="A77" s="10"/>
      <c r="B77" s="23"/>
      <c r="C77" s="61">
        <f>цены!A77</f>
        <v>0</v>
      </c>
      <c r="D77" s="23">
        <f>выдача!O77/Всего!$A$85</f>
        <v>0</v>
      </c>
      <c r="E77" s="23">
        <f>выдача!P77/Всего!$A$85</f>
        <v>0</v>
      </c>
      <c r="F77" s="23">
        <f>выдача!Q77/Всего!$A$85</f>
        <v>0</v>
      </c>
      <c r="G77" s="23">
        <f>выдача!R77/Всего!$A$85</f>
        <v>0</v>
      </c>
      <c r="H77" s="23">
        <f>выдача!S77/Всего!$A$85</f>
        <v>0</v>
      </c>
      <c r="I77" s="23">
        <f>выдача!T77/Всего!$A$85</f>
        <v>0</v>
      </c>
      <c r="J77" s="23">
        <f>выдача!U77/Всего!$A$85</f>
        <v>0</v>
      </c>
      <c r="K77" s="23">
        <f>выдача!V77/Всего!$A$85</f>
        <v>0</v>
      </c>
      <c r="L77" s="23">
        <f>выдача!W77/Всего!$A$85</f>
        <v>0</v>
      </c>
      <c r="M77" s="23">
        <f>выдача!X77/Всего!$A$85</f>
        <v>0</v>
      </c>
      <c r="N77" s="23">
        <f>выдача!Y77/Всего!$A$85</f>
        <v>0</v>
      </c>
      <c r="O77" s="23">
        <f>выдача!Z77/Всего!$A$85</f>
        <v>0</v>
      </c>
      <c r="P77" s="23">
        <f>выдача!AA77/Всего!$A$85</f>
        <v>0</v>
      </c>
      <c r="Q77" s="23">
        <f>выдача!AB77/Всего!$A$85</f>
        <v>0</v>
      </c>
      <c r="R77" s="23">
        <f>выдача!AC77/Всего!$A$85</f>
        <v>0</v>
      </c>
      <c r="S77" s="23">
        <f>выдача!AD77/Всего!$A$85</f>
        <v>0</v>
      </c>
      <c r="T77" s="23">
        <f>выдача!AE77/Всего!$A$85</f>
        <v>0</v>
      </c>
      <c r="U77" s="23">
        <f>выдача!AF77/Всего!$A$85</f>
        <v>0</v>
      </c>
      <c r="V77" s="23">
        <f>выдача!AG77/Всего!$A$85</f>
        <v>0</v>
      </c>
      <c r="W77" s="23">
        <f>выдача!AH77/Всего!$A$85</f>
        <v>0</v>
      </c>
      <c r="X77" s="23">
        <f>выдача!AI77/Всего!$A$85</f>
        <v>0</v>
      </c>
      <c r="Y77">
        <f>C77</f>
        <v>0</v>
      </c>
    </row>
    <row r="78" spans="1:25">
      <c r="A78" s="15"/>
      <c r="B78" s="47"/>
      <c r="C78" s="15"/>
      <c r="D78" s="24">
        <f t="shared" ref="D78:L78" si="2">D1</f>
        <v>45805</v>
      </c>
      <c r="E78" s="24">
        <f t="shared" si="2"/>
        <v>45806</v>
      </c>
      <c r="F78" s="24">
        <f t="shared" si="2"/>
        <v>45807</v>
      </c>
      <c r="G78" s="24">
        <f t="shared" si="2"/>
        <v>45810</v>
      </c>
      <c r="H78" s="24">
        <f t="shared" si="2"/>
        <v>45811</v>
      </c>
      <c r="I78" s="24">
        <f t="shared" si="2"/>
        <v>45812</v>
      </c>
      <c r="J78" s="24">
        <f t="shared" si="2"/>
        <v>45813</v>
      </c>
      <c r="K78" s="24">
        <f t="shared" si="2"/>
        <v>45814</v>
      </c>
      <c r="L78" s="27">
        <f t="shared" si="2"/>
        <v>45817</v>
      </c>
      <c r="M78" s="24">
        <f t="shared" ref="M78:X78" si="3">M1</f>
        <v>45818</v>
      </c>
      <c r="N78" s="24">
        <f t="shared" si="3"/>
        <v>45819</v>
      </c>
      <c r="O78" s="24">
        <f t="shared" si="3"/>
        <v>45824</v>
      </c>
      <c r="P78" s="24">
        <f t="shared" si="3"/>
        <v>45825</v>
      </c>
      <c r="Q78" s="24">
        <f t="shared" si="3"/>
        <v>45826</v>
      </c>
      <c r="R78" s="24">
        <f t="shared" si="3"/>
        <v>45827</v>
      </c>
      <c r="S78" s="24">
        <f t="shared" si="3"/>
        <v>45828</v>
      </c>
      <c r="T78" s="24">
        <f t="shared" si="3"/>
        <v>45831</v>
      </c>
      <c r="U78" s="24">
        <f t="shared" si="3"/>
        <v>45832</v>
      </c>
      <c r="V78" s="24">
        <f t="shared" si="3"/>
        <v>45833</v>
      </c>
      <c r="W78" s="24">
        <f t="shared" si="3"/>
        <v>45834</v>
      </c>
      <c r="X78" s="24">
        <f t="shared" si="3"/>
        <v>45835</v>
      </c>
      <c r="Y78" s="14"/>
    </row>
  </sheetData>
  <sheetProtection password="CC17" sheet="1" objects="1" scenarios="1"/>
  <phoneticPr fontId="7" type="noConversion"/>
  <conditionalFormatting sqref="D3:X77">
    <cfRule type="cellIs" dxfId="3" priority="1" operator="greaterThan">
      <formula>0</formula>
    </cfRule>
    <cfRule type="cellIs" dxfId="2" priority="2" operator="greaterThan">
      <formula>0</formula>
    </cfRule>
    <cfRule type="cellIs" dxfId="1" priority="3" operator="equal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56"/>
  <sheetViews>
    <sheetView topLeftCell="A228" zoomScaleNormal="100" workbookViewId="0">
      <selection activeCell="D253" sqref="D253"/>
    </sheetView>
  </sheetViews>
  <sheetFormatPr defaultRowHeight="12.75"/>
  <cols>
    <col min="1" max="1" width="5.5703125" bestFit="1" customWidth="1"/>
    <col min="2" max="2" width="14.5703125" bestFit="1" customWidth="1"/>
    <col min="4" max="4" width="45" customWidth="1"/>
  </cols>
  <sheetData>
    <row r="1" spans="1:11" ht="16.5" thickTop="1" thickBot="1">
      <c r="A1" s="224" t="s">
        <v>44</v>
      </c>
      <c r="B1" s="225" t="s">
        <v>46</v>
      </c>
      <c r="C1" s="225"/>
      <c r="D1" s="225" t="s">
        <v>47</v>
      </c>
      <c r="E1" s="225" t="s">
        <v>48</v>
      </c>
      <c r="F1" s="225"/>
      <c r="G1" s="225" t="s">
        <v>52</v>
      </c>
      <c r="H1" s="225" t="s">
        <v>49</v>
      </c>
      <c r="I1" s="225" t="s">
        <v>50</v>
      </c>
      <c r="J1" s="225" t="s">
        <v>51</v>
      </c>
      <c r="K1" s="216"/>
    </row>
    <row r="2" spans="1:11" ht="16.5" customHeight="1" thickTop="1" thickBot="1">
      <c r="A2" s="386">
        <v>1</v>
      </c>
      <c r="B2" s="250">
        <f>выдача!O1</f>
        <v>45805</v>
      </c>
      <c r="C2" s="389" t="s">
        <v>53</v>
      </c>
      <c r="D2" s="215" t="s">
        <v>102</v>
      </c>
      <c r="E2" s="231">
        <v>250</v>
      </c>
      <c r="F2" s="262"/>
      <c r="G2" s="266">
        <v>117</v>
      </c>
      <c r="H2" s="231">
        <v>4.32</v>
      </c>
      <c r="I2" s="231">
        <v>4.97</v>
      </c>
      <c r="J2" s="231">
        <v>13.17</v>
      </c>
      <c r="K2" s="216"/>
    </row>
    <row r="3" spans="1:11" ht="15.75" thickBot="1">
      <c r="A3" s="387"/>
      <c r="B3" s="251"/>
      <c r="C3" s="390"/>
      <c r="D3" s="215" t="s">
        <v>54</v>
      </c>
      <c r="E3" s="231">
        <v>250</v>
      </c>
      <c r="F3" s="262"/>
      <c r="G3" s="267">
        <v>39.9</v>
      </c>
      <c r="H3" s="231">
        <v>0.1</v>
      </c>
      <c r="I3" s="231">
        <v>0</v>
      </c>
      <c r="J3" s="231">
        <v>10</v>
      </c>
      <c r="K3" s="216"/>
    </row>
    <row r="4" spans="1:11" ht="15.75" thickBot="1">
      <c r="A4" s="387"/>
      <c r="B4" s="251"/>
      <c r="C4" s="390"/>
      <c r="D4" s="215" t="s">
        <v>144</v>
      </c>
      <c r="E4" s="231">
        <v>70</v>
      </c>
      <c r="F4" s="262"/>
      <c r="G4" s="267">
        <v>275.8</v>
      </c>
      <c r="H4" s="231">
        <v>9.15</v>
      </c>
      <c r="I4" s="231">
        <v>7.0250000000000004</v>
      </c>
      <c r="J4" s="231">
        <v>43.95</v>
      </c>
      <c r="K4" s="216"/>
    </row>
    <row r="5" spans="1:11" ht="15.75" thickBot="1">
      <c r="A5" s="387"/>
      <c r="B5" s="251"/>
      <c r="C5" s="390"/>
      <c r="D5" s="215"/>
      <c r="E5" s="231"/>
      <c r="F5" s="262"/>
      <c r="G5" s="267"/>
      <c r="H5" s="231"/>
      <c r="I5" s="231"/>
      <c r="J5" s="231"/>
      <c r="K5" s="216"/>
    </row>
    <row r="6" spans="1:11" ht="15.75" thickBot="1">
      <c r="A6" s="387"/>
      <c r="B6" s="251"/>
      <c r="C6" s="391"/>
      <c r="D6" s="215"/>
      <c r="E6" s="231">
        <f>1000/11</f>
        <v>90.909090909090907</v>
      </c>
      <c r="F6" s="262"/>
      <c r="G6" s="267"/>
      <c r="H6" s="231"/>
      <c r="I6" s="231"/>
      <c r="J6" s="231"/>
      <c r="K6" s="216"/>
    </row>
    <row r="7" spans="1:11" ht="15.75" thickBot="1">
      <c r="A7" s="387"/>
      <c r="B7" s="251"/>
      <c r="C7" s="392" t="s">
        <v>57</v>
      </c>
      <c r="D7" s="215" t="s">
        <v>58</v>
      </c>
      <c r="E7" s="231">
        <v>250</v>
      </c>
      <c r="F7" s="262"/>
      <c r="G7" s="267">
        <v>143.69999999999999</v>
      </c>
      <c r="H7" s="231">
        <v>5.5</v>
      </c>
      <c r="I7" s="231">
        <v>4</v>
      </c>
      <c r="J7" s="231">
        <v>14.2</v>
      </c>
      <c r="K7" s="216"/>
    </row>
    <row r="8" spans="1:11" ht="15.75" thickBot="1">
      <c r="A8" s="387"/>
      <c r="B8" s="251"/>
      <c r="C8" s="390"/>
      <c r="D8" s="215" t="s">
        <v>59</v>
      </c>
      <c r="E8" s="231">
        <v>250</v>
      </c>
      <c r="F8" s="262"/>
      <c r="G8" s="267">
        <v>117</v>
      </c>
      <c r="H8" s="231">
        <v>16.899999999999999</v>
      </c>
      <c r="I8" s="231">
        <v>12</v>
      </c>
      <c r="J8" s="231">
        <v>0.62</v>
      </c>
      <c r="K8" s="216"/>
    </row>
    <row r="9" spans="1:11" ht="15.75" thickBot="1">
      <c r="A9" s="387"/>
      <c r="B9" s="251"/>
      <c r="C9" s="390"/>
      <c r="D9" s="215" t="s">
        <v>26</v>
      </c>
      <c r="E9" s="231">
        <v>100</v>
      </c>
      <c r="F9" s="262"/>
      <c r="G9" s="267">
        <v>180.2</v>
      </c>
      <c r="H9" s="231">
        <v>11.2</v>
      </c>
      <c r="I9" s="231">
        <v>8.6999999999999993</v>
      </c>
      <c r="J9" s="231">
        <v>11.7</v>
      </c>
      <c r="K9" s="216"/>
    </row>
    <row r="10" spans="1:11" ht="15.75" thickBot="1">
      <c r="A10" s="387"/>
      <c r="B10" s="251"/>
      <c r="C10" s="390"/>
      <c r="D10" s="215" t="s">
        <v>106</v>
      </c>
      <c r="E10" s="231">
        <v>250</v>
      </c>
      <c r="F10" s="262"/>
      <c r="G10" s="267">
        <v>39.9</v>
      </c>
      <c r="H10" s="231">
        <v>0.1</v>
      </c>
      <c r="I10" s="231">
        <v>0</v>
      </c>
      <c r="J10" s="231">
        <v>10</v>
      </c>
      <c r="K10" s="216"/>
    </row>
    <row r="11" spans="1:11" ht="15.75" thickBot="1">
      <c r="A11" s="387"/>
      <c r="B11" s="251"/>
      <c r="C11" s="390"/>
      <c r="D11" s="215" t="s">
        <v>60</v>
      </c>
      <c r="E11" s="231">
        <v>100</v>
      </c>
      <c r="F11" s="262"/>
      <c r="G11" s="267">
        <v>7.82</v>
      </c>
      <c r="H11" s="231">
        <v>1.2</v>
      </c>
      <c r="I11" s="231">
        <v>6</v>
      </c>
      <c r="J11" s="231">
        <v>4.7</v>
      </c>
      <c r="K11" s="216"/>
    </row>
    <row r="12" spans="1:11" ht="15.75" thickBot="1">
      <c r="A12" s="387"/>
      <c r="B12" s="251"/>
      <c r="C12" s="390"/>
      <c r="D12" s="215" t="s">
        <v>16</v>
      </c>
      <c r="E12" s="231">
        <v>212.1</v>
      </c>
      <c r="F12" s="262"/>
      <c r="G12" s="267"/>
      <c r="H12" s="231"/>
      <c r="I12" s="231"/>
      <c r="J12" s="231"/>
      <c r="K12" s="216"/>
    </row>
    <row r="13" spans="1:11" ht="15.75" thickBot="1">
      <c r="A13" s="387"/>
      <c r="B13" s="251"/>
      <c r="C13" s="390"/>
      <c r="D13" s="215" t="s">
        <v>179</v>
      </c>
      <c r="E13" s="231"/>
      <c r="F13" s="262"/>
      <c r="G13" s="267"/>
      <c r="H13" s="231"/>
      <c r="I13" s="231"/>
      <c r="J13" s="231"/>
      <c r="K13" s="216"/>
    </row>
    <row r="14" spans="1:11" ht="16.5" thickTop="1" thickBot="1">
      <c r="A14" s="388"/>
      <c r="B14" s="252"/>
      <c r="C14" s="393"/>
      <c r="D14" s="221"/>
      <c r="E14" s="233"/>
      <c r="F14" s="263"/>
      <c r="G14" s="268"/>
      <c r="H14" s="233"/>
      <c r="I14" s="233"/>
      <c r="J14" s="233"/>
      <c r="K14" s="226"/>
    </row>
    <row r="15" spans="1:11" ht="16.5" customHeight="1" thickTop="1" thickBot="1">
      <c r="A15" s="394">
        <v>2</v>
      </c>
      <c r="B15" s="253">
        <f>выдача!P1</f>
        <v>45806</v>
      </c>
      <c r="C15" s="395" t="s">
        <v>53</v>
      </c>
      <c r="D15" s="215" t="s">
        <v>148</v>
      </c>
      <c r="E15" s="231">
        <v>250</v>
      </c>
      <c r="F15" s="262"/>
      <c r="G15" s="267">
        <v>117</v>
      </c>
      <c r="H15" s="231">
        <v>16.899999999999999</v>
      </c>
      <c r="I15" s="231">
        <v>12</v>
      </c>
      <c r="J15" s="231">
        <v>0.62</v>
      </c>
      <c r="K15" s="216"/>
    </row>
    <row r="16" spans="1:11" ht="15.75" thickBot="1">
      <c r="A16" s="387"/>
      <c r="B16" s="254"/>
      <c r="C16" s="390"/>
      <c r="D16" s="215" t="s">
        <v>54</v>
      </c>
      <c r="E16" s="231">
        <v>250</v>
      </c>
      <c r="F16" s="262"/>
      <c r="G16" s="267">
        <v>39.9</v>
      </c>
      <c r="H16" s="231">
        <v>0.1</v>
      </c>
      <c r="I16" s="231">
        <v>0</v>
      </c>
      <c r="J16" s="231">
        <v>10</v>
      </c>
      <c r="K16" s="216"/>
    </row>
    <row r="17" spans="1:11" ht="15.75" thickBot="1">
      <c r="A17" s="387"/>
      <c r="B17" s="254"/>
      <c r="C17" s="390"/>
      <c r="D17" s="215" t="s">
        <v>144</v>
      </c>
      <c r="E17" s="231">
        <v>60</v>
      </c>
      <c r="F17" s="262"/>
      <c r="G17" s="267">
        <v>275.8</v>
      </c>
      <c r="H17" s="231">
        <v>9.15</v>
      </c>
      <c r="I17" s="231">
        <v>7.0250000000000004</v>
      </c>
      <c r="J17" s="231">
        <v>43.95</v>
      </c>
      <c r="K17" s="216"/>
    </row>
    <row r="18" spans="1:11" ht="15.75" thickBot="1">
      <c r="A18" s="387"/>
      <c r="B18" s="254"/>
      <c r="C18" s="391"/>
      <c r="D18" s="215"/>
      <c r="E18" s="231"/>
      <c r="F18" s="262"/>
      <c r="G18" s="267"/>
      <c r="H18" s="231"/>
      <c r="I18" s="231"/>
      <c r="J18" s="231"/>
      <c r="K18" s="216"/>
    </row>
    <row r="19" spans="1:11" ht="15.75" thickBot="1">
      <c r="A19" s="387"/>
      <c r="B19" s="254"/>
      <c r="C19" s="392" t="s">
        <v>57</v>
      </c>
      <c r="D19" s="215" t="s">
        <v>61</v>
      </c>
      <c r="E19" s="231">
        <v>250</v>
      </c>
      <c r="F19" s="262"/>
      <c r="G19" s="267">
        <v>120.9</v>
      </c>
      <c r="H19" s="231">
        <v>2.5</v>
      </c>
      <c r="I19" s="231">
        <v>8.1999999999999993</v>
      </c>
      <c r="J19" s="231">
        <v>25.7</v>
      </c>
      <c r="K19" s="216"/>
    </row>
    <row r="20" spans="1:11" ht="15.75" thickBot="1">
      <c r="A20" s="387"/>
      <c r="B20" s="254"/>
      <c r="C20" s="390"/>
      <c r="D20" s="215" t="s">
        <v>170</v>
      </c>
      <c r="E20" s="231">
        <v>250</v>
      </c>
      <c r="F20" s="262"/>
      <c r="G20" s="267">
        <v>191.6</v>
      </c>
      <c r="H20" s="231">
        <v>5.5</v>
      </c>
      <c r="I20" s="231">
        <v>5.8</v>
      </c>
      <c r="J20" s="231">
        <v>29.2</v>
      </c>
      <c r="K20" s="216"/>
    </row>
    <row r="21" spans="1:11" ht="15.75" thickBot="1">
      <c r="A21" s="387"/>
      <c r="B21" s="254"/>
      <c r="C21" s="390"/>
      <c r="D21" s="215" t="s">
        <v>26</v>
      </c>
      <c r="E21" s="231">
        <v>100</v>
      </c>
      <c r="F21" s="262"/>
      <c r="G21" s="267">
        <v>180</v>
      </c>
      <c r="H21" s="231">
        <v>11.7</v>
      </c>
      <c r="I21" s="231">
        <v>8.6999999999999993</v>
      </c>
      <c r="J21" s="231">
        <v>11.7</v>
      </c>
      <c r="K21" s="216"/>
    </row>
    <row r="22" spans="1:11" ht="15.75" thickBot="1">
      <c r="A22" s="387"/>
      <c r="B22" s="254"/>
      <c r="C22" s="390"/>
      <c r="D22" s="215" t="s">
        <v>18</v>
      </c>
      <c r="E22" s="231">
        <v>250</v>
      </c>
      <c r="F22" s="262"/>
      <c r="G22" s="267">
        <v>39.9</v>
      </c>
      <c r="H22" s="231">
        <v>0.1</v>
      </c>
      <c r="I22" s="231">
        <v>0</v>
      </c>
      <c r="J22" s="231">
        <v>19.600000000000001</v>
      </c>
      <c r="K22" s="216"/>
    </row>
    <row r="23" spans="1:11" ht="15.75" thickBot="1">
      <c r="A23" s="387"/>
      <c r="B23" s="254"/>
      <c r="C23" s="390"/>
      <c r="D23" s="215" t="s">
        <v>60</v>
      </c>
      <c r="E23" s="231">
        <v>60</v>
      </c>
      <c r="F23" s="262"/>
      <c r="G23" s="267">
        <v>7.82</v>
      </c>
      <c r="H23" s="231">
        <v>1.2</v>
      </c>
      <c r="I23" s="231">
        <v>6</v>
      </c>
      <c r="J23" s="231">
        <v>4.7</v>
      </c>
      <c r="K23" s="216"/>
    </row>
    <row r="24" spans="1:11" ht="15.75" thickBot="1">
      <c r="A24" s="387"/>
      <c r="B24" s="254"/>
      <c r="C24" s="390"/>
      <c r="D24" s="215" t="s">
        <v>168</v>
      </c>
      <c r="E24" s="231">
        <v>67</v>
      </c>
      <c r="F24" s="262"/>
      <c r="G24" s="267"/>
      <c r="H24" s="231"/>
      <c r="I24" s="231"/>
      <c r="J24" s="231"/>
      <c r="K24" s="216"/>
    </row>
    <row r="25" spans="1:11" ht="15.75" thickBot="1">
      <c r="A25" s="387"/>
      <c r="B25" s="254"/>
      <c r="C25" s="390"/>
      <c r="D25" s="13" t="s">
        <v>154</v>
      </c>
      <c r="E25" s="287"/>
      <c r="F25" s="262"/>
      <c r="G25" s="267"/>
      <c r="H25" s="231"/>
      <c r="I25" s="231"/>
      <c r="J25" s="231"/>
      <c r="K25" s="216"/>
    </row>
    <row r="26" spans="1:11" ht="16.5" thickTop="1" thickBot="1">
      <c r="A26" s="388"/>
      <c r="B26" s="255"/>
      <c r="C26" s="393"/>
      <c r="D26" s="221" t="s">
        <v>138</v>
      </c>
      <c r="E26" s="233">
        <v>189</v>
      </c>
      <c r="F26" s="263"/>
      <c r="G26" s="268"/>
      <c r="H26" s="233"/>
      <c r="I26" s="233"/>
      <c r="J26" s="233"/>
      <c r="K26" s="222"/>
    </row>
    <row r="27" spans="1:11" ht="16.5" customHeight="1" thickTop="1" thickBot="1">
      <c r="A27" s="394">
        <v>3</v>
      </c>
      <c r="B27" s="253">
        <f>выдача!Q1</f>
        <v>45807</v>
      </c>
      <c r="C27" s="395" t="s">
        <v>53</v>
      </c>
      <c r="D27" s="215" t="s">
        <v>109</v>
      </c>
      <c r="E27" s="231">
        <v>250</v>
      </c>
      <c r="F27" s="262"/>
      <c r="G27" s="267">
        <v>117</v>
      </c>
      <c r="H27" s="231">
        <v>4.32</v>
      </c>
      <c r="I27" s="231">
        <v>4.97</v>
      </c>
      <c r="J27" s="231">
        <v>13.71</v>
      </c>
      <c r="K27" s="216"/>
    </row>
    <row r="28" spans="1:11" ht="15.75" thickBot="1">
      <c r="A28" s="387"/>
      <c r="B28" s="254"/>
      <c r="C28" s="390"/>
      <c r="D28" s="215" t="s">
        <v>97</v>
      </c>
      <c r="E28" s="231">
        <v>250</v>
      </c>
      <c r="F28" s="262"/>
      <c r="G28" s="267">
        <v>39.9</v>
      </c>
      <c r="H28" s="231">
        <v>0.1</v>
      </c>
      <c r="I28" s="231">
        <v>0</v>
      </c>
      <c r="J28" s="231">
        <v>20</v>
      </c>
      <c r="K28" s="216"/>
    </row>
    <row r="29" spans="1:11" ht="15.75" thickBot="1">
      <c r="A29" s="387"/>
      <c r="B29" s="254"/>
      <c r="C29" s="390"/>
      <c r="D29" s="215" t="s">
        <v>144</v>
      </c>
      <c r="E29" s="231">
        <v>60</v>
      </c>
      <c r="F29" s="262"/>
      <c r="G29" s="267">
        <v>275.8</v>
      </c>
      <c r="H29" s="231">
        <v>9.15</v>
      </c>
      <c r="I29" s="231">
        <v>7.0250000000000004</v>
      </c>
      <c r="J29" s="231">
        <v>43.95</v>
      </c>
      <c r="K29" s="216"/>
    </row>
    <row r="30" spans="1:11" ht="15.75" thickBot="1">
      <c r="A30" s="387"/>
      <c r="B30" s="254"/>
      <c r="C30" s="391"/>
      <c r="D30" s="215"/>
      <c r="E30" s="231"/>
      <c r="F30" s="262"/>
      <c r="G30" s="267"/>
      <c r="H30" s="231"/>
      <c r="I30" s="231"/>
      <c r="J30" s="231"/>
      <c r="K30" s="216"/>
    </row>
    <row r="31" spans="1:11" ht="15.75" thickBot="1">
      <c r="A31" s="387"/>
      <c r="B31" s="254"/>
      <c r="C31" s="392" t="s">
        <v>57</v>
      </c>
      <c r="D31" s="215" t="s">
        <v>110</v>
      </c>
      <c r="E31" s="231">
        <v>250</v>
      </c>
      <c r="F31" s="262"/>
      <c r="G31" s="267">
        <v>118.2</v>
      </c>
      <c r="H31" s="231">
        <v>3.5</v>
      </c>
      <c r="I31" s="231">
        <v>4</v>
      </c>
      <c r="J31" s="231">
        <v>14</v>
      </c>
      <c r="K31" s="216"/>
    </row>
    <row r="32" spans="1:11" ht="15.75" thickBot="1">
      <c r="A32" s="387"/>
      <c r="B32" s="254"/>
      <c r="C32" s="390"/>
      <c r="D32" s="215" t="s">
        <v>169</v>
      </c>
      <c r="E32" s="231">
        <v>250</v>
      </c>
      <c r="F32" s="262"/>
      <c r="G32" s="267">
        <v>117</v>
      </c>
      <c r="H32" s="231">
        <v>16.899999999999999</v>
      </c>
      <c r="I32" s="231">
        <v>12</v>
      </c>
      <c r="J32" s="231">
        <v>0.62</v>
      </c>
      <c r="K32" s="216"/>
    </row>
    <row r="33" spans="1:11" ht="15.75" thickBot="1">
      <c r="A33" s="387"/>
      <c r="B33" s="254"/>
      <c r="C33" s="390"/>
      <c r="D33" s="215" t="s">
        <v>15</v>
      </c>
      <c r="E33" s="231">
        <v>96</v>
      </c>
      <c r="F33" s="262"/>
      <c r="G33" s="267">
        <v>92</v>
      </c>
      <c r="H33" s="231">
        <v>17.899999999999999</v>
      </c>
      <c r="I33" s="231">
        <v>0.8</v>
      </c>
      <c r="J33" s="231">
        <v>0.1</v>
      </c>
      <c r="K33" s="216"/>
    </row>
    <row r="34" spans="1:11" ht="15.75" thickBot="1">
      <c r="A34" s="387"/>
      <c r="B34" s="254"/>
      <c r="C34" s="390"/>
      <c r="D34" s="215" t="s">
        <v>54</v>
      </c>
      <c r="E34" s="231">
        <v>250</v>
      </c>
      <c r="F34" s="262"/>
      <c r="G34" s="267">
        <v>39.9</v>
      </c>
      <c r="H34" s="231">
        <v>0.1</v>
      </c>
      <c r="I34" s="231">
        <v>0</v>
      </c>
      <c r="J34" s="231">
        <v>10</v>
      </c>
      <c r="K34" s="216"/>
    </row>
    <row r="35" spans="1:11" ht="15.75" thickBot="1">
      <c r="A35" s="387"/>
      <c r="B35" s="254"/>
      <c r="C35" s="390"/>
      <c r="D35" s="215" t="s">
        <v>60</v>
      </c>
      <c r="E35" s="231">
        <v>60</v>
      </c>
      <c r="F35" s="262"/>
      <c r="G35" s="267">
        <v>7.82</v>
      </c>
      <c r="H35" s="231">
        <v>1.2</v>
      </c>
      <c r="I35" s="231">
        <v>6</v>
      </c>
      <c r="J35" s="231">
        <v>4.7</v>
      </c>
      <c r="K35" s="216"/>
    </row>
    <row r="36" spans="1:11" ht="15.75" thickBot="1">
      <c r="A36" s="387"/>
      <c r="B36" s="254"/>
      <c r="C36" s="390"/>
      <c r="D36" s="215" t="s">
        <v>145</v>
      </c>
      <c r="E36" s="231">
        <v>205</v>
      </c>
      <c r="F36" s="262"/>
      <c r="G36" s="267"/>
      <c r="H36" s="231"/>
      <c r="I36" s="231"/>
      <c r="J36" s="231"/>
      <c r="K36" s="216"/>
    </row>
    <row r="37" spans="1:11" ht="15.75" thickBot="1">
      <c r="A37" s="387"/>
      <c r="B37" s="254"/>
      <c r="C37" s="390"/>
      <c r="D37" s="215" t="s">
        <v>156</v>
      </c>
      <c r="E37" s="231">
        <v>71</v>
      </c>
      <c r="F37" s="262"/>
      <c r="G37" s="267"/>
      <c r="H37" s="231"/>
      <c r="I37" s="231"/>
      <c r="J37" s="231"/>
      <c r="K37" s="216"/>
    </row>
    <row r="38" spans="1:11" ht="16.5" thickTop="1" thickBot="1">
      <c r="A38" s="388"/>
      <c r="B38" s="255"/>
      <c r="C38" s="393"/>
      <c r="D38" s="221"/>
      <c r="E38" s="233"/>
      <c r="F38" s="263"/>
      <c r="G38" s="268"/>
      <c r="H38" s="233"/>
      <c r="I38" s="233"/>
      <c r="J38" s="233"/>
      <c r="K38" s="222"/>
    </row>
    <row r="39" spans="1:11" ht="16.5" customHeight="1" thickTop="1" thickBot="1">
      <c r="A39" s="394">
        <v>4</v>
      </c>
      <c r="B39" s="253">
        <f>выдача!R1</f>
        <v>45810</v>
      </c>
      <c r="C39" s="395" t="s">
        <v>53</v>
      </c>
      <c r="D39" s="215" t="s">
        <v>102</v>
      </c>
      <c r="E39" s="231">
        <v>250</v>
      </c>
      <c r="F39" s="262"/>
      <c r="G39" s="267">
        <v>117</v>
      </c>
      <c r="H39" s="231">
        <v>4.32</v>
      </c>
      <c r="I39" s="231">
        <v>4.97</v>
      </c>
      <c r="J39" s="231">
        <v>13.17</v>
      </c>
      <c r="K39" s="216"/>
    </row>
    <row r="40" spans="1:11" ht="15.75" thickBot="1">
      <c r="A40" s="387"/>
      <c r="B40" s="254"/>
      <c r="C40" s="390"/>
      <c r="D40" s="215" t="s">
        <v>13</v>
      </c>
      <c r="E40" s="231">
        <v>250</v>
      </c>
      <c r="F40" s="262"/>
      <c r="G40" s="267">
        <v>39.9</v>
      </c>
      <c r="H40" s="231">
        <v>0.1</v>
      </c>
      <c r="I40" s="231">
        <v>0</v>
      </c>
      <c r="J40" s="231">
        <v>10</v>
      </c>
      <c r="K40" s="216"/>
    </row>
    <row r="41" spans="1:11" ht="15.75" thickBot="1">
      <c r="A41" s="387"/>
      <c r="B41" s="254"/>
      <c r="C41" s="390"/>
      <c r="D41" s="215" t="s">
        <v>144</v>
      </c>
      <c r="E41" s="231">
        <v>60</v>
      </c>
      <c r="F41" s="262"/>
      <c r="G41" s="267">
        <v>275.8</v>
      </c>
      <c r="H41" s="231">
        <v>9.15</v>
      </c>
      <c r="I41" s="231">
        <v>7.0250000000000004</v>
      </c>
      <c r="J41" s="231">
        <v>43.95</v>
      </c>
      <c r="K41" s="216"/>
    </row>
    <row r="42" spans="1:11" ht="15.75" thickBot="1">
      <c r="A42" s="387"/>
      <c r="B42" s="254"/>
      <c r="C42" s="390"/>
      <c r="D42" s="215"/>
      <c r="E42" s="231"/>
      <c r="F42" s="262"/>
      <c r="G42" s="267"/>
      <c r="H42" s="231"/>
      <c r="I42" s="231"/>
      <c r="J42" s="231"/>
      <c r="K42" s="216"/>
    </row>
    <row r="43" spans="1:11" ht="15.75" thickBot="1">
      <c r="A43" s="387"/>
      <c r="B43" s="254"/>
      <c r="C43" s="391"/>
      <c r="D43" s="215"/>
      <c r="E43" s="231"/>
      <c r="F43" s="262"/>
      <c r="G43" s="267"/>
      <c r="H43" s="231"/>
      <c r="I43" s="231"/>
      <c r="J43" s="231"/>
      <c r="K43" s="216"/>
    </row>
    <row r="44" spans="1:11" ht="15.75" thickBot="1">
      <c r="A44" s="387"/>
      <c r="B44" s="254"/>
      <c r="C44" s="392" t="s">
        <v>57</v>
      </c>
      <c r="D44" s="215" t="s">
        <v>149</v>
      </c>
      <c r="E44" s="231">
        <v>250</v>
      </c>
      <c r="F44" s="262"/>
      <c r="G44" s="267">
        <v>152</v>
      </c>
      <c r="H44" s="231">
        <v>4.97</v>
      </c>
      <c r="I44" s="231">
        <v>6.19</v>
      </c>
      <c r="J44" s="231">
        <v>21.3</v>
      </c>
      <c r="K44" s="216"/>
    </row>
    <row r="45" spans="1:11" ht="15.75" thickBot="1">
      <c r="A45" s="387"/>
      <c r="B45" s="254"/>
      <c r="C45" s="390"/>
      <c r="D45" s="215" t="s">
        <v>117</v>
      </c>
      <c r="E45" s="231">
        <v>300</v>
      </c>
      <c r="F45" s="262"/>
      <c r="G45" s="267">
        <v>192.5</v>
      </c>
      <c r="H45" s="231">
        <v>5</v>
      </c>
      <c r="I45" s="231">
        <v>10</v>
      </c>
      <c r="J45" s="231">
        <v>40.75</v>
      </c>
      <c r="K45" s="216"/>
    </row>
    <row r="46" spans="1:11" ht="15.75" thickBot="1">
      <c r="A46" s="387"/>
      <c r="B46" s="254"/>
      <c r="C46" s="390"/>
      <c r="D46" s="215" t="s">
        <v>36</v>
      </c>
      <c r="E46" s="231">
        <v>100</v>
      </c>
      <c r="F46" s="262"/>
      <c r="G46" s="267">
        <v>180.2</v>
      </c>
      <c r="H46" s="231">
        <v>11.2</v>
      </c>
      <c r="I46" s="231">
        <v>8.6999999999999993</v>
      </c>
      <c r="J46" s="231">
        <v>11.7</v>
      </c>
      <c r="K46" s="216"/>
    </row>
    <row r="47" spans="1:11" ht="15.75" thickBot="1">
      <c r="A47" s="387"/>
      <c r="B47" s="254"/>
      <c r="C47" s="390"/>
      <c r="D47" s="215" t="s">
        <v>106</v>
      </c>
      <c r="E47" s="231">
        <v>250</v>
      </c>
      <c r="F47" s="262"/>
      <c r="G47" s="267">
        <v>39.9</v>
      </c>
      <c r="H47" s="231">
        <v>0.1</v>
      </c>
      <c r="I47" s="231">
        <v>0</v>
      </c>
      <c r="J47" s="231">
        <v>10</v>
      </c>
      <c r="K47" s="216"/>
    </row>
    <row r="48" spans="1:11" ht="15.75" thickBot="1">
      <c r="A48" s="387"/>
      <c r="B48" s="254"/>
      <c r="C48" s="390"/>
      <c r="D48" s="215" t="s">
        <v>60</v>
      </c>
      <c r="E48" s="231">
        <v>60</v>
      </c>
      <c r="F48" s="262"/>
      <c r="G48" s="267">
        <v>7.82</v>
      </c>
      <c r="H48" s="231">
        <v>1.2</v>
      </c>
      <c r="I48" s="231">
        <v>6</v>
      </c>
      <c r="J48" s="231">
        <v>4.7</v>
      </c>
      <c r="K48" s="216"/>
    </row>
    <row r="49" spans="1:11" ht="15.75" thickBot="1">
      <c r="A49" s="387"/>
      <c r="B49" s="254"/>
      <c r="C49" s="390"/>
      <c r="D49" s="215" t="s">
        <v>154</v>
      </c>
      <c r="E49" s="231"/>
      <c r="F49" s="262"/>
      <c r="G49" s="267"/>
      <c r="H49" s="231"/>
      <c r="I49" s="231"/>
      <c r="J49" s="231"/>
      <c r="K49" s="216"/>
    </row>
    <row r="50" spans="1:11" ht="15.75" thickBot="1">
      <c r="A50" s="387"/>
      <c r="B50" s="254"/>
      <c r="C50" s="390"/>
      <c r="D50" s="215" t="s">
        <v>113</v>
      </c>
      <c r="E50" s="231"/>
      <c r="F50" s="262"/>
      <c r="G50" s="267"/>
      <c r="H50" s="231"/>
      <c r="I50" s="231"/>
      <c r="J50" s="231"/>
      <c r="K50" s="216"/>
    </row>
    <row r="51" spans="1:11" ht="16.5" thickTop="1" thickBot="1">
      <c r="A51" s="388"/>
      <c r="B51" s="255"/>
      <c r="C51" s="393"/>
      <c r="D51" s="221" t="s">
        <v>156</v>
      </c>
      <c r="E51" s="233">
        <v>71</v>
      </c>
      <c r="F51" s="263"/>
      <c r="G51" s="268"/>
      <c r="H51" s="233"/>
      <c r="I51" s="233"/>
      <c r="J51" s="233"/>
      <c r="K51" s="222"/>
    </row>
    <row r="52" spans="1:11" ht="16.5" customHeight="1" thickTop="1" thickBot="1">
      <c r="A52" s="394">
        <v>5</v>
      </c>
      <c r="B52" s="253">
        <f>выдача!S1</f>
        <v>45811</v>
      </c>
      <c r="C52" s="395" t="s">
        <v>53</v>
      </c>
      <c r="D52" s="215" t="s">
        <v>65</v>
      </c>
      <c r="E52" s="231">
        <v>250</v>
      </c>
      <c r="F52" s="262"/>
      <c r="G52" s="267">
        <v>117</v>
      </c>
      <c r="H52" s="231">
        <v>4.32</v>
      </c>
      <c r="I52" s="231">
        <v>4.97</v>
      </c>
      <c r="J52" s="231">
        <v>13.71</v>
      </c>
      <c r="K52" s="216"/>
    </row>
    <row r="53" spans="1:11" ht="15.75" thickBot="1">
      <c r="A53" s="387"/>
      <c r="B53" s="254"/>
      <c r="C53" s="390"/>
      <c r="D53" s="215" t="s">
        <v>54</v>
      </c>
      <c r="E53" s="231">
        <v>250</v>
      </c>
      <c r="F53" s="262"/>
      <c r="G53" s="267">
        <v>39.9</v>
      </c>
      <c r="H53" s="231">
        <v>0.1</v>
      </c>
      <c r="I53" s="231">
        <v>0</v>
      </c>
      <c r="J53" s="231">
        <v>10</v>
      </c>
      <c r="K53" s="216"/>
    </row>
    <row r="54" spans="1:11" ht="15.75" thickBot="1">
      <c r="A54" s="387"/>
      <c r="B54" s="254"/>
      <c r="C54" s="390"/>
      <c r="D54" s="215" t="s">
        <v>144</v>
      </c>
      <c r="E54" s="231">
        <v>60</v>
      </c>
      <c r="F54" s="262"/>
      <c r="G54" s="267">
        <v>275.8</v>
      </c>
      <c r="H54" s="231">
        <v>9.15</v>
      </c>
      <c r="I54" s="231">
        <v>7.0250000000000004</v>
      </c>
      <c r="J54" s="231">
        <v>43.95</v>
      </c>
      <c r="K54" s="216"/>
    </row>
    <row r="55" spans="1:11" ht="15.75" thickBot="1">
      <c r="A55" s="387"/>
      <c r="B55" s="254"/>
      <c r="C55" s="391"/>
      <c r="D55" s="215"/>
      <c r="E55" s="231"/>
      <c r="F55" s="262"/>
      <c r="G55" s="267"/>
      <c r="H55" s="231"/>
      <c r="I55" s="231"/>
      <c r="J55" s="231"/>
      <c r="K55" s="216"/>
    </row>
    <row r="56" spans="1:11" ht="15.75" thickBot="1">
      <c r="A56" s="387"/>
      <c r="B56" s="254"/>
      <c r="C56" s="392" t="s">
        <v>57</v>
      </c>
      <c r="D56" s="215" t="s">
        <v>150</v>
      </c>
      <c r="E56" s="231">
        <v>250</v>
      </c>
      <c r="F56" s="262"/>
      <c r="G56" s="267">
        <v>120.9</v>
      </c>
      <c r="H56" s="231">
        <v>2.5</v>
      </c>
      <c r="I56" s="231">
        <v>8.1999999999999993</v>
      </c>
      <c r="J56" s="231">
        <v>25.7</v>
      </c>
      <c r="K56" s="216"/>
    </row>
    <row r="57" spans="1:11" ht="15.75" thickBot="1">
      <c r="A57" s="387"/>
      <c r="B57" s="254"/>
      <c r="C57" s="390"/>
      <c r="D57" s="215" t="s">
        <v>180</v>
      </c>
      <c r="E57" s="231">
        <v>250</v>
      </c>
      <c r="F57" s="262"/>
      <c r="G57" s="267">
        <v>191.6</v>
      </c>
      <c r="H57" s="231">
        <v>5.5</v>
      </c>
      <c r="I57" s="231">
        <v>5.8</v>
      </c>
      <c r="J57" s="231">
        <v>29.2</v>
      </c>
      <c r="K57" s="216"/>
    </row>
    <row r="58" spans="1:11" ht="15.75" thickBot="1">
      <c r="A58" s="387"/>
      <c r="B58" s="254"/>
      <c r="C58" s="390"/>
      <c r="D58" s="215" t="s">
        <v>15</v>
      </c>
      <c r="E58" s="231">
        <v>136</v>
      </c>
      <c r="F58" s="262"/>
      <c r="G58" s="267">
        <v>180</v>
      </c>
      <c r="H58" s="231">
        <v>11.7</v>
      </c>
      <c r="I58" s="231">
        <v>8.6999999999999993</v>
      </c>
      <c r="J58" s="231">
        <v>11.7</v>
      </c>
      <c r="K58" s="216"/>
    </row>
    <row r="59" spans="1:11" ht="15.75" thickBot="1">
      <c r="A59" s="387"/>
      <c r="B59" s="254"/>
      <c r="C59" s="390"/>
      <c r="D59" s="215" t="s">
        <v>18</v>
      </c>
      <c r="E59" s="231">
        <v>250</v>
      </c>
      <c r="F59" s="262"/>
      <c r="G59" s="267">
        <v>80</v>
      </c>
      <c r="H59" s="231">
        <v>0</v>
      </c>
      <c r="I59" s="231">
        <v>0</v>
      </c>
      <c r="J59" s="231">
        <v>19.600000000000001</v>
      </c>
      <c r="K59" s="216"/>
    </row>
    <row r="60" spans="1:11" ht="15.75" thickBot="1">
      <c r="A60" s="387"/>
      <c r="B60" s="254"/>
      <c r="C60" s="390"/>
      <c r="D60" s="215" t="s">
        <v>60</v>
      </c>
      <c r="E60" s="231">
        <v>60</v>
      </c>
      <c r="F60" s="262"/>
      <c r="G60" s="267">
        <v>7.82</v>
      </c>
      <c r="H60" s="231">
        <v>1.2</v>
      </c>
      <c r="I60" s="231">
        <v>6</v>
      </c>
      <c r="J60" s="231">
        <v>4.7</v>
      </c>
      <c r="K60" s="216"/>
    </row>
    <row r="61" spans="1:11" ht="15.75" thickBot="1">
      <c r="A61" s="387"/>
      <c r="B61" s="254"/>
      <c r="C61" s="390"/>
      <c r="D61" s="215" t="s">
        <v>157</v>
      </c>
      <c r="E61" s="231">
        <v>200</v>
      </c>
      <c r="F61" s="262"/>
      <c r="G61" s="267"/>
      <c r="H61" s="231"/>
      <c r="I61" s="231"/>
      <c r="J61" s="231"/>
      <c r="K61" s="216"/>
    </row>
    <row r="62" spans="1:11" ht="15.75" thickBot="1">
      <c r="A62" s="387"/>
      <c r="B62" s="254"/>
      <c r="C62" s="390"/>
      <c r="D62" s="221" t="s">
        <v>156</v>
      </c>
      <c r="E62" s="233">
        <v>71</v>
      </c>
      <c r="F62" s="262"/>
      <c r="G62" s="267"/>
      <c r="H62" s="231"/>
      <c r="I62" s="231"/>
      <c r="J62" s="231"/>
      <c r="K62" s="216"/>
    </row>
    <row r="63" spans="1:11" ht="16.5" thickTop="1" thickBot="1">
      <c r="A63" s="388"/>
      <c r="B63" s="255"/>
      <c r="C63" s="393"/>
      <c r="D63" s="221"/>
      <c r="E63" s="233"/>
      <c r="F63" s="263"/>
      <c r="G63" s="268"/>
      <c r="H63" s="233"/>
      <c r="I63" s="233"/>
      <c r="J63" s="233"/>
      <c r="K63" s="222"/>
    </row>
    <row r="64" spans="1:11" ht="16.5" customHeight="1" thickTop="1" thickBot="1">
      <c r="A64" s="394">
        <v>6</v>
      </c>
      <c r="B64" s="253">
        <f>выдача!T1</f>
        <v>45812</v>
      </c>
      <c r="C64" s="395" t="s">
        <v>53</v>
      </c>
      <c r="D64" s="215" t="s">
        <v>77</v>
      </c>
      <c r="E64" s="231">
        <v>250</v>
      </c>
      <c r="F64" s="262"/>
      <c r="G64" s="267">
        <v>117</v>
      </c>
      <c r="H64" s="231">
        <v>4.32</v>
      </c>
      <c r="I64" s="231">
        <v>4.97</v>
      </c>
      <c r="J64" s="231">
        <v>13.71</v>
      </c>
      <c r="K64" s="216"/>
    </row>
    <row r="65" spans="1:11" ht="15.75" thickBot="1">
      <c r="A65" s="387"/>
      <c r="B65" s="254"/>
      <c r="C65" s="390"/>
      <c r="D65" s="215" t="s">
        <v>54</v>
      </c>
      <c r="E65" s="231">
        <v>250</v>
      </c>
      <c r="F65" s="262"/>
      <c r="G65" s="267">
        <v>39.9</v>
      </c>
      <c r="H65" s="231">
        <v>0.1</v>
      </c>
      <c r="I65" s="231">
        <v>0</v>
      </c>
      <c r="J65" s="231">
        <v>10</v>
      </c>
      <c r="K65" s="216"/>
    </row>
    <row r="66" spans="1:11" ht="15.75" thickBot="1">
      <c r="A66" s="387"/>
      <c r="B66" s="254"/>
      <c r="C66" s="390"/>
      <c r="D66" s="215" t="s">
        <v>144</v>
      </c>
      <c r="E66" s="231">
        <v>60</v>
      </c>
      <c r="F66" s="262"/>
      <c r="G66" s="267">
        <v>275.8</v>
      </c>
      <c r="H66" s="231">
        <v>9.15</v>
      </c>
      <c r="I66" s="231">
        <v>7.0250000000000004</v>
      </c>
      <c r="J66" s="231">
        <v>43.95</v>
      </c>
      <c r="K66" s="216"/>
    </row>
    <row r="67" spans="1:11" ht="15.75" thickBot="1">
      <c r="A67" s="387"/>
      <c r="B67" s="254"/>
      <c r="C67" s="391"/>
      <c r="D67" s="215"/>
      <c r="E67" s="231"/>
      <c r="F67" s="262"/>
      <c r="G67" s="267"/>
      <c r="H67" s="231"/>
      <c r="I67" s="231"/>
      <c r="J67" s="231"/>
      <c r="K67" s="216"/>
    </row>
    <row r="68" spans="1:11" ht="15.75" thickBot="1">
      <c r="A68" s="387"/>
      <c r="B68" s="254"/>
      <c r="C68" s="392" t="s">
        <v>57</v>
      </c>
      <c r="D68" s="215" t="s">
        <v>151</v>
      </c>
      <c r="E68" s="231">
        <v>250</v>
      </c>
      <c r="F68" s="262"/>
      <c r="G68" s="267">
        <v>143.69999999999999</v>
      </c>
      <c r="H68" s="231">
        <v>5.5</v>
      </c>
      <c r="I68" s="231">
        <v>4</v>
      </c>
      <c r="J68" s="231">
        <v>14.2</v>
      </c>
      <c r="K68" s="216"/>
    </row>
    <row r="69" spans="1:11" ht="15.75" thickBot="1">
      <c r="A69" s="387"/>
      <c r="B69" s="254"/>
      <c r="C69" s="390"/>
      <c r="D69" s="215" t="s">
        <v>67</v>
      </c>
      <c r="E69" s="231">
        <v>200</v>
      </c>
      <c r="F69" s="262"/>
      <c r="G69" s="267">
        <v>152.84</v>
      </c>
      <c r="H69" s="231">
        <v>4.97</v>
      </c>
      <c r="I69" s="231">
        <v>6.19</v>
      </c>
      <c r="J69" s="231">
        <v>21.3</v>
      </c>
      <c r="K69" s="216"/>
    </row>
    <row r="70" spans="1:11" ht="15.75" thickBot="1">
      <c r="A70" s="387"/>
      <c r="B70" s="254"/>
      <c r="C70" s="390"/>
      <c r="D70" s="215" t="s">
        <v>36</v>
      </c>
      <c r="E70" s="231">
        <v>107</v>
      </c>
      <c r="F70" s="262"/>
      <c r="G70" s="267">
        <v>150</v>
      </c>
      <c r="H70" s="231">
        <v>16</v>
      </c>
      <c r="I70" s="231">
        <v>14</v>
      </c>
      <c r="J70" s="231">
        <v>0</v>
      </c>
      <c r="K70" s="216"/>
    </row>
    <row r="71" spans="1:11" ht="15.75" thickBot="1">
      <c r="A71" s="387"/>
      <c r="B71" s="254"/>
      <c r="C71" s="390"/>
      <c r="D71" s="215" t="s">
        <v>16</v>
      </c>
      <c r="E71" s="231">
        <v>168</v>
      </c>
      <c r="F71" s="262"/>
      <c r="G71" s="267"/>
      <c r="H71" s="231"/>
      <c r="I71" s="231"/>
      <c r="J71" s="231"/>
      <c r="K71" s="216"/>
    </row>
    <row r="72" spans="1:11" ht="15.75" thickBot="1">
      <c r="A72" s="387"/>
      <c r="B72" s="254"/>
      <c r="C72" s="390"/>
      <c r="D72" s="215" t="s">
        <v>54</v>
      </c>
      <c r="E72" s="231">
        <v>100</v>
      </c>
      <c r="F72" s="262"/>
      <c r="G72" s="267">
        <v>7.82</v>
      </c>
      <c r="H72" s="231">
        <v>1.2</v>
      </c>
      <c r="I72" s="231">
        <v>6</v>
      </c>
      <c r="J72" s="231">
        <v>4.7</v>
      </c>
      <c r="K72" s="216"/>
    </row>
    <row r="73" spans="1:11" ht="15.75" thickBot="1">
      <c r="A73" s="387"/>
      <c r="B73" s="254"/>
      <c r="C73" s="390"/>
      <c r="D73" s="215" t="s">
        <v>60</v>
      </c>
      <c r="E73" s="231">
        <v>60</v>
      </c>
      <c r="F73" s="262"/>
      <c r="G73" s="267">
        <v>7.82</v>
      </c>
      <c r="H73" s="231">
        <v>1.2</v>
      </c>
      <c r="I73" s="231">
        <v>6</v>
      </c>
      <c r="J73" s="231">
        <v>4.7</v>
      </c>
      <c r="K73" s="216"/>
    </row>
    <row r="74" spans="1:11" ht="15.75" thickBot="1">
      <c r="A74" s="387"/>
      <c r="B74" s="254"/>
      <c r="C74" s="390"/>
      <c r="D74" s="221" t="s">
        <v>156</v>
      </c>
      <c r="E74" s="233">
        <v>71</v>
      </c>
      <c r="F74" s="262"/>
      <c r="G74" s="267"/>
      <c r="H74" s="231"/>
      <c r="I74" s="231"/>
      <c r="J74" s="231"/>
      <c r="K74" s="216"/>
    </row>
    <row r="75" spans="1:11" ht="16.5" thickTop="1" thickBot="1">
      <c r="A75" s="388"/>
      <c r="B75" s="255"/>
      <c r="C75" s="393"/>
      <c r="D75" s="221"/>
      <c r="E75" s="233"/>
      <c r="F75" s="263"/>
      <c r="G75" s="268"/>
      <c r="H75" s="233"/>
      <c r="I75" s="233"/>
      <c r="J75" s="233"/>
      <c r="K75" s="222"/>
    </row>
    <row r="76" spans="1:11" ht="16.5" customHeight="1" thickTop="1" thickBot="1">
      <c r="A76" s="394">
        <v>7</v>
      </c>
      <c r="B76" s="253">
        <f>выдача!U1</f>
        <v>45813</v>
      </c>
      <c r="C76" s="395" t="s">
        <v>53</v>
      </c>
      <c r="D76" s="215" t="s">
        <v>181</v>
      </c>
      <c r="E76" s="231">
        <v>250</v>
      </c>
      <c r="F76" s="262"/>
      <c r="G76" s="267">
        <v>117</v>
      </c>
      <c r="H76" s="231">
        <v>4.32</v>
      </c>
      <c r="I76" s="231">
        <v>4.97</v>
      </c>
      <c r="J76" s="231">
        <v>13.71</v>
      </c>
      <c r="K76" s="216"/>
    </row>
    <row r="77" spans="1:11" ht="15.75" thickBot="1">
      <c r="A77" s="387"/>
      <c r="B77" s="254"/>
      <c r="C77" s="390"/>
      <c r="D77" s="215" t="s">
        <v>97</v>
      </c>
      <c r="E77" s="231">
        <v>250</v>
      </c>
      <c r="F77" s="262"/>
      <c r="G77" s="267">
        <v>39.9</v>
      </c>
      <c r="H77" s="231">
        <v>0.1</v>
      </c>
      <c r="I77" s="231">
        <v>0</v>
      </c>
      <c r="J77" s="231">
        <v>10</v>
      </c>
      <c r="K77" s="216"/>
    </row>
    <row r="78" spans="1:11" ht="15.75" thickBot="1">
      <c r="A78" s="387"/>
      <c r="B78" s="254"/>
      <c r="C78" s="390"/>
      <c r="D78" s="215" t="s">
        <v>144</v>
      </c>
      <c r="E78" s="231">
        <v>60</v>
      </c>
      <c r="F78" s="262"/>
      <c r="G78" s="267">
        <v>275.8</v>
      </c>
      <c r="H78" s="231">
        <v>9.15</v>
      </c>
      <c r="I78" s="231">
        <v>7.0250000000000004</v>
      </c>
      <c r="J78" s="231">
        <v>43.95</v>
      </c>
      <c r="K78" s="216"/>
    </row>
    <row r="79" spans="1:11" ht="15.75" thickBot="1">
      <c r="A79" s="387"/>
      <c r="B79" s="254"/>
      <c r="C79" s="391"/>
      <c r="D79" s="215"/>
      <c r="E79" s="231"/>
      <c r="F79" s="262"/>
      <c r="G79" s="267"/>
      <c r="H79" s="231"/>
      <c r="I79" s="231"/>
      <c r="J79" s="231"/>
      <c r="K79" s="216"/>
    </row>
    <row r="80" spans="1:11" ht="15.75" thickBot="1">
      <c r="A80" s="387"/>
      <c r="B80" s="254"/>
      <c r="C80" s="392" t="s">
        <v>57</v>
      </c>
      <c r="D80" s="215" t="s">
        <v>182</v>
      </c>
      <c r="E80" s="231">
        <v>250</v>
      </c>
      <c r="F80" s="262"/>
      <c r="G80" s="267">
        <v>152</v>
      </c>
      <c r="H80" s="231">
        <v>4.97</v>
      </c>
      <c r="I80" s="231">
        <v>6.19</v>
      </c>
      <c r="J80" s="231">
        <v>21.3</v>
      </c>
      <c r="K80" s="216"/>
    </row>
    <row r="81" spans="1:11" ht="15.75" thickBot="1">
      <c r="A81" s="387"/>
      <c r="B81" s="254"/>
      <c r="C81" s="390"/>
      <c r="D81" s="215" t="s">
        <v>117</v>
      </c>
      <c r="E81" s="231">
        <v>200</v>
      </c>
      <c r="F81" s="262"/>
      <c r="G81" s="267">
        <v>192.5</v>
      </c>
      <c r="H81" s="231">
        <v>5</v>
      </c>
      <c r="I81" s="231">
        <v>10</v>
      </c>
      <c r="J81" s="231">
        <v>40.75</v>
      </c>
      <c r="K81" s="216"/>
    </row>
    <row r="82" spans="1:11" ht="15.75" thickBot="1">
      <c r="A82" s="387"/>
      <c r="B82" s="254"/>
      <c r="C82" s="390"/>
      <c r="D82" s="215" t="s">
        <v>26</v>
      </c>
      <c r="E82" s="231">
        <v>100</v>
      </c>
      <c r="F82" s="262"/>
      <c r="G82" s="267">
        <v>180.2</v>
      </c>
      <c r="H82" s="231">
        <v>11.2</v>
      </c>
      <c r="I82" s="231">
        <v>8.6999999999999993</v>
      </c>
      <c r="J82" s="231">
        <v>11.7</v>
      </c>
      <c r="K82" s="216"/>
    </row>
    <row r="83" spans="1:11" ht="15.75" thickBot="1">
      <c r="A83" s="387"/>
      <c r="B83" s="254"/>
      <c r="C83" s="390"/>
      <c r="D83" s="215" t="s">
        <v>106</v>
      </c>
      <c r="E83" s="231">
        <v>250</v>
      </c>
      <c r="F83" s="262"/>
      <c r="G83" s="267">
        <v>39.9</v>
      </c>
      <c r="H83" s="231">
        <v>0.1</v>
      </c>
      <c r="I83" s="231">
        <v>0</v>
      </c>
      <c r="J83" s="231">
        <v>10</v>
      </c>
      <c r="K83" s="216"/>
    </row>
    <row r="84" spans="1:11" ht="15.75" thickBot="1">
      <c r="A84" s="387"/>
      <c r="B84" s="254"/>
      <c r="C84" s="390"/>
      <c r="D84" s="215" t="s">
        <v>60</v>
      </c>
      <c r="E84" s="231">
        <v>60</v>
      </c>
      <c r="F84" s="262"/>
      <c r="G84" s="267">
        <v>7.82</v>
      </c>
      <c r="H84" s="231">
        <v>1.2</v>
      </c>
      <c r="I84" s="231">
        <v>6</v>
      </c>
      <c r="J84" s="231">
        <v>4.7</v>
      </c>
      <c r="K84" s="216"/>
    </row>
    <row r="85" spans="1:11" ht="15.75" thickBot="1">
      <c r="A85" s="387"/>
      <c r="B85" s="254"/>
      <c r="C85" s="390"/>
      <c r="D85" s="215" t="s">
        <v>113</v>
      </c>
      <c r="E85" s="231">
        <v>200</v>
      </c>
      <c r="F85" s="262"/>
      <c r="G85" s="267"/>
      <c r="H85" s="231"/>
      <c r="I85" s="231"/>
      <c r="J85" s="231"/>
      <c r="K85" s="216"/>
    </row>
    <row r="86" spans="1:11" ht="15.75" thickBot="1">
      <c r="A86" s="387"/>
      <c r="B86" s="254"/>
      <c r="C86" s="390"/>
      <c r="D86" s="215"/>
      <c r="E86" s="231"/>
      <c r="F86" s="262"/>
      <c r="G86" s="267"/>
      <c r="H86" s="231"/>
      <c r="I86" s="231"/>
      <c r="J86" s="231"/>
      <c r="K86" s="216"/>
    </row>
    <row r="87" spans="1:11" ht="16.5" thickTop="1" thickBot="1">
      <c r="A87" s="388"/>
      <c r="B87" s="255"/>
      <c r="C87" s="393"/>
      <c r="D87" s="221"/>
      <c r="E87" s="233"/>
      <c r="F87" s="263"/>
      <c r="G87" s="268"/>
      <c r="H87" s="233"/>
      <c r="I87" s="233"/>
      <c r="J87" s="233"/>
      <c r="K87" s="222"/>
    </row>
    <row r="88" spans="1:11" ht="16.5" customHeight="1" thickTop="1" thickBot="1">
      <c r="A88" s="394">
        <v>8</v>
      </c>
      <c r="B88" s="253">
        <f>выдача!V1</f>
        <v>45814</v>
      </c>
      <c r="C88" s="395" t="s">
        <v>53</v>
      </c>
      <c r="D88" s="215" t="s">
        <v>77</v>
      </c>
      <c r="E88" s="231">
        <v>250</v>
      </c>
      <c r="F88" s="262"/>
      <c r="G88" s="267">
        <v>117</v>
      </c>
      <c r="H88" s="231">
        <v>4.32</v>
      </c>
      <c r="I88" s="231">
        <v>4.97</v>
      </c>
      <c r="J88" s="231">
        <v>13.71</v>
      </c>
      <c r="K88" s="216"/>
    </row>
    <row r="89" spans="1:11" ht="15.75" thickBot="1">
      <c r="A89" s="387"/>
      <c r="B89" s="254"/>
      <c r="C89" s="390"/>
      <c r="D89" s="215" t="s">
        <v>54</v>
      </c>
      <c r="E89" s="231">
        <v>250</v>
      </c>
      <c r="F89" s="262"/>
      <c r="G89" s="267"/>
      <c r="H89" s="231"/>
      <c r="I89" s="231"/>
      <c r="J89" s="231"/>
      <c r="K89" s="216"/>
    </row>
    <row r="90" spans="1:11" ht="15.75" thickBot="1">
      <c r="A90" s="387"/>
      <c r="B90" s="254"/>
      <c r="C90" s="390"/>
      <c r="D90" s="215" t="s">
        <v>144</v>
      </c>
      <c r="E90" s="231">
        <v>60</v>
      </c>
      <c r="F90" s="262"/>
      <c r="G90" s="267">
        <v>275.8</v>
      </c>
      <c r="H90" s="231">
        <v>9.15</v>
      </c>
      <c r="I90" s="231">
        <v>7.0250000000000004</v>
      </c>
      <c r="J90" s="231">
        <v>43.95</v>
      </c>
      <c r="K90" s="216"/>
    </row>
    <row r="91" spans="1:11" ht="15.75" thickBot="1">
      <c r="A91" s="387"/>
      <c r="B91" s="254"/>
      <c r="C91" s="391"/>
      <c r="D91" s="215"/>
      <c r="E91" s="231"/>
      <c r="F91" s="262"/>
      <c r="G91" s="267"/>
      <c r="H91" s="231"/>
      <c r="I91" s="231"/>
      <c r="J91" s="231"/>
      <c r="K91" s="216"/>
    </row>
    <row r="92" spans="1:11" ht="15.75" thickBot="1">
      <c r="A92" s="387"/>
      <c r="B92" s="254"/>
      <c r="C92" s="392" t="s">
        <v>57</v>
      </c>
      <c r="D92" s="215" t="s">
        <v>183</v>
      </c>
      <c r="E92" s="231">
        <v>250</v>
      </c>
      <c r="F92" s="262"/>
      <c r="G92" s="267">
        <v>118.2</v>
      </c>
      <c r="H92" s="231">
        <v>3.5</v>
      </c>
      <c r="I92" s="231">
        <v>4</v>
      </c>
      <c r="J92" s="231">
        <v>14</v>
      </c>
      <c r="K92" s="216"/>
    </row>
    <row r="93" spans="1:11" ht="15.75" thickBot="1">
      <c r="A93" s="387"/>
      <c r="B93" s="254"/>
      <c r="C93" s="390"/>
      <c r="D93" s="215" t="s">
        <v>59</v>
      </c>
      <c r="E93" s="231">
        <v>250</v>
      </c>
      <c r="F93" s="262"/>
      <c r="G93" s="267">
        <v>117</v>
      </c>
      <c r="H93" s="231">
        <v>16.899999999999999</v>
      </c>
      <c r="I93" s="231">
        <v>12</v>
      </c>
      <c r="J93" s="231">
        <v>0.62</v>
      </c>
      <c r="K93" s="216"/>
    </row>
    <row r="94" spans="1:11" ht="15.75" thickBot="1">
      <c r="A94" s="387"/>
      <c r="B94" s="254"/>
      <c r="C94" s="390"/>
      <c r="D94" s="215" t="s">
        <v>26</v>
      </c>
      <c r="E94" s="231">
        <v>100</v>
      </c>
      <c r="F94" s="262"/>
      <c r="G94" s="267">
        <v>180</v>
      </c>
      <c r="H94" s="231">
        <v>11.7</v>
      </c>
      <c r="I94" s="231">
        <v>8.6999999999999993</v>
      </c>
      <c r="J94" s="231">
        <v>11.7</v>
      </c>
      <c r="K94" s="216"/>
    </row>
    <row r="95" spans="1:11" ht="15.75" thickBot="1">
      <c r="A95" s="387"/>
      <c r="B95" s="254"/>
      <c r="C95" s="390"/>
      <c r="D95" s="215" t="s">
        <v>54</v>
      </c>
      <c r="E95" s="231">
        <v>250</v>
      </c>
      <c r="F95" s="262"/>
      <c r="G95" s="267">
        <v>39.9</v>
      </c>
      <c r="H95" s="231">
        <v>0.1</v>
      </c>
      <c r="I95" s="231">
        <v>0</v>
      </c>
      <c r="J95" s="231">
        <v>10</v>
      </c>
      <c r="K95" s="216"/>
    </row>
    <row r="96" spans="1:11" ht="15.75" thickBot="1">
      <c r="A96" s="387"/>
      <c r="B96" s="254"/>
      <c r="C96" s="390"/>
      <c r="D96" s="215" t="s">
        <v>138</v>
      </c>
      <c r="E96" s="231">
        <v>168</v>
      </c>
      <c r="F96" s="262"/>
      <c r="G96" s="267"/>
      <c r="H96" s="231"/>
      <c r="I96" s="231"/>
      <c r="J96" s="231"/>
      <c r="K96" s="216"/>
    </row>
    <row r="97" spans="1:11" ht="15.75" thickBot="1">
      <c r="A97" s="387"/>
      <c r="B97" s="254"/>
      <c r="C97" s="390"/>
      <c r="D97" s="215" t="s">
        <v>60</v>
      </c>
      <c r="E97" s="231">
        <v>96</v>
      </c>
      <c r="F97" s="262"/>
      <c r="G97" s="267">
        <v>7.82</v>
      </c>
      <c r="H97" s="231">
        <v>1.2</v>
      </c>
      <c r="I97" s="231">
        <v>6</v>
      </c>
      <c r="J97" s="231">
        <v>4.7</v>
      </c>
      <c r="K97" s="216"/>
    </row>
    <row r="98" spans="1:11" ht="15.75" thickBot="1">
      <c r="A98" s="387"/>
      <c r="B98" s="254"/>
      <c r="C98" s="390"/>
      <c r="D98" s="215"/>
      <c r="E98" s="231"/>
      <c r="F98" s="262"/>
      <c r="G98" s="267"/>
      <c r="H98" s="231"/>
      <c r="I98" s="231"/>
      <c r="J98" s="231"/>
      <c r="K98" s="216"/>
    </row>
    <row r="99" spans="1:11" ht="16.5" thickTop="1" thickBot="1">
      <c r="A99" s="388"/>
      <c r="B99" s="255"/>
      <c r="C99" s="393"/>
      <c r="D99" s="221"/>
      <c r="E99" s="233"/>
      <c r="F99" s="263"/>
      <c r="G99" s="268"/>
      <c r="H99" s="233"/>
      <c r="I99" s="233"/>
      <c r="J99" s="233"/>
      <c r="K99" s="222"/>
    </row>
    <row r="100" spans="1:11" ht="16.5" customHeight="1" thickTop="1" thickBot="1">
      <c r="A100" s="394">
        <v>9</v>
      </c>
      <c r="B100" s="253">
        <f>выдача!W1</f>
        <v>45817</v>
      </c>
      <c r="C100" s="395" t="s">
        <v>53</v>
      </c>
      <c r="D100" s="215" t="s">
        <v>70</v>
      </c>
      <c r="E100" s="231">
        <v>250</v>
      </c>
      <c r="F100" s="262"/>
      <c r="G100" s="267">
        <v>117</v>
      </c>
      <c r="H100" s="231">
        <v>4.32</v>
      </c>
      <c r="I100" s="231">
        <v>4.97</v>
      </c>
      <c r="J100" s="231">
        <v>13.71</v>
      </c>
      <c r="K100" s="216"/>
    </row>
    <row r="101" spans="1:11" ht="15.75" thickBot="1">
      <c r="A101" s="387"/>
      <c r="B101" s="254"/>
      <c r="C101" s="390"/>
      <c r="D101" s="215" t="s">
        <v>54</v>
      </c>
      <c r="E101" s="231">
        <v>250</v>
      </c>
      <c r="F101" s="262"/>
      <c r="G101" s="267">
        <v>39.9</v>
      </c>
      <c r="H101" s="231">
        <v>0.1</v>
      </c>
      <c r="I101" s="231">
        <v>0</v>
      </c>
      <c r="J101" s="231">
        <v>10</v>
      </c>
      <c r="K101" s="216"/>
    </row>
    <row r="102" spans="1:11" ht="15.75" thickBot="1">
      <c r="A102" s="387"/>
      <c r="B102" s="254"/>
      <c r="C102" s="390"/>
      <c r="D102" s="215" t="s">
        <v>144</v>
      </c>
      <c r="E102" s="231">
        <v>60</v>
      </c>
      <c r="F102" s="262"/>
      <c r="G102" s="267">
        <v>275.8</v>
      </c>
      <c r="H102" s="231">
        <v>9.15</v>
      </c>
      <c r="I102" s="231">
        <v>7.0250000000000004</v>
      </c>
      <c r="J102" s="231">
        <v>43.95</v>
      </c>
      <c r="K102" s="216"/>
    </row>
    <row r="103" spans="1:11" ht="15.75" thickBot="1">
      <c r="A103" s="387"/>
      <c r="B103" s="254"/>
      <c r="C103" s="391"/>
      <c r="D103" s="215"/>
      <c r="E103" s="231"/>
      <c r="F103" s="262"/>
      <c r="G103" s="267"/>
      <c r="H103" s="231"/>
      <c r="I103" s="231"/>
      <c r="J103" s="231"/>
      <c r="K103" s="216"/>
    </row>
    <row r="104" spans="1:11" ht="15.75" thickBot="1">
      <c r="A104" s="387"/>
      <c r="B104" s="254"/>
      <c r="C104" s="392" t="s">
        <v>57</v>
      </c>
      <c r="D104" s="215" t="s">
        <v>58</v>
      </c>
      <c r="E104" s="231">
        <v>250</v>
      </c>
      <c r="F104" s="262"/>
      <c r="G104" s="267">
        <v>143.69999999999999</v>
      </c>
      <c r="H104" s="231">
        <v>5.5</v>
      </c>
      <c r="I104" s="231">
        <v>4</v>
      </c>
      <c r="J104" s="231">
        <v>14.2</v>
      </c>
      <c r="K104" s="216"/>
    </row>
    <row r="105" spans="1:11" ht="15.75" thickBot="1">
      <c r="A105" s="387"/>
      <c r="B105" s="254"/>
      <c r="C105" s="390"/>
      <c r="D105" s="215" t="s">
        <v>71</v>
      </c>
      <c r="E105" s="231">
        <v>250</v>
      </c>
      <c r="F105" s="262"/>
      <c r="G105" s="267">
        <v>117</v>
      </c>
      <c r="H105" s="231">
        <v>16.899999999999999</v>
      </c>
      <c r="I105" s="231">
        <v>12</v>
      </c>
      <c r="J105" s="231">
        <v>0.62</v>
      </c>
      <c r="K105" s="216"/>
    </row>
    <row r="106" spans="1:11" ht="15.75" thickBot="1">
      <c r="A106" s="387"/>
      <c r="B106" s="254"/>
      <c r="C106" s="390"/>
      <c r="D106" s="215" t="s">
        <v>36</v>
      </c>
      <c r="E106" s="231">
        <v>100</v>
      </c>
      <c r="F106" s="262"/>
      <c r="G106" s="267">
        <v>180.2</v>
      </c>
      <c r="H106" s="231">
        <v>11.2</v>
      </c>
      <c r="I106" s="231">
        <v>8.6999999999999993</v>
      </c>
      <c r="J106" s="231">
        <v>11.7</v>
      </c>
      <c r="K106" s="216"/>
    </row>
    <row r="107" spans="1:11" ht="15.75" thickBot="1">
      <c r="A107" s="387"/>
      <c r="B107" s="254"/>
      <c r="C107" s="390"/>
      <c r="D107" s="215" t="s">
        <v>18</v>
      </c>
      <c r="E107" s="231">
        <v>250</v>
      </c>
      <c r="F107" s="262"/>
      <c r="G107" s="267">
        <v>80</v>
      </c>
      <c r="H107" s="231">
        <v>0</v>
      </c>
      <c r="I107" s="231">
        <v>0</v>
      </c>
      <c r="J107" s="231">
        <v>19.600000000000001</v>
      </c>
      <c r="K107" s="216"/>
    </row>
    <row r="108" spans="1:11" ht="15.75" thickBot="1">
      <c r="A108" s="387"/>
      <c r="B108" s="254"/>
      <c r="C108" s="390"/>
      <c r="D108" s="215" t="s">
        <v>60</v>
      </c>
      <c r="E108" s="231">
        <v>72</v>
      </c>
      <c r="F108" s="262"/>
      <c r="G108" s="267">
        <v>7.82</v>
      </c>
      <c r="H108" s="231">
        <v>1.2</v>
      </c>
      <c r="I108" s="231">
        <v>6</v>
      </c>
      <c r="J108" s="231">
        <v>4.7</v>
      </c>
      <c r="K108" s="216"/>
    </row>
    <row r="109" spans="1:11" ht="16.5" thickTop="1" thickBot="1">
      <c r="A109" s="387"/>
      <c r="B109" s="254"/>
      <c r="C109" s="390"/>
      <c r="D109" s="215" t="s">
        <v>145</v>
      </c>
      <c r="E109" s="231">
        <v>248</v>
      </c>
      <c r="F109" s="262"/>
      <c r="G109" s="267"/>
      <c r="H109" s="231"/>
      <c r="I109" s="231"/>
      <c r="J109" s="262"/>
      <c r="K109" s="275"/>
    </row>
    <row r="110" spans="1:11" ht="16.5" thickTop="1" thickBot="1">
      <c r="A110" s="387"/>
      <c r="B110" s="254"/>
      <c r="C110" s="390"/>
      <c r="D110" s="221"/>
      <c r="E110" s="287"/>
      <c r="F110" s="262"/>
      <c r="G110" s="267"/>
      <c r="H110" s="231"/>
      <c r="I110" s="231"/>
      <c r="J110" s="262"/>
      <c r="K110" s="275"/>
    </row>
    <row r="111" spans="1:11" ht="16.5" thickTop="1" thickBot="1">
      <c r="A111" s="388"/>
      <c r="B111" s="255"/>
      <c r="C111" s="393"/>
      <c r="E111" s="233"/>
      <c r="F111" s="263"/>
      <c r="G111" s="268"/>
      <c r="H111" s="233"/>
      <c r="I111" s="233"/>
      <c r="J111" s="233"/>
      <c r="K111" s="222"/>
    </row>
    <row r="112" spans="1:11" ht="16.5" customHeight="1" thickTop="1" thickBot="1">
      <c r="A112" s="394">
        <v>10</v>
      </c>
      <c r="B112" s="253">
        <f>выдача!X1</f>
        <v>45818</v>
      </c>
      <c r="C112" s="395" t="s">
        <v>53</v>
      </c>
      <c r="D112" s="215" t="s">
        <v>121</v>
      </c>
      <c r="E112" s="231">
        <v>250</v>
      </c>
      <c r="F112" s="262"/>
      <c r="G112" s="267">
        <v>117</v>
      </c>
      <c r="H112" s="231">
        <v>4.32</v>
      </c>
      <c r="I112" s="231">
        <v>4.97</v>
      </c>
      <c r="J112" s="231">
        <v>13.71</v>
      </c>
      <c r="K112" s="216"/>
    </row>
    <row r="113" spans="1:11" ht="15.75" thickBot="1">
      <c r="A113" s="387"/>
      <c r="B113" s="254"/>
      <c r="C113" s="390"/>
      <c r="D113" s="215" t="s">
        <v>97</v>
      </c>
      <c r="E113" s="231">
        <v>250</v>
      </c>
      <c r="F113" s="262"/>
      <c r="G113" s="267">
        <v>39.9</v>
      </c>
      <c r="H113" s="231">
        <v>0.1</v>
      </c>
      <c r="I113" s="231">
        <v>0</v>
      </c>
      <c r="J113" s="231">
        <v>10</v>
      </c>
      <c r="K113" s="216"/>
    </row>
    <row r="114" spans="1:11" ht="15.75" thickBot="1">
      <c r="A114" s="387"/>
      <c r="B114" s="254"/>
      <c r="C114" s="390"/>
      <c r="D114" s="215" t="s">
        <v>144</v>
      </c>
      <c r="E114" s="231">
        <v>60</v>
      </c>
      <c r="F114" s="262"/>
      <c r="G114" s="267">
        <v>275.8</v>
      </c>
      <c r="H114" s="231">
        <v>9.15</v>
      </c>
      <c r="I114" s="231">
        <v>7.0250000000000004</v>
      </c>
      <c r="J114" s="231">
        <v>43.95</v>
      </c>
      <c r="K114" s="216"/>
    </row>
    <row r="115" spans="1:11" ht="15.75" thickBot="1">
      <c r="A115" s="387"/>
      <c r="B115" s="254"/>
      <c r="C115" s="391"/>
      <c r="D115" s="215"/>
      <c r="E115" s="231"/>
      <c r="F115" s="262"/>
      <c r="G115" s="267"/>
      <c r="H115" s="231"/>
      <c r="I115" s="231"/>
      <c r="J115" s="231"/>
      <c r="K115" s="216"/>
    </row>
    <row r="116" spans="1:11" ht="15.75" thickBot="1">
      <c r="A116" s="387"/>
      <c r="B116" s="254"/>
      <c r="C116" s="392" t="s">
        <v>57</v>
      </c>
      <c r="D116" s="215" t="s">
        <v>73</v>
      </c>
      <c r="E116" s="231">
        <v>250</v>
      </c>
      <c r="F116" s="262"/>
      <c r="G116" s="267">
        <v>120.9</v>
      </c>
      <c r="H116" s="231">
        <v>2.5</v>
      </c>
      <c r="I116" s="231">
        <v>8.1999999999999993</v>
      </c>
      <c r="J116" s="231">
        <v>25.7</v>
      </c>
      <c r="K116" s="216"/>
    </row>
    <row r="117" spans="1:11" ht="15.75" thickBot="1">
      <c r="A117" s="387"/>
      <c r="B117" s="254"/>
      <c r="C117" s="390"/>
      <c r="D117" s="215" t="s">
        <v>117</v>
      </c>
      <c r="E117" s="231">
        <v>250</v>
      </c>
      <c r="F117" s="262"/>
      <c r="G117" s="267">
        <v>117</v>
      </c>
      <c r="H117" s="231">
        <v>16.899999999999999</v>
      </c>
      <c r="I117" s="231">
        <v>12</v>
      </c>
      <c r="J117" s="231">
        <v>0.62</v>
      </c>
      <c r="K117" s="216"/>
    </row>
    <row r="118" spans="1:11" ht="15.75" thickBot="1">
      <c r="A118" s="387"/>
      <c r="B118" s="254"/>
      <c r="C118" s="390"/>
      <c r="D118" s="215" t="s">
        <v>26</v>
      </c>
      <c r="E118" s="231"/>
      <c r="F118" s="262"/>
      <c r="G118" s="267"/>
      <c r="H118" s="231"/>
      <c r="I118" s="231"/>
      <c r="J118" s="231"/>
      <c r="K118" s="216"/>
    </row>
    <row r="119" spans="1:11" ht="15.75" thickBot="1">
      <c r="A119" s="387"/>
      <c r="B119" s="254"/>
      <c r="C119" s="390"/>
      <c r="D119" s="215" t="s">
        <v>54</v>
      </c>
      <c r="E119" s="231">
        <v>250</v>
      </c>
      <c r="F119" s="262"/>
      <c r="G119" s="267">
        <v>39.9</v>
      </c>
      <c r="H119" s="231">
        <v>0.1</v>
      </c>
      <c r="I119" s="231">
        <v>0</v>
      </c>
      <c r="J119" s="231">
        <v>10</v>
      </c>
      <c r="K119" s="216"/>
    </row>
    <row r="120" spans="1:11" ht="15.75" thickBot="1">
      <c r="A120" s="387"/>
      <c r="B120" s="254"/>
      <c r="C120" s="390"/>
      <c r="D120" s="215" t="s">
        <v>60</v>
      </c>
      <c r="E120" s="231">
        <v>100</v>
      </c>
      <c r="F120" s="262"/>
      <c r="G120" s="267">
        <v>7.82</v>
      </c>
      <c r="H120" s="231">
        <v>1.2</v>
      </c>
      <c r="I120" s="231">
        <v>6</v>
      </c>
      <c r="J120" s="231">
        <v>4.7</v>
      </c>
      <c r="K120" s="216"/>
    </row>
    <row r="121" spans="1:11" ht="16.5" thickTop="1" thickBot="1">
      <c r="A121" s="387"/>
      <c r="B121" s="254"/>
      <c r="C121" s="390"/>
      <c r="D121" s="215" t="s">
        <v>16</v>
      </c>
      <c r="E121" s="231"/>
      <c r="F121" s="262"/>
      <c r="G121" s="267"/>
      <c r="H121" s="231"/>
      <c r="I121" s="231"/>
      <c r="J121" s="231"/>
      <c r="K121" s="275"/>
    </row>
    <row r="122" spans="1:11" ht="16.5" thickTop="1" thickBot="1">
      <c r="A122" s="387"/>
      <c r="B122" s="254"/>
      <c r="C122" s="390"/>
      <c r="D122" s="215"/>
      <c r="E122" s="231"/>
      <c r="F122" s="262"/>
      <c r="G122" s="267"/>
      <c r="H122" s="231"/>
      <c r="I122" s="231"/>
      <c r="J122" s="231"/>
      <c r="K122" s="275"/>
    </row>
    <row r="123" spans="1:11" ht="16.5" thickTop="1" thickBot="1">
      <c r="A123" s="388"/>
      <c r="B123" s="255"/>
      <c r="C123" s="393"/>
      <c r="D123" s="221"/>
      <c r="E123" s="233"/>
      <c r="F123" s="263"/>
      <c r="G123" s="268"/>
      <c r="H123" s="233"/>
      <c r="I123" s="233"/>
      <c r="J123" s="233"/>
      <c r="K123" s="222"/>
    </row>
    <row r="124" spans="1:11" ht="16.5" customHeight="1" thickTop="1" thickBot="1">
      <c r="A124" s="394">
        <v>11</v>
      </c>
      <c r="B124" s="253">
        <f>выдача!Y1</f>
        <v>45819</v>
      </c>
      <c r="C124" s="395" t="s">
        <v>53</v>
      </c>
      <c r="D124" s="215" t="s">
        <v>65</v>
      </c>
      <c r="E124" s="231">
        <v>250</v>
      </c>
      <c r="F124" s="262"/>
      <c r="G124" s="267">
        <v>117</v>
      </c>
      <c r="H124" s="231">
        <v>4.32</v>
      </c>
      <c r="I124" s="231">
        <v>4.97</v>
      </c>
      <c r="J124" s="231">
        <v>13.71</v>
      </c>
      <c r="K124" s="216"/>
    </row>
    <row r="125" spans="1:11" ht="15.75" thickBot="1">
      <c r="A125" s="387"/>
      <c r="B125" s="254"/>
      <c r="C125" s="390"/>
      <c r="D125" s="215" t="s">
        <v>54</v>
      </c>
      <c r="E125" s="231">
        <v>250</v>
      </c>
      <c r="F125" s="262"/>
      <c r="G125" s="267">
        <v>39.9</v>
      </c>
      <c r="H125" s="231">
        <v>0.1</v>
      </c>
      <c r="I125" s="231">
        <v>0</v>
      </c>
      <c r="J125" s="231">
        <v>10</v>
      </c>
      <c r="K125" s="216"/>
    </row>
    <row r="126" spans="1:11" ht="15.75" thickBot="1">
      <c r="A126" s="387"/>
      <c r="B126" s="254"/>
      <c r="C126" s="390"/>
      <c r="D126" s="215" t="s">
        <v>144</v>
      </c>
      <c r="E126" s="231">
        <v>60</v>
      </c>
      <c r="F126" s="262"/>
      <c r="G126" s="267">
        <v>275.8</v>
      </c>
      <c r="H126" s="231">
        <v>9.15</v>
      </c>
      <c r="I126" s="231">
        <v>7.0250000000000004</v>
      </c>
      <c r="J126" s="231">
        <v>43.95</v>
      </c>
      <c r="K126" s="216"/>
    </row>
    <row r="127" spans="1:11" ht="15.75" thickBot="1">
      <c r="A127" s="387"/>
      <c r="B127" s="254"/>
      <c r="C127" s="391"/>
      <c r="D127" s="215"/>
      <c r="E127" s="231"/>
      <c r="F127" s="262"/>
      <c r="G127" s="267"/>
      <c r="H127" s="231"/>
      <c r="I127" s="231"/>
      <c r="J127" s="231"/>
      <c r="K127" s="216"/>
    </row>
    <row r="128" spans="1:11" ht="15.75" thickBot="1">
      <c r="A128" s="387"/>
      <c r="B128" s="254"/>
      <c r="C128" s="392" t="s">
        <v>57</v>
      </c>
      <c r="D128" s="215" t="s">
        <v>61</v>
      </c>
      <c r="E128" s="231">
        <v>250</v>
      </c>
      <c r="F128" s="262"/>
      <c r="G128" s="267">
        <v>152</v>
      </c>
      <c r="H128" s="231">
        <v>4.97</v>
      </c>
      <c r="I128" s="231">
        <v>6.19</v>
      </c>
      <c r="J128" s="231">
        <v>21.3</v>
      </c>
      <c r="K128" s="216"/>
    </row>
    <row r="129" spans="1:11" ht="15.75" thickBot="1">
      <c r="A129" s="387"/>
      <c r="B129" s="254"/>
      <c r="C129" s="390"/>
      <c r="D129" s="215" t="s">
        <v>172</v>
      </c>
      <c r="E129" s="231">
        <v>200</v>
      </c>
      <c r="F129" s="262"/>
      <c r="G129" s="267">
        <v>192.5</v>
      </c>
      <c r="H129" s="231">
        <v>5</v>
      </c>
      <c r="I129" s="231">
        <v>10</v>
      </c>
      <c r="J129" s="231">
        <v>40.75</v>
      </c>
      <c r="K129" s="216"/>
    </row>
    <row r="130" spans="1:11" ht="15.75" thickBot="1">
      <c r="A130" s="387"/>
      <c r="B130" s="254"/>
      <c r="C130" s="390"/>
      <c r="D130" s="215" t="s">
        <v>26</v>
      </c>
      <c r="E130" s="231">
        <v>107</v>
      </c>
      <c r="F130" s="262"/>
      <c r="G130" s="267">
        <v>190</v>
      </c>
      <c r="H130" s="231">
        <v>16</v>
      </c>
      <c r="I130" s="231">
        <v>14</v>
      </c>
      <c r="J130" s="231">
        <v>0</v>
      </c>
      <c r="K130" s="216"/>
    </row>
    <row r="131" spans="1:11" ht="15.75" thickBot="1">
      <c r="A131" s="387"/>
      <c r="B131" s="254"/>
      <c r="C131" s="390"/>
      <c r="D131" s="215" t="s">
        <v>106</v>
      </c>
      <c r="E131" s="231">
        <v>250</v>
      </c>
      <c r="F131" s="262"/>
      <c r="G131" s="267">
        <v>39.9</v>
      </c>
      <c r="H131" s="231">
        <v>0.1</v>
      </c>
      <c r="I131" s="231">
        <v>0</v>
      </c>
      <c r="J131" s="231">
        <v>10</v>
      </c>
      <c r="K131" s="216"/>
    </row>
    <row r="132" spans="1:11" ht="15.75" thickBot="1">
      <c r="A132" s="387"/>
      <c r="B132" s="254"/>
      <c r="C132" s="390"/>
      <c r="D132" s="215" t="s">
        <v>60</v>
      </c>
      <c r="E132" s="231">
        <v>100</v>
      </c>
      <c r="F132" s="262"/>
      <c r="G132" s="267">
        <v>7.82</v>
      </c>
      <c r="H132" s="231">
        <v>1.2</v>
      </c>
      <c r="I132" s="231">
        <v>6</v>
      </c>
      <c r="J132" s="231">
        <v>4.7</v>
      </c>
      <c r="K132" s="216"/>
    </row>
    <row r="133" spans="1:11" ht="16.5" thickTop="1" thickBot="1">
      <c r="A133" s="387"/>
      <c r="B133" s="254"/>
      <c r="C133" s="390"/>
      <c r="D133" s="215" t="s">
        <v>138</v>
      </c>
      <c r="E133" s="231">
        <v>141</v>
      </c>
      <c r="F133" s="262"/>
      <c r="G133" s="267"/>
      <c r="H133" s="231"/>
      <c r="I133" s="231"/>
      <c r="J133" s="231"/>
      <c r="K133" s="275"/>
    </row>
    <row r="134" spans="1:11" ht="16.5" thickTop="1" thickBot="1">
      <c r="A134" s="387"/>
      <c r="B134" s="254"/>
      <c r="C134" s="390"/>
      <c r="D134" s="215" t="s">
        <v>141</v>
      </c>
      <c r="E134" s="231">
        <v>15</v>
      </c>
      <c r="F134" s="262"/>
      <c r="G134" s="267"/>
      <c r="H134" s="231"/>
      <c r="I134" s="231"/>
      <c r="J134" s="231"/>
      <c r="K134" s="275"/>
    </row>
    <row r="135" spans="1:11" ht="16.5" thickTop="1" thickBot="1">
      <c r="A135" s="388"/>
      <c r="B135" s="255"/>
      <c r="C135" s="393"/>
      <c r="D135" s="221"/>
      <c r="E135" s="233"/>
      <c r="F135" s="263"/>
      <c r="G135" s="268"/>
      <c r="H135" s="233"/>
      <c r="I135" s="233"/>
      <c r="J135" s="233"/>
      <c r="K135" s="222"/>
    </row>
    <row r="136" spans="1:11" ht="16.5" customHeight="1" thickTop="1" thickBot="1">
      <c r="A136" s="394">
        <v>12</v>
      </c>
      <c r="B136" s="253">
        <f>выдача!Z1</f>
        <v>45824</v>
      </c>
      <c r="C136" s="395" t="s">
        <v>53</v>
      </c>
      <c r="D136" s="215" t="s">
        <v>70</v>
      </c>
      <c r="E136" s="231">
        <v>250</v>
      </c>
      <c r="F136" s="262"/>
      <c r="G136" s="267">
        <v>117</v>
      </c>
      <c r="H136" s="231">
        <v>4.32</v>
      </c>
      <c r="I136" s="231">
        <v>4.97</v>
      </c>
      <c r="J136" s="231">
        <v>13.71</v>
      </c>
      <c r="K136" s="216"/>
    </row>
    <row r="137" spans="1:11" ht="15.75" thickBot="1">
      <c r="A137" s="387"/>
      <c r="B137" s="254"/>
      <c r="C137" s="390"/>
      <c r="D137" s="215" t="s">
        <v>54</v>
      </c>
      <c r="E137" s="231">
        <v>250</v>
      </c>
      <c r="F137" s="262"/>
      <c r="G137" s="267">
        <v>39.9</v>
      </c>
      <c r="H137" s="231">
        <v>0.1</v>
      </c>
      <c r="I137" s="231">
        <v>0</v>
      </c>
      <c r="J137" s="231">
        <v>10</v>
      </c>
      <c r="K137" s="216"/>
    </row>
    <row r="138" spans="1:11" ht="15.75" thickBot="1">
      <c r="A138" s="387"/>
      <c r="B138" s="254"/>
      <c r="C138" s="390"/>
      <c r="D138" s="215" t="s">
        <v>144</v>
      </c>
      <c r="E138" s="231">
        <v>60</v>
      </c>
      <c r="F138" s="262"/>
      <c r="G138" s="267">
        <v>275.8</v>
      </c>
      <c r="H138" s="231">
        <v>9.15</v>
      </c>
      <c r="I138" s="231">
        <v>7.0250000000000004</v>
      </c>
      <c r="J138" s="231">
        <v>43.95</v>
      </c>
      <c r="K138" s="216"/>
    </row>
    <row r="139" spans="1:11" ht="15.75" thickBot="1">
      <c r="A139" s="387"/>
      <c r="B139" s="254"/>
      <c r="C139" s="391"/>
      <c r="D139" s="215"/>
      <c r="E139" s="231"/>
      <c r="F139" s="262"/>
      <c r="G139" s="267"/>
      <c r="H139" s="231"/>
      <c r="I139" s="231"/>
      <c r="J139" s="231"/>
      <c r="K139" s="216"/>
    </row>
    <row r="140" spans="1:11" ht="15.75" thickBot="1">
      <c r="A140" s="387"/>
      <c r="B140" s="254"/>
      <c r="C140" s="392" t="s">
        <v>57</v>
      </c>
      <c r="D140" s="215" t="s">
        <v>58</v>
      </c>
      <c r="E140" s="231">
        <v>250</v>
      </c>
      <c r="F140" s="262"/>
      <c r="G140" s="267">
        <v>143.69999999999999</v>
      </c>
      <c r="H140" s="231">
        <v>5.5</v>
      </c>
      <c r="I140" s="231">
        <v>4</v>
      </c>
      <c r="J140" s="231">
        <v>14.2</v>
      </c>
      <c r="K140" s="216"/>
    </row>
    <row r="141" spans="1:11" ht="15.75" thickBot="1">
      <c r="A141" s="387"/>
      <c r="B141" s="254"/>
      <c r="C141" s="390"/>
      <c r="D141" s="215" t="s">
        <v>171</v>
      </c>
      <c r="E141" s="231">
        <v>250</v>
      </c>
      <c r="F141" s="262"/>
      <c r="G141" s="267">
        <v>191.6</v>
      </c>
      <c r="H141" s="231">
        <v>5.5</v>
      </c>
      <c r="I141" s="231">
        <v>5.8</v>
      </c>
      <c r="J141" s="231">
        <v>29.2</v>
      </c>
      <c r="K141" s="216"/>
    </row>
    <row r="142" spans="1:11" ht="15.75" thickBot="1">
      <c r="A142" s="387"/>
      <c r="B142" s="254"/>
      <c r="C142" s="390"/>
      <c r="D142" s="215" t="s">
        <v>15</v>
      </c>
      <c r="E142" s="231">
        <v>143</v>
      </c>
      <c r="F142" s="262"/>
      <c r="G142" s="267">
        <v>180.2</v>
      </c>
      <c r="H142" s="231">
        <v>11.2</v>
      </c>
      <c r="I142" s="231">
        <v>8.6999999999999993</v>
      </c>
      <c r="J142" s="231">
        <v>11.7</v>
      </c>
      <c r="K142" s="216"/>
    </row>
    <row r="143" spans="1:11" ht="15.75" thickBot="1">
      <c r="A143" s="387"/>
      <c r="B143" s="254"/>
      <c r="C143" s="390"/>
      <c r="D143" s="215" t="s">
        <v>54</v>
      </c>
      <c r="E143" s="231">
        <v>250</v>
      </c>
      <c r="F143" s="262"/>
      <c r="G143" s="267">
        <v>39.9</v>
      </c>
      <c r="H143" s="231">
        <v>0.1</v>
      </c>
      <c r="I143" s="231">
        <v>0</v>
      </c>
      <c r="J143" s="231">
        <v>10</v>
      </c>
      <c r="K143" s="216"/>
    </row>
    <row r="144" spans="1:11" ht="15.75" thickBot="1">
      <c r="A144" s="387"/>
      <c r="B144" s="254"/>
      <c r="C144" s="390"/>
      <c r="D144" s="215" t="s">
        <v>60</v>
      </c>
      <c r="E144" s="231">
        <v>71</v>
      </c>
      <c r="F144" s="262"/>
      <c r="G144" s="267">
        <v>7.82</v>
      </c>
      <c r="H144" s="231">
        <v>1.2</v>
      </c>
      <c r="I144" s="231">
        <v>6</v>
      </c>
      <c r="J144" s="231">
        <v>4.7</v>
      </c>
      <c r="K144" s="216"/>
    </row>
    <row r="145" spans="1:11" ht="15.75" thickBot="1">
      <c r="A145" s="387"/>
      <c r="B145" s="254"/>
      <c r="C145" s="390"/>
      <c r="D145" s="215" t="s">
        <v>145</v>
      </c>
      <c r="E145" s="231">
        <v>284</v>
      </c>
      <c r="F145" s="262"/>
      <c r="G145" s="267"/>
      <c r="H145" s="231"/>
      <c r="I145" s="231"/>
      <c r="J145" s="231"/>
      <c r="K145" s="216"/>
    </row>
    <row r="146" spans="1:11" ht="15.75" thickBot="1">
      <c r="A146" s="387"/>
      <c r="B146" s="254"/>
      <c r="C146" s="390"/>
      <c r="D146" s="215"/>
      <c r="E146" s="231"/>
      <c r="F146" s="262"/>
      <c r="G146" s="267"/>
      <c r="H146" s="231"/>
      <c r="I146" s="231"/>
      <c r="J146" s="231"/>
      <c r="K146" s="216"/>
    </row>
    <row r="147" spans="1:11" ht="16.5" thickTop="1" thickBot="1">
      <c r="A147" s="388"/>
      <c r="B147" s="255"/>
      <c r="C147" s="393"/>
      <c r="D147" s="221"/>
      <c r="E147" s="233"/>
      <c r="F147" s="263"/>
      <c r="G147" s="268"/>
      <c r="H147" s="233"/>
      <c r="I147" s="233"/>
      <c r="J147" s="233"/>
      <c r="K147" s="222"/>
    </row>
    <row r="148" spans="1:11" ht="16.5" customHeight="1" thickTop="1" thickBot="1">
      <c r="A148" s="394">
        <v>13</v>
      </c>
      <c r="B148" s="253">
        <f>выдача!AA1</f>
        <v>45825</v>
      </c>
      <c r="C148" s="395" t="s">
        <v>53</v>
      </c>
      <c r="D148" s="215" t="s">
        <v>74</v>
      </c>
      <c r="E148" s="231">
        <v>250</v>
      </c>
      <c r="F148" s="262"/>
      <c r="G148" s="267">
        <v>117</v>
      </c>
      <c r="H148" s="231">
        <v>4.32</v>
      </c>
      <c r="I148" s="231">
        <v>4.97</v>
      </c>
      <c r="J148" s="231">
        <v>13.71</v>
      </c>
      <c r="K148" s="216"/>
    </row>
    <row r="149" spans="1:11" ht="15.75" thickBot="1">
      <c r="A149" s="387"/>
      <c r="B149" s="254"/>
      <c r="C149" s="390"/>
      <c r="D149" s="215" t="s">
        <v>97</v>
      </c>
      <c r="E149" s="231">
        <v>250</v>
      </c>
      <c r="F149" s="262"/>
      <c r="G149" s="267">
        <v>39.9</v>
      </c>
      <c r="H149" s="231">
        <v>0.1</v>
      </c>
      <c r="I149" s="231">
        <v>0</v>
      </c>
      <c r="J149" s="231">
        <v>10</v>
      </c>
      <c r="K149" s="216"/>
    </row>
    <row r="150" spans="1:11" ht="15.75" thickBot="1">
      <c r="A150" s="387"/>
      <c r="B150" s="254"/>
      <c r="C150" s="390"/>
      <c r="D150" s="215" t="s">
        <v>153</v>
      </c>
      <c r="E150" s="231">
        <v>60</v>
      </c>
      <c r="F150" s="262"/>
      <c r="G150" s="267">
        <v>275.8</v>
      </c>
      <c r="H150" s="231">
        <v>9.15</v>
      </c>
      <c r="I150" s="231">
        <v>7.0250000000000004</v>
      </c>
      <c r="J150" s="231">
        <v>43.95</v>
      </c>
      <c r="K150" s="216"/>
    </row>
    <row r="151" spans="1:11" ht="15.75" thickBot="1">
      <c r="A151" s="387"/>
      <c r="B151" s="254"/>
      <c r="C151" s="391"/>
      <c r="D151" s="215"/>
      <c r="E151" s="231"/>
      <c r="F151" s="262"/>
      <c r="G151" s="267"/>
      <c r="H151" s="231"/>
      <c r="I151" s="231"/>
      <c r="J151" s="231"/>
      <c r="K151" s="216"/>
    </row>
    <row r="152" spans="1:11" ht="15.75" thickBot="1">
      <c r="A152" s="387"/>
      <c r="B152" s="254"/>
      <c r="C152" s="392" t="s">
        <v>57</v>
      </c>
      <c r="D152" s="215" t="s">
        <v>73</v>
      </c>
      <c r="E152" s="231">
        <v>250</v>
      </c>
      <c r="F152" s="262"/>
      <c r="G152" s="267">
        <v>152</v>
      </c>
      <c r="H152" s="231">
        <v>4.97</v>
      </c>
      <c r="I152" s="231">
        <v>6.19</v>
      </c>
      <c r="J152" s="231">
        <v>21.3</v>
      </c>
      <c r="K152" s="216"/>
    </row>
    <row r="153" spans="1:11" ht="15.75" thickBot="1">
      <c r="A153" s="387"/>
      <c r="B153" s="254"/>
      <c r="C153" s="390"/>
      <c r="D153" s="215" t="s">
        <v>173</v>
      </c>
      <c r="E153" s="231">
        <v>200</v>
      </c>
      <c r="F153" s="262"/>
      <c r="G153" s="267">
        <v>192.5</v>
      </c>
      <c r="H153" s="231">
        <v>5</v>
      </c>
      <c r="I153" s="231">
        <v>10</v>
      </c>
      <c r="J153" s="231">
        <v>40.75</v>
      </c>
      <c r="K153" s="216"/>
    </row>
    <row r="154" spans="1:11" ht="15.75" thickBot="1">
      <c r="A154" s="387"/>
      <c r="B154" s="254"/>
      <c r="C154" s="390"/>
      <c r="D154" s="215" t="s">
        <v>36</v>
      </c>
      <c r="E154" s="231">
        <v>107</v>
      </c>
      <c r="F154" s="262"/>
      <c r="G154" s="267">
        <v>190</v>
      </c>
      <c r="H154" s="231">
        <v>16</v>
      </c>
      <c r="I154" s="231">
        <v>14</v>
      </c>
      <c r="J154" s="231">
        <v>0</v>
      </c>
      <c r="K154" s="216"/>
    </row>
    <row r="155" spans="1:11" ht="15.75" thickBot="1">
      <c r="A155" s="387"/>
      <c r="B155" s="254"/>
      <c r="C155" s="390"/>
      <c r="D155" s="215" t="s">
        <v>54</v>
      </c>
      <c r="E155" s="231">
        <v>250</v>
      </c>
      <c r="F155" s="262"/>
      <c r="G155" s="267">
        <v>39.9</v>
      </c>
      <c r="H155" s="231">
        <v>0.1</v>
      </c>
      <c r="I155" s="231">
        <v>0</v>
      </c>
      <c r="J155" s="231">
        <v>10</v>
      </c>
      <c r="K155" s="216"/>
    </row>
    <row r="156" spans="1:11" ht="15.75" thickBot="1">
      <c r="A156" s="387"/>
      <c r="B156" s="254"/>
      <c r="C156" s="390"/>
      <c r="D156" s="215" t="s">
        <v>60</v>
      </c>
      <c r="E156" s="231">
        <v>71</v>
      </c>
      <c r="F156" s="262"/>
      <c r="G156" s="267">
        <v>7.82</v>
      </c>
      <c r="H156" s="231">
        <v>1.2</v>
      </c>
      <c r="I156" s="231">
        <v>6</v>
      </c>
      <c r="J156" s="231">
        <v>4.7</v>
      </c>
      <c r="K156" s="216"/>
    </row>
    <row r="157" spans="1:11" ht="15.75" thickBot="1">
      <c r="A157" s="387"/>
      <c r="B157" s="254"/>
      <c r="C157" s="390"/>
      <c r="D157" s="215" t="s">
        <v>113</v>
      </c>
      <c r="E157" s="231">
        <v>200</v>
      </c>
      <c r="F157" s="262"/>
      <c r="G157" s="267"/>
      <c r="H157" s="231"/>
      <c r="I157" s="231"/>
      <c r="J157" s="231"/>
      <c r="K157" s="216"/>
    </row>
    <row r="158" spans="1:11" ht="15.75" thickBot="1">
      <c r="A158" s="387"/>
      <c r="B158" s="254"/>
      <c r="C158" s="390"/>
      <c r="D158" s="215"/>
      <c r="E158" s="231"/>
      <c r="F158" s="262"/>
      <c r="G158" s="267"/>
      <c r="H158" s="231"/>
      <c r="I158" s="231"/>
      <c r="J158" s="231"/>
      <c r="K158" s="216"/>
    </row>
    <row r="159" spans="1:11" ht="16.5" thickTop="1" thickBot="1">
      <c r="A159" s="388"/>
      <c r="B159" s="255"/>
      <c r="C159" s="393"/>
      <c r="D159" s="221"/>
      <c r="E159" s="233"/>
      <c r="F159" s="263"/>
      <c r="G159" s="268"/>
      <c r="H159" s="233"/>
      <c r="I159" s="233"/>
      <c r="J159" s="233"/>
      <c r="K159" s="222"/>
    </row>
    <row r="160" spans="1:11" ht="16.5" customHeight="1" thickTop="1" thickBot="1">
      <c r="A160" s="394">
        <v>14</v>
      </c>
      <c r="B160" s="253">
        <f>выдача!AB1</f>
        <v>45826</v>
      </c>
      <c r="C160" s="395" t="s">
        <v>53</v>
      </c>
      <c r="D160" s="215" t="s">
        <v>65</v>
      </c>
      <c r="E160" s="231">
        <v>250</v>
      </c>
      <c r="F160" s="262"/>
      <c r="G160" s="267">
        <v>117</v>
      </c>
      <c r="H160" s="231">
        <v>4.32</v>
      </c>
      <c r="I160" s="231">
        <v>4.97</v>
      </c>
      <c r="J160" s="231">
        <v>13.71</v>
      </c>
      <c r="K160" s="216"/>
    </row>
    <row r="161" spans="1:11" ht="15.75" thickBot="1">
      <c r="A161" s="387"/>
      <c r="B161" s="254"/>
      <c r="C161" s="390"/>
      <c r="D161" s="215" t="s">
        <v>54</v>
      </c>
      <c r="E161" s="231">
        <v>250</v>
      </c>
      <c r="F161" s="262"/>
      <c r="G161" s="267">
        <v>39.9</v>
      </c>
      <c r="H161" s="231">
        <v>0.1</v>
      </c>
      <c r="I161" s="231">
        <v>0</v>
      </c>
      <c r="J161" s="231">
        <v>10</v>
      </c>
      <c r="K161" s="216"/>
    </row>
    <row r="162" spans="1:11" ht="15.75" thickBot="1">
      <c r="A162" s="387"/>
      <c r="B162" s="254"/>
      <c r="C162" s="390"/>
      <c r="D162" s="215" t="s">
        <v>144</v>
      </c>
      <c r="E162" s="231">
        <v>60</v>
      </c>
      <c r="F162" s="262"/>
      <c r="G162" s="267">
        <v>275.8</v>
      </c>
      <c r="H162" s="231">
        <v>9.15</v>
      </c>
      <c r="I162" s="231">
        <v>7.0250000000000004</v>
      </c>
      <c r="J162" s="231">
        <v>43.95</v>
      </c>
      <c r="K162" s="216"/>
    </row>
    <row r="163" spans="1:11" ht="15.75" thickBot="1">
      <c r="A163" s="387"/>
      <c r="B163" s="254"/>
      <c r="C163" s="391"/>
      <c r="D163" s="215"/>
      <c r="E163" s="231"/>
      <c r="F163" s="262"/>
      <c r="G163" s="267"/>
      <c r="H163" s="231"/>
      <c r="I163" s="231"/>
      <c r="J163" s="231"/>
      <c r="K163" s="216"/>
    </row>
    <row r="164" spans="1:11" ht="15.75" thickBot="1">
      <c r="A164" s="387"/>
      <c r="B164" s="254"/>
      <c r="C164" s="392" t="s">
        <v>57</v>
      </c>
      <c r="D164" s="215" t="s">
        <v>61</v>
      </c>
      <c r="E164" s="231">
        <v>250</v>
      </c>
      <c r="F164" s="262"/>
      <c r="G164" s="267">
        <v>120.9</v>
      </c>
      <c r="H164" s="231">
        <v>2.5</v>
      </c>
      <c r="I164" s="231">
        <v>8.1999999999999993</v>
      </c>
      <c r="J164" s="231">
        <v>25.7</v>
      </c>
      <c r="K164" s="216"/>
    </row>
    <row r="165" spans="1:11" ht="15.75" thickBot="1">
      <c r="A165" s="387"/>
      <c r="B165" s="254"/>
      <c r="C165" s="390"/>
      <c r="D165" s="215" t="s">
        <v>62</v>
      </c>
      <c r="E165" s="231">
        <v>250</v>
      </c>
      <c r="F165" s="262"/>
      <c r="G165" s="267">
        <v>191.6</v>
      </c>
      <c r="H165" s="231">
        <v>5.5</v>
      </c>
      <c r="I165" s="231">
        <v>5.8</v>
      </c>
      <c r="J165" s="231">
        <v>29.2</v>
      </c>
      <c r="K165" s="216"/>
    </row>
    <row r="166" spans="1:11" ht="15.75" thickBot="1">
      <c r="A166" s="387"/>
      <c r="B166" s="254"/>
      <c r="C166" s="390"/>
      <c r="D166" s="215" t="s">
        <v>15</v>
      </c>
      <c r="E166" s="231">
        <v>107</v>
      </c>
      <c r="F166" s="262"/>
      <c r="G166" s="267">
        <v>180.2</v>
      </c>
      <c r="H166" s="231">
        <v>11.2</v>
      </c>
      <c r="I166" s="231">
        <v>8.6999999999999993</v>
      </c>
      <c r="J166" s="231">
        <v>11.7</v>
      </c>
      <c r="K166" s="216"/>
    </row>
    <row r="167" spans="1:11" ht="15.75" thickBot="1">
      <c r="A167" s="387"/>
      <c r="B167" s="254"/>
      <c r="C167" s="390"/>
      <c r="D167" s="215" t="s">
        <v>106</v>
      </c>
      <c r="E167" s="231">
        <v>250</v>
      </c>
      <c r="F167" s="262"/>
      <c r="G167" s="267">
        <v>39.9</v>
      </c>
      <c r="H167" s="231">
        <v>0.1</v>
      </c>
      <c r="I167" s="231">
        <v>0</v>
      </c>
      <c r="J167" s="231">
        <v>10</v>
      </c>
      <c r="K167" s="216"/>
    </row>
    <row r="168" spans="1:11" ht="15.75" thickBot="1">
      <c r="A168" s="387"/>
      <c r="B168" s="254"/>
      <c r="C168" s="390"/>
      <c r="D168" s="215" t="s">
        <v>60</v>
      </c>
      <c r="E168" s="231">
        <v>100</v>
      </c>
      <c r="F168" s="262"/>
      <c r="G168" s="267">
        <v>7.82</v>
      </c>
      <c r="H168" s="231">
        <v>1.2</v>
      </c>
      <c r="I168" s="231">
        <v>6</v>
      </c>
      <c r="J168" s="231">
        <v>4.7</v>
      </c>
      <c r="K168" s="216"/>
    </row>
    <row r="169" spans="1:11" ht="15.75" thickBot="1">
      <c r="A169" s="387"/>
      <c r="B169" s="254"/>
      <c r="C169" s="390"/>
      <c r="D169" s="215" t="s">
        <v>16</v>
      </c>
      <c r="E169" s="231">
        <v>196</v>
      </c>
      <c r="F169" s="262"/>
      <c r="G169" s="267"/>
      <c r="H169" s="231"/>
      <c r="I169" s="231"/>
      <c r="J169" s="231"/>
      <c r="K169" s="216">
        <f>Всего!Q80</f>
        <v>2916.2580000000003</v>
      </c>
    </row>
    <row r="170" spans="1:11" ht="15.75" thickBot="1">
      <c r="A170" s="387"/>
      <c r="B170" s="254"/>
      <c r="C170" s="390"/>
      <c r="D170" s="215"/>
      <c r="E170" s="231"/>
      <c r="F170" s="262"/>
      <c r="G170" s="267"/>
      <c r="H170" s="231"/>
      <c r="I170" s="231"/>
      <c r="J170" s="231"/>
      <c r="K170" s="216">
        <f>Всего!Q81</f>
        <v>208.30414285714286</v>
      </c>
    </row>
    <row r="171" spans="1:11" ht="16.5" thickTop="1" thickBot="1">
      <c r="A171" s="388"/>
      <c r="B171" s="255"/>
      <c r="C171" s="393"/>
      <c r="D171" s="221"/>
      <c r="E171" s="233"/>
      <c r="F171" s="263"/>
      <c r="G171" s="268"/>
      <c r="H171" s="233"/>
      <c r="I171" s="233"/>
      <c r="J171" s="233"/>
      <c r="K171" s="222"/>
    </row>
    <row r="172" spans="1:11" ht="16.5" customHeight="1" thickTop="1" thickBot="1">
      <c r="A172" s="394">
        <v>15</v>
      </c>
      <c r="B172" s="253">
        <f>выдача!AC1</f>
        <v>45827</v>
      </c>
      <c r="C172" s="395" t="s">
        <v>53</v>
      </c>
      <c r="D172" s="215" t="s">
        <v>121</v>
      </c>
      <c r="E172" s="231">
        <v>250</v>
      </c>
      <c r="F172" s="262"/>
      <c r="G172" s="267">
        <v>117</v>
      </c>
      <c r="H172" s="231">
        <v>4.32</v>
      </c>
      <c r="I172" s="231">
        <v>4.97</v>
      </c>
      <c r="J172" s="231">
        <v>13.71</v>
      </c>
      <c r="K172" s="216"/>
    </row>
    <row r="173" spans="1:11" ht="15.75" thickBot="1">
      <c r="A173" s="387"/>
      <c r="B173" s="254"/>
      <c r="C173" s="390"/>
      <c r="D173" s="215" t="s">
        <v>152</v>
      </c>
      <c r="E173" s="231">
        <v>250</v>
      </c>
      <c r="F173" s="262"/>
      <c r="G173" s="267">
        <v>39.9</v>
      </c>
      <c r="H173" s="231">
        <v>0.1</v>
      </c>
      <c r="I173" s="231">
        <v>0</v>
      </c>
      <c r="J173" s="231">
        <v>10</v>
      </c>
      <c r="K173" s="216"/>
    </row>
    <row r="174" spans="1:11" ht="15.75" thickBot="1">
      <c r="A174" s="387"/>
      <c r="B174" s="254"/>
      <c r="C174" s="390"/>
      <c r="D174" s="215" t="s">
        <v>144</v>
      </c>
      <c r="E174" s="231">
        <v>60</v>
      </c>
      <c r="F174" s="262"/>
      <c r="G174" s="267">
        <v>275.8</v>
      </c>
      <c r="H174" s="231">
        <v>9.15</v>
      </c>
      <c r="I174" s="231">
        <v>7.0250000000000004</v>
      </c>
      <c r="J174" s="231">
        <v>43.95</v>
      </c>
      <c r="K174" s="216"/>
    </row>
    <row r="175" spans="1:11" ht="15.75" thickBot="1">
      <c r="A175" s="387"/>
      <c r="B175" s="254"/>
      <c r="C175" s="391"/>
      <c r="D175" s="215" t="s">
        <v>141</v>
      </c>
      <c r="E175" s="231"/>
      <c r="F175" s="262"/>
      <c r="G175" s="267"/>
      <c r="H175" s="231"/>
      <c r="I175" s="231"/>
      <c r="J175" s="231"/>
      <c r="K175" s="216"/>
    </row>
    <row r="176" spans="1:11" ht="15.75" thickBot="1">
      <c r="A176" s="387"/>
      <c r="B176" s="254"/>
      <c r="C176" s="392" t="s">
        <v>57</v>
      </c>
      <c r="D176" s="215" t="s">
        <v>58</v>
      </c>
      <c r="E176" s="231">
        <v>250</v>
      </c>
      <c r="F176" s="262"/>
      <c r="G176" s="267">
        <v>143.69999999999999</v>
      </c>
      <c r="H176" s="231">
        <v>5.5</v>
      </c>
      <c r="I176" s="231">
        <v>4</v>
      </c>
      <c r="J176" s="231">
        <v>14.2</v>
      </c>
      <c r="K176" s="216"/>
    </row>
    <row r="177" spans="1:11" ht="15.75" thickBot="1">
      <c r="A177" s="387"/>
      <c r="B177" s="254"/>
      <c r="C177" s="390"/>
      <c r="D177" s="215" t="s">
        <v>0</v>
      </c>
      <c r="E177" s="231">
        <v>250</v>
      </c>
      <c r="F177" s="262"/>
      <c r="G177" s="267">
        <v>152.84</v>
      </c>
      <c r="H177" s="231">
        <v>4.97</v>
      </c>
      <c r="I177" s="231">
        <v>6.19</v>
      </c>
      <c r="J177" s="231">
        <v>21.3</v>
      </c>
      <c r="K177" s="216"/>
    </row>
    <row r="178" spans="1:11" ht="15.75" thickBot="1">
      <c r="A178" s="387"/>
      <c r="B178" s="254"/>
      <c r="C178" s="390"/>
      <c r="D178" s="215"/>
      <c r="E178" s="231"/>
      <c r="F178" s="262"/>
      <c r="G178" s="267"/>
      <c r="H178" s="231"/>
      <c r="I178" s="231"/>
      <c r="J178" s="231"/>
      <c r="K178" s="216"/>
    </row>
    <row r="179" spans="1:11" ht="15.75" thickBot="1">
      <c r="A179" s="387"/>
      <c r="B179" s="254"/>
      <c r="C179" s="390"/>
      <c r="D179" s="215" t="s">
        <v>18</v>
      </c>
      <c r="E179" s="231">
        <v>250</v>
      </c>
      <c r="F179" s="262"/>
      <c r="G179" s="267">
        <v>80</v>
      </c>
      <c r="H179" s="231">
        <v>0</v>
      </c>
      <c r="I179" s="231">
        <v>0</v>
      </c>
      <c r="J179" s="231">
        <v>19.600000000000001</v>
      </c>
      <c r="K179" s="216"/>
    </row>
    <row r="180" spans="1:11" ht="15.75" thickBot="1">
      <c r="A180" s="387"/>
      <c r="B180" s="254"/>
      <c r="C180" s="390"/>
      <c r="D180" s="215" t="s">
        <v>60</v>
      </c>
      <c r="E180" s="231">
        <v>100</v>
      </c>
      <c r="F180" s="262"/>
      <c r="G180" s="267">
        <v>7.82</v>
      </c>
      <c r="H180" s="231">
        <v>1.2</v>
      </c>
      <c r="I180" s="231">
        <v>6</v>
      </c>
      <c r="J180" s="231">
        <v>4.7</v>
      </c>
      <c r="K180" s="216"/>
    </row>
    <row r="181" spans="1:11" ht="15.75" thickBot="1">
      <c r="A181" s="387"/>
      <c r="B181" s="254"/>
      <c r="C181" s="390"/>
      <c r="D181" s="215" t="s">
        <v>113</v>
      </c>
      <c r="E181" s="231">
        <v>200</v>
      </c>
      <c r="F181" s="262"/>
      <c r="G181" s="267"/>
      <c r="H181" s="231"/>
      <c r="I181" s="231"/>
      <c r="J181" s="231"/>
      <c r="K181" s="216">
        <f>Всего!R80</f>
        <v>2256.4480000000003</v>
      </c>
    </row>
    <row r="182" spans="1:11" ht="15.75" thickBot="1">
      <c r="A182" s="387"/>
      <c r="B182" s="254"/>
      <c r="C182" s="390"/>
      <c r="D182" s="215"/>
      <c r="E182" s="231"/>
      <c r="F182" s="262"/>
      <c r="G182" s="267"/>
      <c r="H182" s="231"/>
      <c r="I182" s="231"/>
      <c r="J182" s="231"/>
      <c r="K182" s="216">
        <f>Всего!R81</f>
        <v>161.17485714285718</v>
      </c>
    </row>
    <row r="183" spans="1:11" ht="15.75" thickBot="1">
      <c r="A183" s="387"/>
      <c r="B183" s="254"/>
      <c r="C183" s="390"/>
      <c r="D183" s="241"/>
      <c r="E183" s="231"/>
      <c r="F183" s="262"/>
      <c r="G183" s="267"/>
      <c r="H183" s="231"/>
      <c r="I183" s="231"/>
      <c r="J183" s="231"/>
      <c r="K183" s="216"/>
    </row>
    <row r="184" spans="1:11" ht="15.75" customHeight="1" thickBot="1">
      <c r="A184" s="396">
        <v>16</v>
      </c>
      <c r="B184" s="256">
        <f>выдача!AD1</f>
        <v>45828</v>
      </c>
      <c r="C184" s="397" t="s">
        <v>53</v>
      </c>
      <c r="D184" s="227" t="s">
        <v>70</v>
      </c>
      <c r="E184" s="235">
        <v>250</v>
      </c>
      <c r="F184" s="264"/>
      <c r="G184" s="269">
        <v>117</v>
      </c>
      <c r="H184" s="235">
        <v>4.32</v>
      </c>
      <c r="I184" s="235">
        <v>4.97</v>
      </c>
      <c r="J184" s="235">
        <v>13.71</v>
      </c>
      <c r="K184" s="216"/>
    </row>
    <row r="185" spans="1:11" ht="15.75" thickBot="1">
      <c r="A185" s="387"/>
      <c r="B185" s="254"/>
      <c r="C185" s="390"/>
      <c r="D185" s="215" t="s">
        <v>54</v>
      </c>
      <c r="E185" s="231">
        <v>250</v>
      </c>
      <c r="F185" s="262"/>
      <c r="G185" s="267">
        <v>39.9</v>
      </c>
      <c r="H185" s="231">
        <v>0.1</v>
      </c>
      <c r="I185" s="231">
        <v>0</v>
      </c>
      <c r="J185" s="231">
        <v>10</v>
      </c>
      <c r="K185" s="216"/>
    </row>
    <row r="186" spans="1:11" ht="15.75" thickBot="1">
      <c r="A186" s="387"/>
      <c r="B186" s="254"/>
      <c r="C186" s="390"/>
      <c r="D186" s="215" t="s">
        <v>144</v>
      </c>
      <c r="E186" s="231">
        <v>60</v>
      </c>
      <c r="F186" s="262"/>
      <c r="G186" s="267">
        <v>275.8</v>
      </c>
      <c r="H186" s="231">
        <v>9.15</v>
      </c>
      <c r="I186" s="231">
        <v>7.0250000000000004</v>
      </c>
      <c r="J186" s="231">
        <v>43.95</v>
      </c>
      <c r="K186" s="216"/>
    </row>
    <row r="187" spans="1:11" ht="15.75" thickBot="1">
      <c r="A187" s="387"/>
      <c r="B187" s="254"/>
      <c r="C187" s="391"/>
      <c r="D187" s="215"/>
      <c r="E187" s="231"/>
      <c r="F187" s="262"/>
      <c r="G187" s="267"/>
      <c r="H187" s="231"/>
      <c r="I187" s="231"/>
      <c r="J187" s="231"/>
      <c r="K187" s="216"/>
    </row>
    <row r="188" spans="1:11" ht="15.75" thickBot="1">
      <c r="A188" s="387"/>
      <c r="B188" s="254"/>
      <c r="C188" s="392" t="s">
        <v>57</v>
      </c>
      <c r="D188" s="215" t="s">
        <v>73</v>
      </c>
      <c r="E188" s="231">
        <v>250</v>
      </c>
      <c r="F188" s="262"/>
      <c r="G188" s="267">
        <v>152</v>
      </c>
      <c r="H188" s="231">
        <v>4.97</v>
      </c>
      <c r="I188" s="231">
        <v>6.19</v>
      </c>
      <c r="J188" s="231">
        <v>21.3</v>
      </c>
      <c r="K188" s="216"/>
    </row>
    <row r="189" spans="1:11" ht="15.75" thickBot="1">
      <c r="A189" s="387"/>
      <c r="B189" s="254"/>
      <c r="C189" s="390"/>
      <c r="D189" s="215" t="s">
        <v>173</v>
      </c>
      <c r="E189" s="231">
        <v>200</v>
      </c>
      <c r="F189" s="262"/>
      <c r="G189" s="267">
        <v>192.5</v>
      </c>
      <c r="H189" s="231">
        <v>5</v>
      </c>
      <c r="I189" s="231">
        <v>10</v>
      </c>
      <c r="J189" s="231">
        <v>40.75</v>
      </c>
      <c r="K189" s="216"/>
    </row>
    <row r="190" spans="1:11" ht="15.75" thickBot="1">
      <c r="A190" s="387"/>
      <c r="B190" s="254"/>
      <c r="C190" s="390"/>
      <c r="D190" s="215" t="s">
        <v>15</v>
      </c>
      <c r="E190" s="231">
        <v>143</v>
      </c>
      <c r="F190" s="262"/>
      <c r="G190" s="267">
        <v>180.2</v>
      </c>
      <c r="H190" s="231">
        <v>11.2</v>
      </c>
      <c r="I190" s="231">
        <v>8.6999999999999993</v>
      </c>
      <c r="J190" s="231">
        <v>11.7</v>
      </c>
      <c r="K190" s="216"/>
    </row>
    <row r="191" spans="1:11" ht="15.75" thickBot="1">
      <c r="A191" s="387"/>
      <c r="B191" s="254"/>
      <c r="C191" s="390"/>
      <c r="D191" s="215" t="s">
        <v>106</v>
      </c>
      <c r="E191" s="231">
        <v>250</v>
      </c>
      <c r="F191" s="262"/>
      <c r="G191" s="267">
        <v>39.9</v>
      </c>
      <c r="H191" s="231">
        <v>0.1</v>
      </c>
      <c r="I191" s="231">
        <v>0</v>
      </c>
      <c r="J191" s="231">
        <v>10</v>
      </c>
      <c r="K191" s="216"/>
    </row>
    <row r="192" spans="1:11" ht="15.75" thickBot="1">
      <c r="A192" s="387"/>
      <c r="B192" s="254"/>
      <c r="C192" s="390"/>
      <c r="D192" s="215" t="s">
        <v>60</v>
      </c>
      <c r="E192" s="231">
        <v>100</v>
      </c>
      <c r="F192" s="262"/>
      <c r="G192" s="267">
        <v>7.82</v>
      </c>
      <c r="H192" s="231">
        <v>1.2</v>
      </c>
      <c r="I192" s="231">
        <v>6</v>
      </c>
      <c r="J192" s="231">
        <v>4.7</v>
      </c>
      <c r="K192" s="216"/>
    </row>
    <row r="193" spans="1:11" ht="15.75" thickBot="1">
      <c r="A193" s="387"/>
      <c r="B193" s="254"/>
      <c r="C193" s="390"/>
      <c r="D193" s="215" t="s">
        <v>138</v>
      </c>
      <c r="E193" s="231">
        <v>293</v>
      </c>
      <c r="F193" s="262"/>
      <c r="G193" s="267"/>
      <c r="H193" s="231"/>
      <c r="I193" s="231"/>
      <c r="J193" s="231"/>
      <c r="K193" s="216">
        <f>Всего!S80</f>
        <v>3456.2900000000004</v>
      </c>
    </row>
    <row r="194" spans="1:11" ht="15.75" thickBot="1">
      <c r="A194" s="387"/>
      <c r="B194" s="254"/>
      <c r="C194" s="390"/>
      <c r="D194" s="215"/>
      <c r="E194" s="231"/>
      <c r="F194" s="262"/>
      <c r="G194" s="267"/>
      <c r="H194" s="231"/>
      <c r="I194" s="231"/>
      <c r="J194" s="231"/>
      <c r="K194" s="216">
        <f>Всего!S81</f>
        <v>246.87785714285718</v>
      </c>
    </row>
    <row r="195" spans="1:11" ht="16.5" thickTop="1" thickBot="1">
      <c r="A195" s="388"/>
      <c r="B195" s="255"/>
      <c r="C195" s="393"/>
      <c r="D195" s="221"/>
      <c r="E195" s="233"/>
      <c r="F195" s="263"/>
      <c r="G195" s="268"/>
      <c r="H195" s="233"/>
      <c r="I195" s="233"/>
      <c r="J195" s="233"/>
      <c r="K195" s="222"/>
    </row>
    <row r="196" spans="1:11" ht="16.5" customHeight="1" thickTop="1" thickBot="1">
      <c r="A196" s="394">
        <v>17</v>
      </c>
      <c r="B196" s="253">
        <f>выдача!AE1</f>
        <v>45831</v>
      </c>
      <c r="C196" s="395" t="s">
        <v>53</v>
      </c>
      <c r="D196" s="215" t="s">
        <v>122</v>
      </c>
      <c r="E196" s="231">
        <v>250</v>
      </c>
      <c r="F196" s="262"/>
      <c r="G196" s="267">
        <v>117</v>
      </c>
      <c r="H196" s="231">
        <v>4.32</v>
      </c>
      <c r="I196" s="231">
        <v>4.97</v>
      </c>
      <c r="J196" s="231">
        <v>13.71</v>
      </c>
      <c r="K196" s="216"/>
    </row>
    <row r="197" spans="1:11" ht="15.75" thickBot="1">
      <c r="A197" s="387"/>
      <c r="B197" s="254"/>
      <c r="C197" s="390"/>
      <c r="D197" s="215" t="s">
        <v>97</v>
      </c>
      <c r="E197" s="231">
        <v>250</v>
      </c>
      <c r="F197" s="262"/>
      <c r="G197" s="267">
        <v>39.9</v>
      </c>
      <c r="H197" s="231">
        <v>0.1</v>
      </c>
      <c r="I197" s="231">
        <v>0</v>
      </c>
      <c r="J197" s="231">
        <v>10</v>
      </c>
      <c r="K197" s="216"/>
    </row>
    <row r="198" spans="1:11" ht="15.75" thickBot="1">
      <c r="A198" s="387"/>
      <c r="B198" s="254"/>
      <c r="C198" s="390"/>
      <c r="D198" s="215" t="s">
        <v>144</v>
      </c>
      <c r="E198" s="231">
        <v>60</v>
      </c>
      <c r="F198" s="262"/>
      <c r="G198" s="267">
        <v>275.8</v>
      </c>
      <c r="H198" s="231">
        <v>9.15</v>
      </c>
      <c r="I198" s="231">
        <v>7.0250000000000004</v>
      </c>
      <c r="J198" s="231">
        <v>43.95</v>
      </c>
      <c r="K198" s="216"/>
    </row>
    <row r="199" spans="1:11" ht="15.75" thickBot="1">
      <c r="A199" s="387"/>
      <c r="B199" s="254"/>
      <c r="C199" s="391"/>
      <c r="D199" s="215"/>
      <c r="E199" s="231"/>
      <c r="F199" s="262"/>
      <c r="G199" s="267"/>
      <c r="H199" s="231"/>
      <c r="I199" s="231"/>
      <c r="J199" s="231"/>
      <c r="K199" s="216"/>
    </row>
    <row r="200" spans="1:11" ht="15.75" thickBot="1">
      <c r="A200" s="387"/>
      <c r="B200" s="254"/>
      <c r="C200" s="392" t="s">
        <v>57</v>
      </c>
      <c r="D200" s="215" t="s">
        <v>123</v>
      </c>
      <c r="E200" s="231">
        <v>250</v>
      </c>
      <c r="F200" s="262"/>
      <c r="G200" s="267">
        <v>143.69999999999999</v>
      </c>
      <c r="H200" s="231">
        <v>5.5</v>
      </c>
      <c r="I200" s="231">
        <v>4</v>
      </c>
      <c r="J200" s="231">
        <v>14.2</v>
      </c>
      <c r="K200" s="216"/>
    </row>
    <row r="201" spans="1:11" ht="15.75" thickBot="1">
      <c r="A201" s="387"/>
      <c r="B201" s="254"/>
      <c r="C201" s="390"/>
      <c r="D201" s="215" t="s">
        <v>124</v>
      </c>
      <c r="E201" s="231">
        <v>250</v>
      </c>
      <c r="F201" s="262"/>
      <c r="G201" s="267">
        <v>191.6</v>
      </c>
      <c r="H201" s="231">
        <v>5.5</v>
      </c>
      <c r="I201" s="231">
        <v>5.8</v>
      </c>
      <c r="J201" s="231">
        <v>29.2</v>
      </c>
      <c r="K201" s="216"/>
    </row>
    <row r="202" spans="1:11" ht="15.75" thickBot="1">
      <c r="A202" s="387"/>
      <c r="B202" s="254"/>
      <c r="C202" s="390"/>
      <c r="D202" s="215" t="s">
        <v>15</v>
      </c>
      <c r="E202" s="231">
        <v>143</v>
      </c>
      <c r="F202" s="262"/>
      <c r="G202" s="267">
        <v>92</v>
      </c>
      <c r="H202" s="231">
        <v>17.899999999999999</v>
      </c>
      <c r="I202" s="231">
        <v>0.8</v>
      </c>
      <c r="J202" s="231">
        <v>0.1</v>
      </c>
      <c r="K202" s="216"/>
    </row>
    <row r="203" spans="1:11" ht="15.75" thickBot="1">
      <c r="A203" s="387"/>
      <c r="B203" s="254"/>
      <c r="C203" s="390"/>
      <c r="D203" s="215" t="s">
        <v>152</v>
      </c>
      <c r="E203" s="231">
        <v>250</v>
      </c>
      <c r="F203" s="262"/>
      <c r="G203" s="267">
        <v>80</v>
      </c>
      <c r="H203" s="231">
        <v>0</v>
      </c>
      <c r="I203" s="231">
        <v>0</v>
      </c>
      <c r="J203" s="231">
        <v>19.600000000000001</v>
      </c>
      <c r="K203" s="216"/>
    </row>
    <row r="204" spans="1:11" ht="15.75" thickBot="1">
      <c r="A204" s="387"/>
      <c r="B204" s="254"/>
      <c r="C204" s="390"/>
      <c r="D204" s="215" t="s">
        <v>60</v>
      </c>
      <c r="E204" s="231">
        <v>100</v>
      </c>
      <c r="F204" s="262"/>
      <c r="G204" s="267">
        <v>7.82</v>
      </c>
      <c r="H204" s="231">
        <v>1.2</v>
      </c>
      <c r="I204" s="231">
        <v>6</v>
      </c>
      <c r="J204" s="231">
        <v>4.7</v>
      </c>
      <c r="K204" s="216"/>
    </row>
    <row r="205" spans="1:11" ht="15.75" thickBot="1">
      <c r="A205" s="387"/>
      <c r="B205" s="254"/>
      <c r="C205" s="390"/>
      <c r="D205" s="215" t="s">
        <v>113</v>
      </c>
      <c r="E205" s="231">
        <v>200</v>
      </c>
      <c r="F205" s="262"/>
      <c r="G205" s="267"/>
      <c r="H205" s="231"/>
      <c r="I205" s="231"/>
      <c r="J205" s="231"/>
      <c r="K205" s="216">
        <f>Всего!T80</f>
        <v>3180.2759999999998</v>
      </c>
    </row>
    <row r="206" spans="1:11" ht="15.75" thickBot="1">
      <c r="A206" s="387"/>
      <c r="B206" s="254"/>
      <c r="C206" s="390"/>
      <c r="D206" s="215"/>
      <c r="E206" s="231"/>
      <c r="F206" s="262"/>
      <c r="G206" s="267"/>
      <c r="H206" s="231"/>
      <c r="I206" s="231"/>
      <c r="J206" s="231"/>
      <c r="K206" s="216">
        <f>Всего!T81</f>
        <v>227.16257142857143</v>
      </c>
    </row>
    <row r="207" spans="1:11" ht="16.5" thickTop="1" thickBot="1">
      <c r="A207" s="388"/>
      <c r="B207" s="255"/>
      <c r="C207" s="393"/>
      <c r="D207" s="221"/>
      <c r="E207" s="233"/>
      <c r="F207" s="263"/>
      <c r="G207" s="268"/>
      <c r="H207" s="233"/>
      <c r="I207" s="233"/>
      <c r="J207" s="233"/>
      <c r="K207" s="222"/>
    </row>
    <row r="208" spans="1:11" ht="16.5" customHeight="1" thickTop="1" thickBot="1">
      <c r="A208" s="394">
        <v>18</v>
      </c>
      <c r="B208" s="253">
        <f>выдача!AF1</f>
        <v>45832</v>
      </c>
      <c r="C208" s="395" t="s">
        <v>53</v>
      </c>
      <c r="D208" s="215" t="s">
        <v>122</v>
      </c>
      <c r="E208" s="231">
        <v>250</v>
      </c>
      <c r="F208" s="262"/>
      <c r="G208" s="267">
        <v>117</v>
      </c>
      <c r="H208" s="231">
        <v>4.32</v>
      </c>
      <c r="I208" s="231">
        <v>4.97</v>
      </c>
      <c r="J208" s="231">
        <v>13.71</v>
      </c>
      <c r="K208" s="216"/>
    </row>
    <row r="209" spans="1:11" ht="15.75" thickBot="1">
      <c r="A209" s="387"/>
      <c r="B209" s="254"/>
      <c r="C209" s="390"/>
      <c r="D209" s="215" t="s">
        <v>54</v>
      </c>
      <c r="E209" s="231">
        <v>250</v>
      </c>
      <c r="F209" s="262"/>
      <c r="G209" s="267">
        <v>39.9</v>
      </c>
      <c r="H209" s="231">
        <v>0.1</v>
      </c>
      <c r="I209" s="231">
        <v>0</v>
      </c>
      <c r="J209" s="231">
        <v>10</v>
      </c>
      <c r="K209" s="216"/>
    </row>
    <row r="210" spans="1:11" ht="15.75" thickBot="1">
      <c r="A210" s="387"/>
      <c r="B210" s="254"/>
      <c r="C210" s="390"/>
      <c r="D210" s="215" t="s">
        <v>144</v>
      </c>
      <c r="E210" s="231">
        <v>60</v>
      </c>
      <c r="F210" s="262"/>
      <c r="G210" s="267">
        <v>275.8</v>
      </c>
      <c r="H210" s="231">
        <v>9.15</v>
      </c>
      <c r="I210" s="231">
        <v>7.0250000000000004</v>
      </c>
      <c r="J210" s="231">
        <v>43.95</v>
      </c>
      <c r="K210" s="216"/>
    </row>
    <row r="211" spans="1:11" ht="15.75" thickBot="1">
      <c r="A211" s="387"/>
      <c r="B211" s="254"/>
      <c r="C211" s="391"/>
      <c r="D211" s="215"/>
      <c r="E211" s="231"/>
      <c r="F211" s="262"/>
      <c r="G211" s="267"/>
      <c r="H211" s="231"/>
      <c r="I211" s="231"/>
      <c r="J211" s="231"/>
      <c r="K211" s="216"/>
    </row>
    <row r="212" spans="1:11" ht="15.75" thickBot="1">
      <c r="A212" s="387"/>
      <c r="B212" s="254"/>
      <c r="C212" s="392" t="s">
        <v>57</v>
      </c>
      <c r="D212" s="215" t="s">
        <v>58</v>
      </c>
      <c r="E212" s="231">
        <v>250</v>
      </c>
      <c r="F212" s="262"/>
      <c r="G212" s="267">
        <v>152</v>
      </c>
      <c r="H212" s="231">
        <v>4.97</v>
      </c>
      <c r="I212" s="231">
        <v>6.19</v>
      </c>
      <c r="J212" s="231">
        <v>21.3</v>
      </c>
      <c r="K212" s="216"/>
    </row>
    <row r="213" spans="1:11" ht="15.75" thickBot="1">
      <c r="A213" s="387"/>
      <c r="B213" s="254"/>
      <c r="C213" s="390"/>
      <c r="D213" s="215" t="s">
        <v>174</v>
      </c>
      <c r="E213" s="231">
        <v>200</v>
      </c>
      <c r="F213" s="262"/>
      <c r="G213" s="267">
        <v>192.5</v>
      </c>
      <c r="H213" s="231">
        <v>5</v>
      </c>
      <c r="I213" s="231">
        <v>10</v>
      </c>
      <c r="J213" s="231">
        <v>40.75</v>
      </c>
      <c r="K213" s="216"/>
    </row>
    <row r="214" spans="1:11" ht="15.75" thickBot="1">
      <c r="A214" s="387"/>
      <c r="B214" s="254"/>
      <c r="C214" s="390"/>
      <c r="D214" s="215" t="s">
        <v>26</v>
      </c>
      <c r="E214" s="231">
        <v>133</v>
      </c>
      <c r="F214" s="262"/>
      <c r="G214" s="267">
        <v>180.2</v>
      </c>
      <c r="H214" s="231">
        <v>11.2</v>
      </c>
      <c r="I214" s="231">
        <v>8.6999999999999993</v>
      </c>
      <c r="J214" s="231">
        <v>11.7</v>
      </c>
      <c r="K214" s="216"/>
    </row>
    <row r="215" spans="1:11" ht="15.75" thickBot="1">
      <c r="A215" s="387"/>
      <c r="B215" s="254"/>
      <c r="C215" s="390"/>
      <c r="D215" s="215" t="s">
        <v>18</v>
      </c>
      <c r="E215" s="231">
        <v>250</v>
      </c>
      <c r="F215" s="262"/>
      <c r="G215" s="267">
        <v>39.9</v>
      </c>
      <c r="H215" s="231">
        <v>0.1</v>
      </c>
      <c r="I215" s="231">
        <v>0</v>
      </c>
      <c r="J215" s="231">
        <v>10</v>
      </c>
      <c r="K215" s="216"/>
    </row>
    <row r="216" spans="1:11" ht="15.75" thickBot="1">
      <c r="A216" s="387"/>
      <c r="B216" s="254"/>
      <c r="C216" s="390"/>
      <c r="D216" s="215" t="s">
        <v>60</v>
      </c>
      <c r="E216" s="231">
        <v>100</v>
      </c>
      <c r="F216" s="262"/>
      <c r="G216" s="267">
        <v>7.82</v>
      </c>
      <c r="H216" s="231">
        <v>1.2</v>
      </c>
      <c r="I216" s="231">
        <v>6</v>
      </c>
      <c r="J216" s="231">
        <v>4.7</v>
      </c>
      <c r="K216" s="216"/>
    </row>
    <row r="217" spans="1:11" ht="15.75" thickBot="1">
      <c r="A217" s="387"/>
      <c r="B217" s="254"/>
      <c r="C217" s="390"/>
      <c r="D217" s="215" t="s">
        <v>145</v>
      </c>
      <c r="E217" s="231"/>
      <c r="F217" s="262"/>
      <c r="G217" s="267"/>
      <c r="H217" s="231"/>
      <c r="I217" s="231"/>
      <c r="J217" s="231"/>
      <c r="K217" s="216">
        <f>Всего!U80</f>
        <v>3317.2940000000003</v>
      </c>
    </row>
    <row r="218" spans="1:11" ht="15.75" thickBot="1">
      <c r="A218" s="387"/>
      <c r="B218" s="254"/>
      <c r="C218" s="390"/>
      <c r="D218" s="215" t="s">
        <v>179</v>
      </c>
      <c r="E218" s="231"/>
      <c r="F218" s="262"/>
      <c r="G218" s="267"/>
      <c r="H218" s="231"/>
      <c r="I218" s="231"/>
      <c r="J218" s="231"/>
      <c r="K218" s="216">
        <f>Всего!U81</f>
        <v>236.94957142857146</v>
      </c>
    </row>
    <row r="219" spans="1:11" ht="16.5" thickTop="1" thickBot="1">
      <c r="A219" s="388"/>
      <c r="B219" s="255"/>
      <c r="C219" s="393"/>
      <c r="D219" s="221"/>
      <c r="E219" s="233"/>
      <c r="F219" s="263"/>
      <c r="G219" s="268"/>
      <c r="H219" s="233"/>
      <c r="I219" s="233"/>
      <c r="J219" s="233"/>
      <c r="K219" s="222"/>
    </row>
    <row r="220" spans="1:11" ht="16.5" customHeight="1" thickTop="1" thickBot="1">
      <c r="A220" s="394">
        <v>19</v>
      </c>
      <c r="B220" s="253">
        <f>выдача!AG1</f>
        <v>45833</v>
      </c>
      <c r="C220" s="395" t="s">
        <v>53</v>
      </c>
      <c r="D220" s="215" t="s">
        <v>130</v>
      </c>
      <c r="E220" s="231">
        <v>250</v>
      </c>
      <c r="F220" s="262"/>
      <c r="G220" s="267">
        <v>117</v>
      </c>
      <c r="H220" s="231">
        <v>4.32</v>
      </c>
      <c r="I220" s="231">
        <v>4.97</v>
      </c>
      <c r="J220" s="231">
        <v>13.71</v>
      </c>
      <c r="K220" s="216"/>
    </row>
    <row r="221" spans="1:11" ht="15.75" thickBot="1">
      <c r="A221" s="387"/>
      <c r="B221" s="254"/>
      <c r="C221" s="390"/>
      <c r="D221" s="215" t="s">
        <v>152</v>
      </c>
      <c r="E221" s="231">
        <v>250</v>
      </c>
      <c r="F221" s="262"/>
      <c r="G221" s="267">
        <v>39.9</v>
      </c>
      <c r="H221" s="231">
        <v>0.1</v>
      </c>
      <c r="I221" s="231">
        <v>0</v>
      </c>
      <c r="J221" s="231">
        <v>10</v>
      </c>
      <c r="K221" s="216"/>
    </row>
    <row r="222" spans="1:11" ht="15.75" thickBot="1">
      <c r="A222" s="387"/>
      <c r="B222" s="254"/>
      <c r="C222" s="390"/>
      <c r="D222" s="215" t="s">
        <v>144</v>
      </c>
      <c r="E222" s="231">
        <v>60</v>
      </c>
      <c r="F222" s="262"/>
      <c r="G222" s="267">
        <v>275.8</v>
      </c>
      <c r="H222" s="231">
        <v>9.15</v>
      </c>
      <c r="I222" s="231">
        <v>7.0250000000000004</v>
      </c>
      <c r="J222" s="231">
        <v>43.95</v>
      </c>
      <c r="K222" s="216"/>
    </row>
    <row r="223" spans="1:11" ht="15.75" thickBot="1">
      <c r="A223" s="387"/>
      <c r="B223" s="254"/>
      <c r="C223" s="391"/>
      <c r="D223" s="215"/>
      <c r="E223" s="231"/>
      <c r="F223" s="262"/>
      <c r="G223" s="267"/>
      <c r="H223" s="231"/>
      <c r="I223" s="231"/>
      <c r="J223" s="231"/>
      <c r="K223" s="216"/>
    </row>
    <row r="224" spans="1:11" ht="15.75" thickBot="1">
      <c r="A224" s="387"/>
      <c r="B224" s="254"/>
      <c r="C224" s="392" t="s">
        <v>57</v>
      </c>
      <c r="D224" s="215" t="s">
        <v>64</v>
      </c>
      <c r="E224" s="231">
        <v>250</v>
      </c>
      <c r="F224" s="262"/>
      <c r="G224" s="267">
        <v>117</v>
      </c>
      <c r="H224" s="231">
        <v>4.32</v>
      </c>
      <c r="I224" s="231">
        <v>4.97</v>
      </c>
      <c r="J224" s="231">
        <v>13.71</v>
      </c>
      <c r="K224" s="216"/>
    </row>
    <row r="225" spans="1:11" ht="15.75" thickBot="1">
      <c r="A225" s="387"/>
      <c r="B225" s="254"/>
      <c r="C225" s="390"/>
      <c r="D225" s="215" t="s">
        <v>175</v>
      </c>
      <c r="E225" s="231">
        <v>250</v>
      </c>
      <c r="F225" s="262"/>
      <c r="G225" s="267">
        <v>191.6</v>
      </c>
      <c r="H225" s="231">
        <v>5.5</v>
      </c>
      <c r="I225" s="231">
        <v>5.8</v>
      </c>
      <c r="J225" s="231">
        <v>29.2</v>
      </c>
      <c r="K225" s="216"/>
    </row>
    <row r="226" spans="1:11" ht="15.75" thickBot="1">
      <c r="A226" s="387"/>
      <c r="B226" s="254"/>
      <c r="C226" s="390"/>
      <c r="D226" s="215" t="s">
        <v>26</v>
      </c>
      <c r="E226" s="231">
        <v>100</v>
      </c>
      <c r="F226" s="262"/>
      <c r="G226" s="267">
        <v>180</v>
      </c>
      <c r="H226" s="231">
        <v>11.7</v>
      </c>
      <c r="I226" s="231">
        <v>8.6999999999999993</v>
      </c>
      <c r="J226" s="231">
        <v>11.7</v>
      </c>
      <c r="K226" s="216"/>
    </row>
    <row r="227" spans="1:11" ht="15.75" thickBot="1">
      <c r="A227" s="387"/>
      <c r="B227" s="254"/>
      <c r="C227" s="390"/>
      <c r="D227" s="215" t="s">
        <v>54</v>
      </c>
      <c r="E227" s="231">
        <v>250</v>
      </c>
      <c r="F227" s="262"/>
      <c r="G227" s="267">
        <v>39.9</v>
      </c>
      <c r="H227" s="231">
        <v>0.1</v>
      </c>
      <c r="I227" s="231">
        <v>0</v>
      </c>
      <c r="J227" s="231">
        <v>10</v>
      </c>
      <c r="K227" s="216"/>
    </row>
    <row r="228" spans="1:11" ht="15.75" thickBot="1">
      <c r="A228" s="387"/>
      <c r="B228" s="254"/>
      <c r="C228" s="390"/>
      <c r="D228" s="215" t="s">
        <v>60</v>
      </c>
      <c r="E228" s="231">
        <v>100</v>
      </c>
      <c r="F228" s="262"/>
      <c r="G228" s="267">
        <v>7.82</v>
      </c>
      <c r="H228" s="231">
        <v>1.2</v>
      </c>
      <c r="I228" s="231">
        <v>6</v>
      </c>
      <c r="J228" s="231">
        <v>4.7</v>
      </c>
      <c r="K228" s="216"/>
    </row>
    <row r="229" spans="1:11" ht="15.75" thickBot="1">
      <c r="A229" s="387"/>
      <c r="B229" s="254"/>
      <c r="C229" s="390"/>
      <c r="D229" s="215" t="s">
        <v>113</v>
      </c>
      <c r="E229" s="231">
        <v>200</v>
      </c>
      <c r="F229" s="262"/>
      <c r="G229" s="267"/>
      <c r="H229" s="231"/>
      <c r="I229" s="231"/>
      <c r="J229" s="231"/>
      <c r="K229" s="216">
        <f>Всего!V80</f>
        <v>4804.7180000000008</v>
      </c>
    </row>
    <row r="230" spans="1:11" ht="15.75" thickBot="1">
      <c r="A230" s="387"/>
      <c r="B230" s="254"/>
      <c r="C230" s="390"/>
      <c r="D230" s="215" t="s">
        <v>16</v>
      </c>
      <c r="E230" s="231"/>
      <c r="F230" s="262"/>
      <c r="G230" s="267"/>
      <c r="H230" s="231"/>
      <c r="I230" s="231"/>
      <c r="J230" s="231"/>
      <c r="K230" s="216">
        <f>Всего!V81</f>
        <v>343.19414285714294</v>
      </c>
    </row>
    <row r="231" spans="1:11" ht="16.5" thickTop="1" thickBot="1">
      <c r="A231" s="388"/>
      <c r="B231" s="255"/>
      <c r="C231" s="393"/>
      <c r="D231" s="221" t="s">
        <v>141</v>
      </c>
      <c r="E231" s="233"/>
      <c r="F231" s="263"/>
      <c r="G231" s="268"/>
      <c r="H231" s="233"/>
      <c r="I231" s="233"/>
      <c r="J231" s="233"/>
      <c r="K231" s="222"/>
    </row>
    <row r="232" spans="1:11" ht="16.5" customHeight="1" thickTop="1" thickBot="1">
      <c r="A232" s="394">
        <v>20</v>
      </c>
      <c r="B232" s="253">
        <f>выдача!AH1</f>
        <v>45834</v>
      </c>
      <c r="C232" s="395" t="s">
        <v>53</v>
      </c>
      <c r="D232" s="215" t="s">
        <v>133</v>
      </c>
      <c r="E232" s="231">
        <v>250</v>
      </c>
      <c r="F232" s="262"/>
      <c r="G232" s="267">
        <v>117</v>
      </c>
      <c r="H232" s="231">
        <v>4.32</v>
      </c>
      <c r="I232" s="231">
        <v>4.97</v>
      </c>
      <c r="J232" s="231">
        <v>13.71</v>
      </c>
      <c r="K232" s="216"/>
    </row>
    <row r="233" spans="1:11" ht="15.75" thickBot="1">
      <c r="A233" s="387"/>
      <c r="B233" s="254"/>
      <c r="C233" s="390"/>
      <c r="D233" s="215" t="s">
        <v>97</v>
      </c>
      <c r="E233" s="231">
        <v>250</v>
      </c>
      <c r="F233" s="262"/>
      <c r="G233" s="267">
        <v>39.9</v>
      </c>
      <c r="H233" s="231">
        <v>0.1</v>
      </c>
      <c r="I233" s="231">
        <v>0</v>
      </c>
      <c r="J233" s="231">
        <v>10</v>
      </c>
      <c r="K233" s="216"/>
    </row>
    <row r="234" spans="1:11" ht="15.75" thickBot="1">
      <c r="A234" s="387"/>
      <c r="B234" s="254"/>
      <c r="C234" s="390"/>
      <c r="D234" s="215" t="s">
        <v>144</v>
      </c>
      <c r="E234" s="231">
        <v>60</v>
      </c>
      <c r="F234" s="262"/>
      <c r="G234" s="267">
        <v>275.8</v>
      </c>
      <c r="H234" s="231">
        <v>9.15</v>
      </c>
      <c r="I234" s="231">
        <v>7.0250000000000004</v>
      </c>
      <c r="J234" s="231">
        <v>43.95</v>
      </c>
      <c r="K234" s="216"/>
    </row>
    <row r="235" spans="1:11" ht="15.75" thickBot="1">
      <c r="A235" s="387"/>
      <c r="B235" s="254"/>
      <c r="C235" s="391"/>
      <c r="D235" s="215"/>
      <c r="E235" s="231"/>
      <c r="F235" s="262"/>
      <c r="G235" s="267"/>
      <c r="H235" s="231"/>
      <c r="I235" s="231"/>
      <c r="J235" s="231"/>
      <c r="K235" s="216"/>
    </row>
    <row r="236" spans="1:11" ht="15.75" customHeight="1" thickTop="1" thickBot="1">
      <c r="A236" s="387"/>
      <c r="B236" s="254"/>
      <c r="C236" s="395" t="s">
        <v>57</v>
      </c>
      <c r="D236" s="215" t="s">
        <v>134</v>
      </c>
      <c r="E236" s="231">
        <v>250</v>
      </c>
      <c r="F236" s="262"/>
      <c r="G236" s="267">
        <v>143.69999999999999</v>
      </c>
      <c r="H236" s="231">
        <v>5.5</v>
      </c>
      <c r="I236" s="231">
        <v>4</v>
      </c>
      <c r="J236" s="231">
        <v>14.2</v>
      </c>
      <c r="K236" s="216"/>
    </row>
    <row r="237" spans="1:11" ht="15.75" thickBot="1">
      <c r="A237" s="387"/>
      <c r="B237" s="254"/>
      <c r="C237" s="390"/>
      <c r="D237" s="215" t="s">
        <v>135</v>
      </c>
      <c r="E237" s="231">
        <v>250</v>
      </c>
      <c r="F237" s="262"/>
      <c r="G237" s="267">
        <v>152.84</v>
      </c>
      <c r="H237" s="231">
        <v>4.97</v>
      </c>
      <c r="I237" s="231">
        <v>6.19</v>
      </c>
      <c r="J237" s="231">
        <v>21.3</v>
      </c>
      <c r="K237" s="216"/>
    </row>
    <row r="238" spans="1:11" ht="15.75" thickBot="1">
      <c r="A238" s="387"/>
      <c r="B238" s="254"/>
      <c r="C238" s="390"/>
      <c r="D238" s="215" t="s">
        <v>15</v>
      </c>
      <c r="E238" s="231">
        <v>100</v>
      </c>
      <c r="F238" s="262"/>
      <c r="G238" s="267">
        <v>180.2</v>
      </c>
      <c r="H238" s="231">
        <v>11.2</v>
      </c>
      <c r="I238" s="231">
        <v>8.6999999999999993</v>
      </c>
      <c r="J238" s="231">
        <v>11.7</v>
      </c>
      <c r="K238" s="216"/>
    </row>
    <row r="239" spans="1:11" ht="15.75" thickBot="1">
      <c r="A239" s="387"/>
      <c r="B239" s="254"/>
      <c r="C239" s="390"/>
      <c r="D239" s="215" t="s">
        <v>54</v>
      </c>
      <c r="E239" s="231">
        <v>250</v>
      </c>
      <c r="F239" s="262"/>
      <c r="G239" s="267">
        <v>80</v>
      </c>
      <c r="H239" s="231">
        <v>0</v>
      </c>
      <c r="I239" s="231">
        <v>0</v>
      </c>
      <c r="J239" s="231">
        <v>19.600000000000001</v>
      </c>
      <c r="K239" s="216"/>
    </row>
    <row r="240" spans="1:11" ht="15.75" thickBot="1">
      <c r="A240" s="387"/>
      <c r="B240" s="254"/>
      <c r="C240" s="390"/>
      <c r="D240" s="215" t="s">
        <v>60</v>
      </c>
      <c r="E240" s="231">
        <v>100</v>
      </c>
      <c r="F240" s="262"/>
      <c r="G240" s="267">
        <v>7.82</v>
      </c>
      <c r="H240" s="231">
        <v>1.2</v>
      </c>
      <c r="I240" s="231">
        <v>6</v>
      </c>
      <c r="J240" s="231">
        <v>4.7</v>
      </c>
      <c r="K240" s="216"/>
    </row>
    <row r="241" spans="1:11" ht="15.75" thickBot="1">
      <c r="A241" s="387"/>
      <c r="B241" s="254"/>
      <c r="C241" s="390"/>
      <c r="D241" s="215" t="s">
        <v>138</v>
      </c>
      <c r="E241" s="231"/>
      <c r="F241" s="262"/>
      <c r="G241" s="267"/>
      <c r="H241" s="231"/>
      <c r="I241" s="231"/>
      <c r="J241" s="231"/>
      <c r="K241" s="216">
        <f>Всего!W80</f>
        <v>3520.5329999999999</v>
      </c>
    </row>
    <row r="242" spans="1:11" ht="15.75" thickBot="1">
      <c r="A242" s="387"/>
      <c r="B242" s="254"/>
      <c r="C242" s="390"/>
      <c r="D242" s="215" t="s">
        <v>141</v>
      </c>
      <c r="E242" s="231"/>
      <c r="F242" s="262"/>
      <c r="G242" s="267"/>
      <c r="H242" s="231"/>
      <c r="I242" s="231"/>
      <c r="J242" s="231"/>
      <c r="K242" s="216">
        <f>Всего!W81</f>
        <v>251.46664285714286</v>
      </c>
    </row>
    <row r="243" spans="1:11" ht="16.5" thickTop="1" thickBot="1">
      <c r="A243" s="405"/>
      <c r="B243" s="255"/>
      <c r="C243" s="406"/>
      <c r="D243" s="221" t="s">
        <v>188</v>
      </c>
      <c r="E243" s="233"/>
      <c r="F243" s="263"/>
      <c r="G243" s="268"/>
      <c r="H243" s="233"/>
      <c r="I243" s="233"/>
      <c r="J243" s="233"/>
      <c r="K243" s="222"/>
    </row>
    <row r="244" spans="1:11" ht="15.75" customHeight="1" thickBot="1">
      <c r="A244" s="398">
        <v>21</v>
      </c>
      <c r="B244" s="253">
        <f>выдача!AI1</f>
        <v>45835</v>
      </c>
      <c r="C244" s="401" t="s">
        <v>53</v>
      </c>
      <c r="D244" s="215" t="s">
        <v>130</v>
      </c>
      <c r="E244" s="231">
        <v>250</v>
      </c>
      <c r="F244" s="262"/>
      <c r="G244" s="267">
        <v>117</v>
      </c>
      <c r="H244" s="237">
        <v>4.32</v>
      </c>
      <c r="I244" s="238">
        <v>4.97</v>
      </c>
      <c r="J244" s="231">
        <v>13.71</v>
      </c>
      <c r="K244" s="228"/>
    </row>
    <row r="245" spans="1:11" ht="15.75" thickBot="1">
      <c r="A245" s="399"/>
      <c r="B245" s="254"/>
      <c r="C245" s="402"/>
      <c r="D245" s="215" t="s">
        <v>54</v>
      </c>
      <c r="E245" s="231">
        <v>250</v>
      </c>
      <c r="F245" s="262"/>
      <c r="G245" s="267">
        <v>39.9</v>
      </c>
      <c r="H245" s="237">
        <v>0.1</v>
      </c>
      <c r="I245" s="238">
        <v>0</v>
      </c>
      <c r="J245" s="231">
        <v>10</v>
      </c>
      <c r="K245" s="228"/>
    </row>
    <row r="246" spans="1:11" ht="15.75" thickBot="1">
      <c r="A246" s="399"/>
      <c r="B246" s="254"/>
      <c r="C246" s="402"/>
      <c r="D246" s="215" t="s">
        <v>153</v>
      </c>
      <c r="E246" s="231">
        <v>60</v>
      </c>
      <c r="F246" s="262"/>
      <c r="G246" s="267">
        <v>275.8</v>
      </c>
      <c r="H246" s="237">
        <v>9.15</v>
      </c>
      <c r="I246" s="238">
        <v>7.0250000000000004</v>
      </c>
      <c r="J246" s="231">
        <v>43.95</v>
      </c>
      <c r="K246" s="228"/>
    </row>
    <row r="247" spans="1:11" ht="15.75" thickBot="1">
      <c r="A247" s="399"/>
      <c r="B247" s="254"/>
      <c r="C247" s="403"/>
      <c r="D247" s="215"/>
      <c r="E247" s="231"/>
      <c r="F247" s="262"/>
      <c r="G247" s="267"/>
      <c r="H247" s="237"/>
      <c r="I247" s="238"/>
      <c r="J247" s="231"/>
      <c r="K247" s="228"/>
    </row>
    <row r="248" spans="1:11" ht="15.75" thickBot="1">
      <c r="A248" s="399"/>
      <c r="B248" s="254"/>
      <c r="C248" s="401" t="s">
        <v>57</v>
      </c>
      <c r="D248" s="215" t="s">
        <v>76</v>
      </c>
      <c r="E248" s="231">
        <v>250</v>
      </c>
      <c r="F248" s="262"/>
      <c r="G248" s="267">
        <v>143.69999999999999</v>
      </c>
      <c r="H248" s="237">
        <v>5.5</v>
      </c>
      <c r="I248" s="238">
        <v>4</v>
      </c>
      <c r="J248" s="231">
        <v>14.2</v>
      </c>
      <c r="K248" s="228"/>
    </row>
    <row r="249" spans="1:11" ht="15.75" thickBot="1">
      <c r="A249" s="399"/>
      <c r="B249" s="254"/>
      <c r="C249" s="402"/>
      <c r="D249" s="215" t="s">
        <v>79</v>
      </c>
      <c r="E249" s="231">
        <v>250</v>
      </c>
      <c r="F249" s="262"/>
      <c r="G249" s="267">
        <v>152.84</v>
      </c>
      <c r="H249" s="237">
        <v>4.97</v>
      </c>
      <c r="I249" s="238">
        <v>6.19</v>
      </c>
      <c r="J249" s="231">
        <v>21.3</v>
      </c>
      <c r="K249" s="228"/>
    </row>
    <row r="250" spans="1:11" ht="15.75" thickBot="1">
      <c r="A250" s="399"/>
      <c r="B250" s="254"/>
      <c r="C250" s="402"/>
      <c r="D250" s="215" t="s">
        <v>36</v>
      </c>
      <c r="E250" s="231">
        <v>67</v>
      </c>
      <c r="F250" s="262"/>
      <c r="G250" s="267"/>
      <c r="H250" s="237"/>
      <c r="I250" s="238"/>
      <c r="J250" s="231"/>
      <c r="K250" s="228"/>
    </row>
    <row r="251" spans="1:11" ht="15.75" thickBot="1">
      <c r="A251" s="399"/>
      <c r="B251" s="254"/>
      <c r="C251" s="402"/>
      <c r="D251" s="215" t="s">
        <v>54</v>
      </c>
      <c r="E251" s="231">
        <v>250</v>
      </c>
      <c r="F251" s="262"/>
      <c r="G251" s="267">
        <v>80</v>
      </c>
      <c r="H251" s="237">
        <v>0</v>
      </c>
      <c r="I251" s="238">
        <v>0</v>
      </c>
      <c r="J251" s="231">
        <v>19.600000000000001</v>
      </c>
      <c r="K251" s="228"/>
    </row>
    <row r="252" spans="1:11" ht="15.75" thickBot="1">
      <c r="A252" s="399"/>
      <c r="B252" s="254"/>
      <c r="C252" s="402"/>
      <c r="D252" s="215" t="s">
        <v>189</v>
      </c>
      <c r="E252" s="231"/>
      <c r="F252" s="262"/>
      <c r="G252" s="267"/>
      <c r="H252" s="237"/>
      <c r="I252" s="238"/>
      <c r="J252" s="231"/>
      <c r="K252" s="228"/>
    </row>
    <row r="253" spans="1:11" ht="15.75" thickBot="1">
      <c r="A253" s="399"/>
      <c r="B253" s="254"/>
      <c r="C253" s="402"/>
      <c r="D253" s="215" t="s">
        <v>113</v>
      </c>
      <c r="E253" s="231"/>
      <c r="F253" s="262"/>
      <c r="G253" s="267"/>
      <c r="H253" s="237"/>
      <c r="I253" s="238"/>
      <c r="J253" s="231"/>
      <c r="K253" s="228">
        <f>Всего!X80</f>
        <v>3460.4670000000001</v>
      </c>
    </row>
    <row r="254" spans="1:11" ht="15.75" thickBot="1">
      <c r="A254" s="399"/>
      <c r="B254" s="254"/>
      <c r="C254" s="402"/>
      <c r="D254" s="215" t="s">
        <v>138</v>
      </c>
      <c r="E254" s="231"/>
      <c r="F254" s="262"/>
      <c r="G254" s="267"/>
      <c r="H254" s="237"/>
      <c r="I254" s="238"/>
      <c r="J254" s="231"/>
      <c r="K254" s="228">
        <f>Всего!X81</f>
        <v>247.17621428571428</v>
      </c>
    </row>
    <row r="255" spans="1:11" ht="15.75" thickBot="1">
      <c r="A255" s="400"/>
      <c r="B255" s="255"/>
      <c r="C255" s="404"/>
      <c r="D255" s="221"/>
      <c r="E255" s="231"/>
      <c r="F255" s="265"/>
      <c r="G255" s="268"/>
      <c r="H255" s="239"/>
      <c r="I255" s="240"/>
      <c r="J255" s="233"/>
      <c r="K255" s="230"/>
    </row>
    <row r="256" spans="1:11" ht="13.5" thickTop="1"/>
  </sheetData>
  <mergeCells count="63">
    <mergeCell ref="A244:A255"/>
    <mergeCell ref="C244:C247"/>
    <mergeCell ref="C248:C255"/>
    <mergeCell ref="A220:A231"/>
    <mergeCell ref="C220:C223"/>
    <mergeCell ref="C224:C231"/>
    <mergeCell ref="A232:A243"/>
    <mergeCell ref="C232:C235"/>
    <mergeCell ref="C236:C243"/>
    <mergeCell ref="A196:A207"/>
    <mergeCell ref="C196:C199"/>
    <mergeCell ref="C200:C207"/>
    <mergeCell ref="A208:A219"/>
    <mergeCell ref="C208:C211"/>
    <mergeCell ref="C212:C219"/>
    <mergeCell ref="A184:A195"/>
    <mergeCell ref="C184:C187"/>
    <mergeCell ref="C188:C195"/>
    <mergeCell ref="A172:A183"/>
    <mergeCell ref="C172:C175"/>
    <mergeCell ref="C176:C183"/>
    <mergeCell ref="A148:A159"/>
    <mergeCell ref="C148:C151"/>
    <mergeCell ref="C152:C159"/>
    <mergeCell ref="A160:A171"/>
    <mergeCell ref="C160:C163"/>
    <mergeCell ref="C164:C171"/>
    <mergeCell ref="A124:A135"/>
    <mergeCell ref="C124:C127"/>
    <mergeCell ref="C128:C135"/>
    <mergeCell ref="A136:A147"/>
    <mergeCell ref="C136:C139"/>
    <mergeCell ref="C140:C147"/>
    <mergeCell ref="A100:A111"/>
    <mergeCell ref="C100:C103"/>
    <mergeCell ref="C104:C111"/>
    <mergeCell ref="A112:A123"/>
    <mergeCell ref="C112:C115"/>
    <mergeCell ref="C116:C123"/>
    <mergeCell ref="A76:A87"/>
    <mergeCell ref="C76:C79"/>
    <mergeCell ref="C80:C87"/>
    <mergeCell ref="A88:A99"/>
    <mergeCell ref="C88:C91"/>
    <mergeCell ref="C92:C99"/>
    <mergeCell ref="A52:A63"/>
    <mergeCell ref="C52:C55"/>
    <mergeCell ref="C56:C63"/>
    <mergeCell ref="A64:A75"/>
    <mergeCell ref="C64:C67"/>
    <mergeCell ref="C68:C75"/>
    <mergeCell ref="A27:A38"/>
    <mergeCell ref="C27:C30"/>
    <mergeCell ref="C31:C38"/>
    <mergeCell ref="A39:A51"/>
    <mergeCell ref="C39:C43"/>
    <mergeCell ref="C44:C51"/>
    <mergeCell ref="A2:A14"/>
    <mergeCell ref="C2:C6"/>
    <mergeCell ref="C7:C14"/>
    <mergeCell ref="A15:A26"/>
    <mergeCell ref="C15:C18"/>
    <mergeCell ref="C19:C26"/>
  </mergeCells>
  <pageMargins left="0.11811023622047245" right="0.11811023622047245" top="0.15748031496062992" bottom="0.74803149606299213" header="0" footer="0"/>
  <pageSetup paperSize="9" scale="74" fitToHeight="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H499"/>
  <sheetViews>
    <sheetView tabSelected="1" view="pageLayout" zoomScale="90" zoomScaleSheetLayoutView="110" zoomScalePageLayoutView="90" workbookViewId="0">
      <selection activeCell="B273" sqref="B273"/>
    </sheetView>
  </sheetViews>
  <sheetFormatPr defaultRowHeight="12.75"/>
  <cols>
    <col min="1" max="1" width="32" customWidth="1"/>
    <col min="2" max="2" width="52" bestFit="1" customWidth="1"/>
    <col min="3" max="3" width="8.85546875" customWidth="1"/>
    <col min="4" max="4" width="6.5703125" style="270" customWidth="1"/>
    <col min="5" max="5" width="7.140625" customWidth="1"/>
    <col min="6" max="6" width="8.7109375" customWidth="1"/>
  </cols>
  <sheetData>
    <row r="1" spans="1:8" ht="24" customHeight="1">
      <c r="A1" s="207" t="s">
        <v>98</v>
      </c>
      <c r="B1" s="214">
        <f>выдача!O1</f>
        <v>45805</v>
      </c>
      <c r="C1" s="407"/>
      <c r="D1" s="407"/>
      <c r="E1" s="407"/>
      <c r="F1" s="407"/>
      <c r="G1" s="407"/>
      <c r="H1" s="407"/>
    </row>
    <row r="2" spans="1:8" ht="112.5" customHeight="1">
      <c r="A2" s="244"/>
      <c r="B2" s="206" t="str">
        <f>меню!D1</f>
        <v>блюдо</v>
      </c>
      <c r="C2" s="260" t="str">
        <f>меню!E1</f>
        <v>выход, гр.</v>
      </c>
      <c r="D2" s="273">
        <f>меню!F1</f>
        <v>0</v>
      </c>
      <c r="E2" s="260" t="str">
        <f>меню!G1</f>
        <v>калорийность</v>
      </c>
      <c r="F2" s="260" t="str">
        <f>меню!H1</f>
        <v>белки</v>
      </c>
      <c r="G2" s="260" t="str">
        <f>меню!I1</f>
        <v>жиры</v>
      </c>
      <c r="H2" s="260" t="str">
        <f>меню!J1</f>
        <v>углеводы</v>
      </c>
    </row>
    <row r="3" spans="1:8">
      <c r="A3" s="408" t="s">
        <v>53</v>
      </c>
      <c r="B3" s="211" t="str">
        <f>меню!D2</f>
        <v>манная каша</v>
      </c>
      <c r="C3" s="223">
        <f>меню!E2</f>
        <v>250</v>
      </c>
      <c r="D3" s="258">
        <f>меню!F2</f>
        <v>0</v>
      </c>
      <c r="E3" s="223">
        <f>меню!G2</f>
        <v>117</v>
      </c>
      <c r="F3" s="223">
        <f>меню!H2</f>
        <v>4.32</v>
      </c>
      <c r="G3" s="223">
        <f>меню!I2</f>
        <v>4.97</v>
      </c>
      <c r="H3" s="223">
        <f>меню!J2</f>
        <v>13.17</v>
      </c>
    </row>
    <row r="4" spans="1:8">
      <c r="A4" s="408"/>
      <c r="B4" s="211" t="str">
        <f>меню!D3</f>
        <v>чай сладкий</v>
      </c>
      <c r="C4" s="223">
        <f>меню!E3</f>
        <v>250</v>
      </c>
      <c r="D4" s="258">
        <f>меню!F3</f>
        <v>0</v>
      </c>
      <c r="E4" s="223">
        <f>меню!G3</f>
        <v>39.9</v>
      </c>
      <c r="F4" s="223">
        <f>меню!H3</f>
        <v>0.1</v>
      </c>
      <c r="G4" s="223">
        <f>меню!I3</f>
        <v>0</v>
      </c>
      <c r="H4" s="223">
        <f>меню!J3</f>
        <v>10</v>
      </c>
    </row>
    <row r="5" spans="1:8">
      <c r="A5" s="408"/>
      <c r="B5" s="211" t="str">
        <f>меню!D4</f>
        <v>хлеб с маслом</v>
      </c>
      <c r="C5" s="223">
        <f>меню!E4</f>
        <v>70</v>
      </c>
      <c r="D5" s="258">
        <f>меню!F4</f>
        <v>0</v>
      </c>
      <c r="E5" s="223">
        <f>меню!G4</f>
        <v>275.8</v>
      </c>
      <c r="F5" s="223">
        <f>меню!H4</f>
        <v>9.15</v>
      </c>
      <c r="G5" s="223">
        <f>меню!I4</f>
        <v>7.0250000000000004</v>
      </c>
      <c r="H5" s="223">
        <f>меню!J4</f>
        <v>43.95</v>
      </c>
    </row>
    <row r="6" spans="1:8">
      <c r="A6" s="408"/>
      <c r="B6" s="211">
        <f>меню!D5</f>
        <v>0</v>
      </c>
      <c r="C6" s="223">
        <f>меню!E5</f>
        <v>0</v>
      </c>
      <c r="D6" s="258"/>
      <c r="E6" s="223"/>
      <c r="F6" s="223"/>
      <c r="G6" s="223"/>
      <c r="H6" s="223"/>
    </row>
    <row r="7" spans="1:8">
      <c r="A7" s="408"/>
      <c r="B7" s="211">
        <f>меню!D6</f>
        <v>0</v>
      </c>
      <c r="C7" s="223">
        <f>меню!E6</f>
        <v>90.909090909090907</v>
      </c>
      <c r="D7" s="258">
        <f>меню!F6</f>
        <v>0</v>
      </c>
      <c r="E7" s="223">
        <f>меню!G6</f>
        <v>0</v>
      </c>
      <c r="F7" s="223">
        <f>меню!H6</f>
        <v>0</v>
      </c>
      <c r="G7" s="223">
        <f>меню!I6</f>
        <v>0</v>
      </c>
      <c r="H7" s="223">
        <f>меню!J6</f>
        <v>0</v>
      </c>
    </row>
    <row r="8" spans="1:8" ht="12.75" customHeight="1">
      <c r="A8" s="412" t="s">
        <v>57</v>
      </c>
      <c r="B8" s="211" t="str">
        <f>меню!D7</f>
        <v>гороховый суп на курином бульоне</v>
      </c>
      <c r="C8" s="223">
        <f>меню!E7</f>
        <v>250</v>
      </c>
      <c r="D8" s="258">
        <f>меню!F7</f>
        <v>0</v>
      </c>
      <c r="E8" s="223">
        <f>меню!G7</f>
        <v>143.69999999999999</v>
      </c>
      <c r="F8" s="223">
        <f>меню!H7</f>
        <v>5.5</v>
      </c>
      <c r="G8" s="223">
        <f>меню!I7</f>
        <v>4</v>
      </c>
      <c r="H8" s="223">
        <f>меню!J7</f>
        <v>14.2</v>
      </c>
    </row>
    <row r="9" spans="1:8">
      <c r="A9" s="413"/>
      <c r="B9" s="211" t="str">
        <f>меню!D8</f>
        <v>пшенная каша</v>
      </c>
      <c r="C9" s="223">
        <f>меню!E8</f>
        <v>250</v>
      </c>
      <c r="D9" s="258">
        <f>меню!F8</f>
        <v>0</v>
      </c>
      <c r="E9" s="223">
        <f>меню!G8</f>
        <v>117</v>
      </c>
      <c r="F9" s="223">
        <f>меню!H8</f>
        <v>16.899999999999999</v>
      </c>
      <c r="G9" s="223">
        <f>меню!I8</f>
        <v>12</v>
      </c>
      <c r="H9" s="223">
        <f>меню!J8</f>
        <v>0.62</v>
      </c>
    </row>
    <row r="10" spans="1:8">
      <c r="A10" s="413"/>
      <c r="B10" s="211" t="str">
        <f>меню!D9</f>
        <v>сосиски</v>
      </c>
      <c r="C10" s="223">
        <f>меню!E9</f>
        <v>100</v>
      </c>
      <c r="D10" s="258">
        <f>меню!F9</f>
        <v>0</v>
      </c>
      <c r="E10" s="223">
        <f>меню!G9</f>
        <v>180.2</v>
      </c>
      <c r="F10" s="223">
        <f>меню!H9</f>
        <v>11.2</v>
      </c>
      <c r="G10" s="223">
        <f>меню!I9</f>
        <v>8.6999999999999993</v>
      </c>
      <c r="H10" s="223">
        <f>меню!J9</f>
        <v>11.7</v>
      </c>
    </row>
    <row r="11" spans="1:8">
      <c r="A11" s="413"/>
      <c r="B11" s="211" t="str">
        <f>меню!D10</f>
        <v>компот</v>
      </c>
      <c r="C11" s="223">
        <f>меню!E10</f>
        <v>250</v>
      </c>
      <c r="D11" s="258">
        <f>меню!F10</f>
        <v>0</v>
      </c>
      <c r="E11" s="223">
        <f>меню!G10</f>
        <v>39.9</v>
      </c>
      <c r="F11" s="223">
        <f>меню!H10</f>
        <v>0.1</v>
      </c>
      <c r="G11" s="223">
        <f>меню!I10</f>
        <v>0</v>
      </c>
      <c r="H11" s="223">
        <f>меню!J10</f>
        <v>10</v>
      </c>
    </row>
    <row r="12" spans="1:8">
      <c r="A12" s="413"/>
      <c r="B12" s="211" t="str">
        <f>меню!D11</f>
        <v>салат из свежих огурцов и помидоров</v>
      </c>
      <c r="C12" s="223">
        <f>меню!E11</f>
        <v>100</v>
      </c>
      <c r="D12" s="258">
        <f>меню!F11</f>
        <v>0</v>
      </c>
      <c r="E12" s="223">
        <f>меню!G11</f>
        <v>7.82</v>
      </c>
      <c r="F12" s="223">
        <f>меню!H11</f>
        <v>1.2</v>
      </c>
      <c r="G12" s="223">
        <f>меню!I11</f>
        <v>6</v>
      </c>
      <c r="H12" s="223">
        <f>меню!J11</f>
        <v>4.7</v>
      </c>
    </row>
    <row r="13" spans="1:8">
      <c r="A13" s="413"/>
      <c r="B13" s="211" t="str">
        <f>меню!D12</f>
        <v>бананы</v>
      </c>
      <c r="C13" s="223">
        <f>меню!E12</f>
        <v>212.1</v>
      </c>
      <c r="D13" s="258">
        <f>меню!F12</f>
        <v>0</v>
      </c>
      <c r="E13" s="223">
        <f>меню!G12</f>
        <v>0</v>
      </c>
      <c r="F13" s="223">
        <f>меню!H12</f>
        <v>0</v>
      </c>
      <c r="G13" s="223">
        <f>меню!I12</f>
        <v>0</v>
      </c>
      <c r="H13" s="223">
        <f>меню!J12</f>
        <v>0</v>
      </c>
    </row>
    <row r="14" spans="1:8">
      <c r="A14" s="413"/>
      <c r="B14" s="211" t="str">
        <f>меню!D13</f>
        <v>чоко-пай</v>
      </c>
      <c r="C14" s="223">
        <f>меню!E13</f>
        <v>0</v>
      </c>
      <c r="D14" s="258">
        <f>меню!F13</f>
        <v>0</v>
      </c>
      <c r="E14" s="223">
        <f>меню!G13</f>
        <v>0</v>
      </c>
      <c r="F14" s="223">
        <f>меню!H13</f>
        <v>0</v>
      </c>
      <c r="G14" s="223">
        <f>меню!I13</f>
        <v>0</v>
      </c>
      <c r="H14" s="223">
        <f>меню!J13</f>
        <v>0</v>
      </c>
    </row>
    <row r="15" spans="1:8" ht="15" customHeight="1">
      <c r="A15" s="411"/>
      <c r="B15" s="259">
        <f>меню!D14</f>
        <v>0</v>
      </c>
      <c r="C15" s="223">
        <f>меню!E14</f>
        <v>0</v>
      </c>
      <c r="D15" s="258">
        <f>меню!F14</f>
        <v>0</v>
      </c>
      <c r="E15" s="223">
        <f>меню!G14</f>
        <v>0</v>
      </c>
      <c r="F15" s="223">
        <f>меню!H14</f>
        <v>0</v>
      </c>
      <c r="G15" s="223">
        <f>меню!I14</f>
        <v>0</v>
      </c>
      <c r="H15" s="223">
        <f>меню!J14</f>
        <v>0</v>
      </c>
    </row>
    <row r="16" spans="1:8" ht="15.75">
      <c r="A16" s="200"/>
      <c r="H16" s="274">
        <f>SUM(E3:E14)</f>
        <v>921.32000000000016</v>
      </c>
    </row>
    <row r="17" spans="1:8" ht="15.75">
      <c r="A17" s="201" t="s">
        <v>99</v>
      </c>
      <c r="B17" s="212"/>
      <c r="C17" s="409">
        <f>выдача!O161</f>
        <v>224.5</v>
      </c>
      <c r="D17" s="410"/>
    </row>
    <row r="18" spans="1:8" ht="15.75">
      <c r="A18" s="201" t="s">
        <v>100</v>
      </c>
      <c r="B18" s="213"/>
      <c r="C18" s="409">
        <f>выдача!O160</f>
        <v>3143</v>
      </c>
      <c r="D18" s="410"/>
    </row>
    <row r="19" spans="1:8" ht="15">
      <c r="A19" s="202"/>
      <c r="B19" s="203"/>
      <c r="C19" s="204"/>
    </row>
    <row r="20" spans="1:8" ht="15">
      <c r="A20" s="202"/>
      <c r="C20" s="204"/>
    </row>
    <row r="21" spans="1:8" ht="15">
      <c r="A21" s="202" t="s">
        <v>101</v>
      </c>
      <c r="B21" s="205"/>
      <c r="C21" s="204" t="s">
        <v>167</v>
      </c>
    </row>
    <row r="29" spans="1:8" ht="26.25">
      <c r="A29" s="207" t="s">
        <v>98</v>
      </c>
      <c r="B29" s="214">
        <f>выдача!P1</f>
        <v>45806</v>
      </c>
      <c r="C29" s="407"/>
      <c r="D29" s="407"/>
      <c r="E29" s="407"/>
      <c r="F29" s="407"/>
      <c r="G29" s="407"/>
      <c r="H29" s="407"/>
    </row>
    <row r="30" spans="1:8" ht="112.5" customHeight="1">
      <c r="A30" s="245"/>
      <c r="B30" s="218" t="str">
        <f t="shared" ref="B30:H30" si="0">B2</f>
        <v>блюдо</v>
      </c>
      <c r="C30" s="219" t="str">
        <f t="shared" si="0"/>
        <v>выход, гр.</v>
      </c>
      <c r="D30" s="261">
        <f t="shared" si="0"/>
        <v>0</v>
      </c>
      <c r="E30" s="261" t="str">
        <f t="shared" si="0"/>
        <v>калорийность</v>
      </c>
      <c r="F30" s="261" t="str">
        <f t="shared" si="0"/>
        <v>белки</v>
      </c>
      <c r="G30" s="261" t="str">
        <f t="shared" si="0"/>
        <v>жиры</v>
      </c>
      <c r="H30" s="261" t="str">
        <f t="shared" si="0"/>
        <v>углеводы</v>
      </c>
    </row>
    <row r="31" spans="1:8" ht="15">
      <c r="A31" s="408" t="s">
        <v>53</v>
      </c>
      <c r="B31" s="220" t="str">
        <f>меню!D15</f>
        <v>пшенная каша молочная с сахаром</v>
      </c>
      <c r="C31" s="220">
        <f>меню!E15</f>
        <v>250</v>
      </c>
      <c r="D31" s="220">
        <f>меню!F15</f>
        <v>0</v>
      </c>
      <c r="E31" s="220">
        <f>меню!G15</f>
        <v>117</v>
      </c>
      <c r="F31" s="220">
        <f>меню!H15</f>
        <v>16.899999999999999</v>
      </c>
      <c r="G31" s="220">
        <f>меню!I15</f>
        <v>12</v>
      </c>
      <c r="H31" s="220">
        <f>меню!J15</f>
        <v>0.62</v>
      </c>
    </row>
    <row r="32" spans="1:8" ht="15">
      <c r="A32" s="408"/>
      <c r="B32" s="220" t="str">
        <f>меню!D16</f>
        <v>чай сладкий</v>
      </c>
      <c r="C32" s="220">
        <f>меню!E16</f>
        <v>250</v>
      </c>
      <c r="D32" s="220">
        <f>меню!F16</f>
        <v>0</v>
      </c>
      <c r="E32" s="220">
        <f>меню!G16</f>
        <v>39.9</v>
      </c>
      <c r="F32" s="220">
        <f>меню!H16</f>
        <v>0.1</v>
      </c>
      <c r="G32" s="220">
        <f>меню!I16</f>
        <v>0</v>
      </c>
      <c r="H32" s="220">
        <f>меню!J16</f>
        <v>10</v>
      </c>
    </row>
    <row r="33" spans="1:8" ht="15">
      <c r="A33" s="408"/>
      <c r="B33" s="220" t="str">
        <f>меню!D17</f>
        <v>хлеб с маслом</v>
      </c>
      <c r="C33" s="220">
        <f>меню!E17</f>
        <v>60</v>
      </c>
      <c r="D33" s="220">
        <f>меню!F17</f>
        <v>0</v>
      </c>
      <c r="E33" s="220">
        <f>меню!G17</f>
        <v>275.8</v>
      </c>
      <c r="F33" s="220">
        <f>меню!H17</f>
        <v>9.15</v>
      </c>
      <c r="G33" s="220">
        <f>меню!I17</f>
        <v>7.0250000000000004</v>
      </c>
      <c r="H33" s="220">
        <f>меню!J17</f>
        <v>43.95</v>
      </c>
    </row>
    <row r="34" spans="1:8" ht="15">
      <c r="A34" s="408"/>
      <c r="B34" s="220">
        <f>меню!D18</f>
        <v>0</v>
      </c>
      <c r="C34" s="220">
        <f>меню!E18</f>
        <v>0</v>
      </c>
      <c r="D34" s="220">
        <f>меню!F18</f>
        <v>0</v>
      </c>
      <c r="E34" s="220">
        <f>меню!G18</f>
        <v>0</v>
      </c>
      <c r="F34" s="220">
        <f>меню!H18</f>
        <v>0</v>
      </c>
      <c r="G34" s="220">
        <f>меню!I18</f>
        <v>0</v>
      </c>
      <c r="H34" s="220">
        <f>меню!J18</f>
        <v>0</v>
      </c>
    </row>
    <row r="35" spans="1:8" ht="15">
      <c r="A35" s="408" t="s">
        <v>57</v>
      </c>
      <c r="B35" s="220" t="str">
        <f>меню!D19</f>
        <v>рисовый суп на курином бульоне</v>
      </c>
      <c r="C35" s="220">
        <f>меню!E19</f>
        <v>250</v>
      </c>
      <c r="D35" s="220">
        <f>меню!F19</f>
        <v>0</v>
      </c>
      <c r="E35" s="220">
        <f>меню!G19</f>
        <v>120.9</v>
      </c>
      <c r="F35" s="220">
        <f>меню!H19</f>
        <v>2.5</v>
      </c>
      <c r="G35" s="220">
        <f>меню!I19</f>
        <v>8.1999999999999993</v>
      </c>
      <c r="H35" s="220">
        <f>меню!J19</f>
        <v>25.7</v>
      </c>
    </row>
    <row r="36" spans="1:8" ht="15">
      <c r="A36" s="408"/>
      <c r="B36" s="220" t="str">
        <f>меню!D20</f>
        <v>рожки отварные на сливочном масле</v>
      </c>
      <c r="C36" s="220">
        <f>меню!E20</f>
        <v>250</v>
      </c>
      <c r="D36" s="220">
        <f>меню!F20</f>
        <v>0</v>
      </c>
      <c r="E36" s="220">
        <f>меню!G20</f>
        <v>191.6</v>
      </c>
      <c r="F36" s="220">
        <f>меню!H20</f>
        <v>5.5</v>
      </c>
      <c r="G36" s="220">
        <f>меню!I20</f>
        <v>5.8</v>
      </c>
      <c r="H36" s="220">
        <f>меню!J20</f>
        <v>29.2</v>
      </c>
    </row>
    <row r="37" spans="1:8" ht="15">
      <c r="A37" s="408"/>
      <c r="B37" s="220" t="str">
        <f>меню!D21</f>
        <v>сосиски</v>
      </c>
      <c r="C37" s="220">
        <f>меню!E21</f>
        <v>100</v>
      </c>
      <c r="D37" s="220">
        <f>меню!F21</f>
        <v>0</v>
      </c>
      <c r="E37" s="220">
        <f>меню!G21</f>
        <v>180</v>
      </c>
      <c r="F37" s="220">
        <f>меню!H21</f>
        <v>11.7</v>
      </c>
      <c r="G37" s="220">
        <f>меню!I21</f>
        <v>8.6999999999999993</v>
      </c>
      <c r="H37" s="220">
        <f>меню!J21</f>
        <v>11.7</v>
      </c>
    </row>
    <row r="38" spans="1:8" ht="15">
      <c r="A38" s="408"/>
      <c r="B38" s="220" t="str">
        <f>меню!D22</f>
        <v>кисель</v>
      </c>
      <c r="C38" s="220">
        <f>меню!E22</f>
        <v>250</v>
      </c>
      <c r="D38" s="220">
        <f>меню!F22</f>
        <v>0</v>
      </c>
      <c r="E38" s="220">
        <f>меню!G22</f>
        <v>39.9</v>
      </c>
      <c r="F38" s="220">
        <f>меню!H22</f>
        <v>0.1</v>
      </c>
      <c r="G38" s="220">
        <f>меню!I22</f>
        <v>0</v>
      </c>
      <c r="H38" s="220">
        <f>меню!J22</f>
        <v>19.600000000000001</v>
      </c>
    </row>
    <row r="39" spans="1:8" ht="15">
      <c r="A39" s="408"/>
      <c r="B39" s="220" t="str">
        <f>меню!D23</f>
        <v>салат из свежих огурцов и помидоров</v>
      </c>
      <c r="C39" s="220">
        <f>меню!E23</f>
        <v>60</v>
      </c>
      <c r="D39" s="220">
        <f>меню!F23</f>
        <v>0</v>
      </c>
      <c r="E39" s="220">
        <f>меню!G23</f>
        <v>7.82</v>
      </c>
      <c r="F39" s="220">
        <f>меню!H23</f>
        <v>1.2</v>
      </c>
      <c r="G39" s="220">
        <f>меню!I23</f>
        <v>6</v>
      </c>
      <c r="H39" s="220">
        <f>меню!J23</f>
        <v>4.7</v>
      </c>
    </row>
    <row r="40" spans="1:8" ht="15">
      <c r="A40" s="408"/>
      <c r="B40" s="220" t="str">
        <f>меню!D24</f>
        <v>хлеб</v>
      </c>
      <c r="C40" s="220">
        <f>меню!E24</f>
        <v>67</v>
      </c>
      <c r="D40" s="220">
        <f>меню!F24</f>
        <v>0</v>
      </c>
      <c r="E40" s="220">
        <f>меню!G24</f>
        <v>0</v>
      </c>
      <c r="F40" s="220">
        <f>меню!H24</f>
        <v>0</v>
      </c>
      <c r="G40" s="220">
        <f>меню!I24</f>
        <v>0</v>
      </c>
      <c r="H40" s="220">
        <f>меню!J24</f>
        <v>0</v>
      </c>
    </row>
    <row r="41" spans="1:8" ht="15">
      <c r="A41" s="408"/>
      <c r="B41" s="220" t="str">
        <f>меню!D25</f>
        <v>конфеты шоколадные</v>
      </c>
      <c r="C41" s="220">
        <f>меню!E25</f>
        <v>0</v>
      </c>
      <c r="D41" s="220">
        <f>меню!F25</f>
        <v>0</v>
      </c>
      <c r="E41" s="220">
        <f>меню!G25</f>
        <v>0</v>
      </c>
      <c r="F41" s="220">
        <f>меню!H25</f>
        <v>0</v>
      </c>
      <c r="G41" s="220">
        <f>меню!I25</f>
        <v>0</v>
      </c>
      <c r="H41" s="220">
        <f>меню!J25</f>
        <v>0</v>
      </c>
    </row>
    <row r="42" spans="1:8" ht="15">
      <c r="A42" s="408"/>
      <c r="B42" s="220" t="str">
        <f>меню!D26</f>
        <v>яблоки</v>
      </c>
      <c r="C42" s="220">
        <f>меню!E26</f>
        <v>189</v>
      </c>
      <c r="D42" s="220">
        <f>меню!F26</f>
        <v>0</v>
      </c>
      <c r="E42" s="220">
        <f>меню!G26</f>
        <v>0</v>
      </c>
      <c r="F42" s="220">
        <f>меню!H26</f>
        <v>0</v>
      </c>
      <c r="G42" s="220">
        <f>меню!I26</f>
        <v>0</v>
      </c>
      <c r="H42" s="220">
        <f>меню!J26</f>
        <v>0</v>
      </c>
    </row>
    <row r="43" spans="1:8" ht="15">
      <c r="A43" s="210"/>
      <c r="B43" s="208"/>
      <c r="C43" s="209"/>
      <c r="D43" s="271"/>
      <c r="E43" s="209"/>
      <c r="F43" s="209"/>
      <c r="G43" s="209"/>
      <c r="H43" s="223">
        <f>SUM(E31:E42)</f>
        <v>972.92000000000007</v>
      </c>
    </row>
    <row r="44" spans="1:8" ht="15.75">
      <c r="A44" s="200"/>
    </row>
    <row r="45" spans="1:8" ht="15.75">
      <c r="A45" s="201" t="s">
        <v>99</v>
      </c>
      <c r="B45" s="212"/>
      <c r="C45" s="409">
        <f>выдача!P161</f>
        <v>219.46328571428572</v>
      </c>
      <c r="D45" s="410"/>
    </row>
    <row r="46" spans="1:8" ht="15.75">
      <c r="A46" s="201" t="s">
        <v>100</v>
      </c>
      <c r="B46" s="213"/>
      <c r="C46" s="409">
        <f>выдача!P160</f>
        <v>3072.4859999999999</v>
      </c>
      <c r="D46" s="410"/>
    </row>
    <row r="47" spans="1:8" ht="15">
      <c r="A47" s="202"/>
      <c r="B47" s="203"/>
      <c r="C47" s="204"/>
    </row>
    <row r="48" spans="1:8" ht="15">
      <c r="A48" s="202"/>
      <c r="C48" s="204"/>
    </row>
    <row r="49" spans="1:8" ht="15">
      <c r="A49" s="202" t="s">
        <v>101</v>
      </c>
      <c r="B49" s="205"/>
      <c r="C49" s="204" t="s">
        <v>167</v>
      </c>
    </row>
    <row r="56" spans="1:8" ht="26.25">
      <c r="A56" s="207" t="s">
        <v>98</v>
      </c>
      <c r="B56" s="214">
        <f>выдача!Q1</f>
        <v>45807</v>
      </c>
      <c r="C56" s="407"/>
      <c r="D56" s="407"/>
      <c r="E56" s="407"/>
      <c r="F56" s="407"/>
      <c r="G56" s="407"/>
      <c r="H56" s="407"/>
    </row>
    <row r="57" spans="1:8" ht="117.75" customHeight="1">
      <c r="A57" s="245"/>
      <c r="B57" s="218" t="s">
        <v>47</v>
      </c>
      <c r="C57" s="219" t="str">
        <f t="shared" ref="C57:H57" si="1">C2</f>
        <v>выход, гр.</v>
      </c>
      <c r="D57" s="261">
        <f t="shared" si="1"/>
        <v>0</v>
      </c>
      <c r="E57" s="261" t="str">
        <f t="shared" si="1"/>
        <v>калорийность</v>
      </c>
      <c r="F57" s="261" t="str">
        <f t="shared" si="1"/>
        <v>белки</v>
      </c>
      <c r="G57" s="261" t="str">
        <f t="shared" si="1"/>
        <v>жиры</v>
      </c>
      <c r="H57" s="261" t="str">
        <f t="shared" si="1"/>
        <v>углеводы</v>
      </c>
    </row>
    <row r="58" spans="1:8" ht="15" customHeight="1">
      <c r="A58" s="408" t="s">
        <v>53</v>
      </c>
      <c r="B58" s="220" t="str">
        <f>меню!D27</f>
        <v>рисовая молочная каша</v>
      </c>
      <c r="C58" s="220">
        <f>меню!E27</f>
        <v>250</v>
      </c>
      <c r="D58" s="220">
        <f>меню!F27</f>
        <v>0</v>
      </c>
      <c r="E58" s="220">
        <f>меню!G27</f>
        <v>117</v>
      </c>
      <c r="F58" s="220">
        <f>меню!H27</f>
        <v>4.32</v>
      </c>
      <c r="G58" s="220">
        <f>меню!I27</f>
        <v>4.97</v>
      </c>
      <c r="H58" s="220">
        <f>меню!J27</f>
        <v>13.71</v>
      </c>
    </row>
    <row r="59" spans="1:8" ht="15">
      <c r="A59" s="408"/>
      <c r="B59" s="220" t="str">
        <f>меню!D28</f>
        <v>какао</v>
      </c>
      <c r="C59" s="220">
        <f>меню!E28</f>
        <v>250</v>
      </c>
      <c r="D59" s="220">
        <f>меню!F28</f>
        <v>0</v>
      </c>
      <c r="E59" s="220">
        <f>меню!G28</f>
        <v>39.9</v>
      </c>
      <c r="F59" s="220">
        <f>меню!H28</f>
        <v>0.1</v>
      </c>
      <c r="G59" s="220">
        <f>меню!I28</f>
        <v>0</v>
      </c>
      <c r="H59" s="220">
        <f>меню!J28</f>
        <v>20</v>
      </c>
    </row>
    <row r="60" spans="1:8" ht="15">
      <c r="A60" s="408"/>
      <c r="B60" s="220" t="str">
        <f>меню!D29</f>
        <v>хлеб с маслом</v>
      </c>
      <c r="C60" s="220">
        <f>меню!E29</f>
        <v>60</v>
      </c>
      <c r="D60" s="220">
        <f>меню!F29</f>
        <v>0</v>
      </c>
      <c r="E60" s="220">
        <f>меню!G29</f>
        <v>275.8</v>
      </c>
      <c r="F60" s="220">
        <f>меню!H29</f>
        <v>9.15</v>
      </c>
      <c r="G60" s="220">
        <f>меню!I29</f>
        <v>7.0250000000000004</v>
      </c>
      <c r="H60" s="220">
        <f>меню!J29</f>
        <v>43.95</v>
      </c>
    </row>
    <row r="61" spans="1:8" ht="15">
      <c r="A61" s="408"/>
      <c r="B61" s="220">
        <f>меню!D30</f>
        <v>0</v>
      </c>
      <c r="C61" s="220">
        <f>меню!E30</f>
        <v>0</v>
      </c>
      <c r="D61" s="220">
        <f>меню!F30</f>
        <v>0</v>
      </c>
      <c r="E61" s="220">
        <f>меню!G30</f>
        <v>0</v>
      </c>
      <c r="F61" s="220">
        <f>меню!H30</f>
        <v>0</v>
      </c>
      <c r="G61" s="220">
        <f>меню!I30</f>
        <v>0</v>
      </c>
      <c r="H61" s="220">
        <f>меню!J30</f>
        <v>0</v>
      </c>
    </row>
    <row r="62" spans="1:8" ht="15" customHeight="1">
      <c r="A62" s="408" t="s">
        <v>57</v>
      </c>
      <c r="B62" s="220" t="str">
        <f>меню!D31</f>
        <v>суп вермишелевый  на курином бульоне</v>
      </c>
      <c r="C62" s="220">
        <f>меню!E31</f>
        <v>250</v>
      </c>
      <c r="D62" s="220">
        <f>меню!F31</f>
        <v>0</v>
      </c>
      <c r="E62" s="220">
        <f>меню!G31</f>
        <v>118.2</v>
      </c>
      <c r="F62" s="220">
        <f>меню!H31</f>
        <v>3.5</v>
      </c>
      <c r="G62" s="220">
        <f>меню!I31</f>
        <v>4</v>
      </c>
      <c r="H62" s="220">
        <f>меню!J31</f>
        <v>14</v>
      </c>
    </row>
    <row r="63" spans="1:8" ht="15">
      <c r="A63" s="408"/>
      <c r="B63" s="220" t="str">
        <f>меню!D32</f>
        <v>гречневая каша с маслом</v>
      </c>
      <c r="C63" s="220">
        <f>меню!E32</f>
        <v>250</v>
      </c>
      <c r="D63" s="220">
        <f>меню!F32</f>
        <v>0</v>
      </c>
      <c r="E63" s="220">
        <f>меню!G32</f>
        <v>117</v>
      </c>
      <c r="F63" s="220">
        <f>меню!H32</f>
        <v>16.899999999999999</v>
      </c>
      <c r="G63" s="220">
        <f>меню!I32</f>
        <v>12</v>
      </c>
      <c r="H63" s="220">
        <f>меню!J32</f>
        <v>0.62</v>
      </c>
    </row>
    <row r="64" spans="1:8" ht="15">
      <c r="A64" s="408"/>
      <c r="B64" s="220" t="str">
        <f>меню!D33</f>
        <v>котлеты</v>
      </c>
      <c r="C64" s="220">
        <f>меню!E33</f>
        <v>96</v>
      </c>
      <c r="D64" s="220">
        <f>меню!F33</f>
        <v>0</v>
      </c>
      <c r="E64" s="220">
        <f>меню!G33</f>
        <v>92</v>
      </c>
      <c r="F64" s="220">
        <f>меню!H33</f>
        <v>17.899999999999999</v>
      </c>
      <c r="G64" s="220">
        <f>меню!I33</f>
        <v>0.8</v>
      </c>
      <c r="H64" s="220">
        <f>меню!J33</f>
        <v>0.1</v>
      </c>
    </row>
    <row r="65" spans="1:8" ht="15">
      <c r="A65" s="408"/>
      <c r="B65" s="220" t="str">
        <f>меню!D34</f>
        <v>чай сладкий</v>
      </c>
      <c r="C65" s="220">
        <f>меню!E34</f>
        <v>250</v>
      </c>
      <c r="D65" s="220">
        <f>меню!F34</f>
        <v>0</v>
      </c>
      <c r="E65" s="220">
        <f>меню!G34</f>
        <v>39.9</v>
      </c>
      <c r="F65" s="220">
        <f>меню!H34</f>
        <v>0.1</v>
      </c>
      <c r="G65" s="220">
        <f>меню!I34</f>
        <v>0</v>
      </c>
      <c r="H65" s="220">
        <f>меню!J34</f>
        <v>10</v>
      </c>
    </row>
    <row r="66" spans="1:8" ht="15">
      <c r="A66" s="408"/>
      <c r="B66" s="220" t="str">
        <f>меню!D35</f>
        <v>салат из свежих огурцов и помидоров</v>
      </c>
      <c r="C66" s="220">
        <f>меню!E35</f>
        <v>60</v>
      </c>
      <c r="D66" s="220">
        <f>меню!F35</f>
        <v>0</v>
      </c>
      <c r="E66" s="220">
        <f>меню!G35</f>
        <v>7.82</v>
      </c>
      <c r="F66" s="220">
        <f>меню!H35</f>
        <v>1.2</v>
      </c>
      <c r="G66" s="220">
        <f>меню!I35</f>
        <v>6</v>
      </c>
      <c r="H66" s="220">
        <f>меню!J35</f>
        <v>4.7</v>
      </c>
    </row>
    <row r="67" spans="1:8" ht="15">
      <c r="A67" s="408"/>
      <c r="B67" s="220" t="str">
        <f>меню!D36</f>
        <v>апельсины</v>
      </c>
      <c r="C67" s="220">
        <f>меню!E36</f>
        <v>205</v>
      </c>
      <c r="D67" s="220">
        <f>меню!F36</f>
        <v>0</v>
      </c>
      <c r="E67" s="220">
        <f>меню!G36</f>
        <v>0</v>
      </c>
      <c r="F67" s="220">
        <f>меню!H36</f>
        <v>0</v>
      </c>
      <c r="G67" s="220">
        <f>меню!I36</f>
        <v>0</v>
      </c>
      <c r="H67" s="220">
        <f>меню!J36</f>
        <v>0</v>
      </c>
    </row>
    <row r="68" spans="1:8" ht="15">
      <c r="A68" s="408"/>
      <c r="B68" s="220" t="str">
        <f>меню!D37</f>
        <v>черный хлеб</v>
      </c>
      <c r="C68" s="220">
        <v>67</v>
      </c>
      <c r="D68" s="220">
        <f>меню!F37</f>
        <v>0</v>
      </c>
      <c r="E68" s="220">
        <f>меню!G37</f>
        <v>0</v>
      </c>
      <c r="F68" s="220">
        <f>меню!H37</f>
        <v>0</v>
      </c>
      <c r="G68" s="220">
        <f>меню!I37</f>
        <v>0</v>
      </c>
      <c r="H68" s="220">
        <f>меню!J37</f>
        <v>0</v>
      </c>
    </row>
    <row r="69" spans="1:8" ht="15">
      <c r="A69" s="408"/>
      <c r="B69" s="220">
        <f>меню!D38</f>
        <v>0</v>
      </c>
      <c r="C69" s="220">
        <f>меню!E38</f>
        <v>0</v>
      </c>
      <c r="D69" s="220">
        <f>меню!F38</f>
        <v>0</v>
      </c>
      <c r="E69" s="220">
        <f>меню!G38</f>
        <v>0</v>
      </c>
      <c r="F69" s="220">
        <f>меню!H38</f>
        <v>0</v>
      </c>
      <c r="G69" s="220">
        <f>меню!I38</f>
        <v>0</v>
      </c>
      <c r="H69" s="220">
        <f>меню!J38</f>
        <v>0</v>
      </c>
    </row>
    <row r="70" spans="1:8" ht="15">
      <c r="A70" s="210"/>
      <c r="B70" s="208"/>
      <c r="C70" s="209"/>
      <c r="D70" s="271"/>
      <c r="E70" s="209"/>
      <c r="F70" s="209"/>
      <c r="G70" s="209"/>
      <c r="H70" s="223">
        <f>SUM(E58:E69)</f>
        <v>807.62000000000012</v>
      </c>
    </row>
    <row r="71" spans="1:8" ht="15.75">
      <c r="A71" s="200"/>
    </row>
    <row r="72" spans="1:8" ht="15.75">
      <c r="A72" s="201" t="s">
        <v>99</v>
      </c>
      <c r="B72" s="212"/>
      <c r="C72" s="409">
        <f>выдача!Q161</f>
        <v>236.49442857142853</v>
      </c>
      <c r="D72" s="410"/>
    </row>
    <row r="73" spans="1:8" ht="15.75">
      <c r="A73" s="201" t="s">
        <v>100</v>
      </c>
      <c r="B73" s="213"/>
      <c r="C73" s="409">
        <f>выдача!Q160</f>
        <v>3310.9219999999996</v>
      </c>
      <c r="D73" s="410"/>
    </row>
    <row r="74" spans="1:8" ht="15">
      <c r="A74" s="202"/>
      <c r="B74" s="203"/>
      <c r="C74" s="204"/>
    </row>
    <row r="75" spans="1:8" ht="15">
      <c r="A75" s="202"/>
      <c r="C75" s="204"/>
    </row>
    <row r="76" spans="1:8" ht="15">
      <c r="A76" s="202" t="s">
        <v>101</v>
      </c>
      <c r="B76" s="205"/>
      <c r="C76" s="204" t="s">
        <v>167</v>
      </c>
    </row>
    <row r="83" spans="1:8" ht="26.25">
      <c r="A83" s="207" t="s">
        <v>98</v>
      </c>
      <c r="B83" s="214">
        <f>выдача!R1</f>
        <v>45810</v>
      </c>
      <c r="C83" s="407"/>
      <c r="D83" s="407"/>
      <c r="E83" s="407"/>
      <c r="F83" s="407"/>
      <c r="G83" s="407"/>
      <c r="H83" s="407"/>
    </row>
    <row r="84" spans="1:8" ht="96.75" customHeight="1">
      <c r="A84" s="245"/>
      <c r="B84" s="218" t="s">
        <v>47</v>
      </c>
      <c r="C84" s="219" t="str">
        <f t="shared" ref="C84:H84" si="2">C2</f>
        <v>выход, гр.</v>
      </c>
      <c r="D84" s="261">
        <f t="shared" si="2"/>
        <v>0</v>
      </c>
      <c r="E84" s="261" t="str">
        <f t="shared" si="2"/>
        <v>калорийность</v>
      </c>
      <c r="F84" s="261" t="str">
        <f t="shared" si="2"/>
        <v>белки</v>
      </c>
      <c r="G84" s="261" t="str">
        <f t="shared" si="2"/>
        <v>жиры</v>
      </c>
      <c r="H84" s="261" t="str">
        <f t="shared" si="2"/>
        <v>углеводы</v>
      </c>
    </row>
    <row r="85" spans="1:8" ht="15" customHeight="1">
      <c r="A85" s="408" t="s">
        <v>53</v>
      </c>
      <c r="B85" s="220" t="str">
        <f>меню!D39</f>
        <v>манная каша</v>
      </c>
      <c r="C85" s="220">
        <f>меню!E39</f>
        <v>250</v>
      </c>
      <c r="D85" s="220">
        <f>меню!F39</f>
        <v>0</v>
      </c>
      <c r="E85" s="220">
        <f>меню!G39</f>
        <v>117</v>
      </c>
      <c r="F85" s="220">
        <f>меню!H39</f>
        <v>4.32</v>
      </c>
      <c r="G85" s="220">
        <f>меню!I39</f>
        <v>4.97</v>
      </c>
      <c r="H85" s="220">
        <f>меню!J39</f>
        <v>13.17</v>
      </c>
    </row>
    <row r="86" spans="1:8" ht="15" customHeight="1">
      <c r="A86" s="408"/>
      <c r="B86" s="220" t="str">
        <f>меню!D40</f>
        <v>чай</v>
      </c>
      <c r="C86" s="220">
        <f>меню!E40</f>
        <v>250</v>
      </c>
      <c r="D86" s="220">
        <f>меню!F40</f>
        <v>0</v>
      </c>
      <c r="E86" s="220">
        <f>меню!G40</f>
        <v>39.9</v>
      </c>
      <c r="F86" s="220">
        <f>меню!H40</f>
        <v>0.1</v>
      </c>
      <c r="G86" s="220">
        <f>меню!I40</f>
        <v>0</v>
      </c>
      <c r="H86" s="220">
        <f>меню!J40</f>
        <v>10</v>
      </c>
    </row>
    <row r="87" spans="1:8" ht="15">
      <c r="A87" s="408"/>
      <c r="B87" s="220" t="str">
        <f>меню!D41</f>
        <v>хлеб с маслом</v>
      </c>
      <c r="C87" s="220">
        <f>меню!E41</f>
        <v>60</v>
      </c>
      <c r="D87" s="220">
        <f>меню!F41</f>
        <v>0</v>
      </c>
      <c r="E87" s="220">
        <f>меню!G41</f>
        <v>275.8</v>
      </c>
      <c r="F87" s="220">
        <f>меню!H41</f>
        <v>9.15</v>
      </c>
      <c r="G87" s="220">
        <f>меню!I41</f>
        <v>7.0250000000000004</v>
      </c>
      <c r="H87" s="220">
        <f>меню!J41</f>
        <v>43.95</v>
      </c>
    </row>
    <row r="88" spans="1:8" ht="15">
      <c r="A88" s="408"/>
      <c r="B88" s="220">
        <f>меню!D42</f>
        <v>0</v>
      </c>
      <c r="C88" s="220">
        <f>меню!E42</f>
        <v>0</v>
      </c>
      <c r="D88" s="220">
        <f>меню!F42</f>
        <v>0</v>
      </c>
      <c r="E88" s="220">
        <f>меню!G42</f>
        <v>0</v>
      </c>
      <c r="F88" s="220">
        <f>меню!H42</f>
        <v>0</v>
      </c>
      <c r="G88" s="220">
        <f>меню!I42</f>
        <v>0</v>
      </c>
      <c r="H88" s="220">
        <f>меню!J42</f>
        <v>0</v>
      </c>
    </row>
    <row r="89" spans="1:8" ht="15">
      <c r="A89" s="408"/>
      <c r="B89" s="220">
        <f>меню!D43</f>
        <v>0</v>
      </c>
      <c r="C89" s="220">
        <f>меню!E43</f>
        <v>0</v>
      </c>
      <c r="D89" s="220">
        <f>меню!F43</f>
        <v>0</v>
      </c>
      <c r="E89" s="220">
        <f>меню!G43</f>
        <v>0</v>
      </c>
      <c r="F89" s="220">
        <f>меню!H43</f>
        <v>0</v>
      </c>
      <c r="G89" s="220">
        <f>меню!I43</f>
        <v>0</v>
      </c>
      <c r="H89" s="220">
        <f>меню!J43</f>
        <v>0</v>
      </c>
    </row>
    <row r="90" spans="1:8" ht="15" customHeight="1">
      <c r="A90" s="408" t="s">
        <v>57</v>
      </c>
      <c r="B90" s="220" t="str">
        <f>меню!D44</f>
        <v>щи из свежей  капусты  на курином бульоне, мясо птицы</v>
      </c>
      <c r="C90" s="220">
        <f>меню!E44</f>
        <v>250</v>
      </c>
      <c r="D90" s="220">
        <f>меню!F44</f>
        <v>0</v>
      </c>
      <c r="E90" s="220">
        <f>меню!G44</f>
        <v>152</v>
      </c>
      <c r="F90" s="220">
        <f>меню!H44</f>
        <v>4.97</v>
      </c>
      <c r="G90" s="220">
        <f>меню!I44</f>
        <v>6.19</v>
      </c>
      <c r="H90" s="220">
        <f>меню!J44</f>
        <v>21.3</v>
      </c>
    </row>
    <row r="91" spans="1:8" ht="15">
      <c r="A91" s="408"/>
      <c r="B91" s="220" t="str">
        <f>меню!D45</f>
        <v>картофельное пюре</v>
      </c>
      <c r="C91" s="220">
        <f>меню!E45</f>
        <v>300</v>
      </c>
      <c r="D91" s="220">
        <f>меню!F45</f>
        <v>0</v>
      </c>
      <c r="E91" s="220">
        <f>меню!G45</f>
        <v>192.5</v>
      </c>
      <c r="F91" s="220">
        <f>меню!H45</f>
        <v>5</v>
      </c>
      <c r="G91" s="220">
        <f>меню!I45</f>
        <v>10</v>
      </c>
      <c r="H91" s="220">
        <f>меню!J45</f>
        <v>40.75</v>
      </c>
    </row>
    <row r="92" spans="1:8" ht="15">
      <c r="A92" s="408"/>
      <c r="B92" s="220" t="str">
        <f>меню!D46</f>
        <v>рыба</v>
      </c>
      <c r="C92" s="220">
        <f>меню!E46</f>
        <v>100</v>
      </c>
      <c r="D92" s="220">
        <f>меню!F46</f>
        <v>0</v>
      </c>
      <c r="E92" s="220">
        <f>меню!G46</f>
        <v>180.2</v>
      </c>
      <c r="F92" s="220">
        <f>меню!H46</f>
        <v>11.2</v>
      </c>
      <c r="G92" s="220">
        <f>меню!I46</f>
        <v>8.6999999999999993</v>
      </c>
      <c r="H92" s="220">
        <f>меню!J46</f>
        <v>11.7</v>
      </c>
    </row>
    <row r="93" spans="1:8" ht="15">
      <c r="A93" s="408"/>
      <c r="B93" s="220" t="str">
        <f>меню!D47</f>
        <v>компот</v>
      </c>
      <c r="C93" s="220">
        <f>меню!E47</f>
        <v>250</v>
      </c>
      <c r="D93" s="220">
        <f>меню!F47</f>
        <v>0</v>
      </c>
      <c r="E93" s="220">
        <f>меню!G47</f>
        <v>39.9</v>
      </c>
      <c r="F93" s="220">
        <f>меню!H47</f>
        <v>0.1</v>
      </c>
      <c r="G93" s="220">
        <f>меню!I47</f>
        <v>0</v>
      </c>
      <c r="H93" s="220">
        <f>меню!J47</f>
        <v>10</v>
      </c>
    </row>
    <row r="94" spans="1:8" ht="15">
      <c r="A94" s="408"/>
      <c r="B94" s="220" t="str">
        <f>меню!D48</f>
        <v>салат из свежих огурцов и помидоров</v>
      </c>
      <c r="C94" s="220">
        <f>меню!E48</f>
        <v>60</v>
      </c>
      <c r="D94" s="220">
        <f>меню!F48</f>
        <v>0</v>
      </c>
      <c r="E94" s="220">
        <f>меню!G48</f>
        <v>7.82</v>
      </c>
      <c r="F94" s="220">
        <f>меню!H48</f>
        <v>1.2</v>
      </c>
      <c r="G94" s="220">
        <f>меню!I48</f>
        <v>6</v>
      </c>
      <c r="H94" s="220">
        <f>меню!J48</f>
        <v>4.7</v>
      </c>
    </row>
    <row r="95" spans="1:8" ht="15">
      <c r="A95" s="408"/>
      <c r="B95" s="220" t="str">
        <f>меню!D49</f>
        <v>конфеты шоколадные</v>
      </c>
      <c r="C95" s="220">
        <f>меню!E49</f>
        <v>0</v>
      </c>
      <c r="D95" s="220">
        <f>меню!F49</f>
        <v>0</v>
      </c>
      <c r="E95" s="220">
        <f>меню!G49</f>
        <v>0</v>
      </c>
      <c r="F95" s="220">
        <f>меню!H49</f>
        <v>0</v>
      </c>
      <c r="G95" s="220">
        <f>меню!I49</f>
        <v>0</v>
      </c>
      <c r="H95" s="220">
        <f>меню!J49</f>
        <v>0</v>
      </c>
    </row>
    <row r="96" spans="1:8" ht="15">
      <c r="A96" s="408"/>
      <c r="B96" s="220" t="str">
        <f>меню!D50</f>
        <v>сок</v>
      </c>
      <c r="C96" s="220">
        <f>меню!E50</f>
        <v>0</v>
      </c>
      <c r="D96" s="220">
        <f>меню!F50</f>
        <v>0</v>
      </c>
      <c r="E96" s="220">
        <f>меню!G50</f>
        <v>0</v>
      </c>
      <c r="F96" s="220">
        <f>меню!H50</f>
        <v>0</v>
      </c>
      <c r="G96" s="220">
        <f>меню!I50</f>
        <v>0</v>
      </c>
      <c r="H96" s="220">
        <f>меню!J50</f>
        <v>0</v>
      </c>
    </row>
    <row r="97" spans="1:8" ht="15">
      <c r="A97" s="408"/>
      <c r="B97" s="220" t="str">
        <f>меню!D51</f>
        <v>черный хлеб</v>
      </c>
      <c r="C97" s="220">
        <f>меню!E51</f>
        <v>71</v>
      </c>
      <c r="D97" s="220">
        <f>меню!F51</f>
        <v>0</v>
      </c>
      <c r="E97" s="220">
        <f>меню!G51</f>
        <v>0</v>
      </c>
      <c r="F97" s="220">
        <f>меню!H51</f>
        <v>0</v>
      </c>
      <c r="G97" s="220">
        <f>меню!I51</f>
        <v>0</v>
      </c>
      <c r="H97" s="220">
        <f>меню!J51</f>
        <v>0</v>
      </c>
    </row>
    <row r="98" spans="1:8" ht="15">
      <c r="A98" s="210"/>
      <c r="B98" s="208"/>
      <c r="C98" s="209"/>
      <c r="D98" s="271"/>
      <c r="E98" s="209"/>
      <c r="F98" s="209"/>
      <c r="G98" s="209"/>
      <c r="H98" s="223">
        <f>SUM(E85:E97)</f>
        <v>1005.1200000000001</v>
      </c>
    </row>
    <row r="99" spans="1:8" ht="15.75">
      <c r="A99" s="200"/>
    </row>
    <row r="100" spans="1:8" ht="15.75">
      <c r="A100" s="201" t="s">
        <v>99</v>
      </c>
      <c r="B100" s="212"/>
      <c r="C100" s="409">
        <f>выдача!R161</f>
        <v>222.23907142857141</v>
      </c>
      <c r="D100" s="410"/>
    </row>
    <row r="101" spans="1:8" ht="15.75">
      <c r="A101" s="201" t="s">
        <v>100</v>
      </c>
      <c r="B101" s="213"/>
      <c r="C101" s="409">
        <f>выдача!R160</f>
        <v>3111.3469999999998</v>
      </c>
      <c r="D101" s="410"/>
    </row>
    <row r="102" spans="1:8" ht="15">
      <c r="A102" s="202"/>
      <c r="B102" s="203"/>
      <c r="C102" s="204"/>
    </row>
    <row r="103" spans="1:8" ht="15">
      <c r="A103" s="202"/>
      <c r="C103" s="204"/>
    </row>
    <row r="104" spans="1:8" ht="15">
      <c r="A104" s="202" t="s">
        <v>101</v>
      </c>
      <c r="B104" s="205"/>
      <c r="C104" s="204" t="s">
        <v>167</v>
      </c>
    </row>
    <row r="108" spans="1:8" ht="4.5" customHeight="1"/>
    <row r="109" spans="1:8" ht="26.25">
      <c r="A109" s="207" t="s">
        <v>98</v>
      </c>
      <c r="B109" s="214">
        <f>выдача!S1</f>
        <v>45811</v>
      </c>
      <c r="C109" s="407"/>
      <c r="D109" s="407"/>
      <c r="E109" s="407"/>
      <c r="F109" s="407"/>
      <c r="G109" s="407"/>
      <c r="H109" s="407"/>
    </row>
    <row r="110" spans="1:8" ht="118.5" customHeight="1">
      <c r="A110" s="245"/>
      <c r="B110" s="218" t="s">
        <v>47</v>
      </c>
      <c r="C110" s="219" t="str">
        <f t="shared" ref="C110:H110" si="3">C2</f>
        <v>выход, гр.</v>
      </c>
      <c r="D110" s="261">
        <f t="shared" si="3"/>
        <v>0</v>
      </c>
      <c r="E110" s="261" t="str">
        <f t="shared" si="3"/>
        <v>калорийность</v>
      </c>
      <c r="F110" s="261" t="str">
        <f t="shared" si="3"/>
        <v>белки</v>
      </c>
      <c r="G110" s="261" t="str">
        <f t="shared" si="3"/>
        <v>жиры</v>
      </c>
      <c r="H110" s="261" t="str">
        <f t="shared" si="3"/>
        <v>углеводы</v>
      </c>
    </row>
    <row r="111" spans="1:8" ht="15" customHeight="1">
      <c r="A111" s="408" t="s">
        <v>53</v>
      </c>
      <c r="B111" s="220" t="str">
        <f>меню!D52</f>
        <v>каша пшенная молочная</v>
      </c>
      <c r="C111" s="220">
        <f>меню!E52</f>
        <v>250</v>
      </c>
      <c r="D111" s="220">
        <f>меню!F52</f>
        <v>0</v>
      </c>
      <c r="E111" s="220">
        <f>меню!G52</f>
        <v>117</v>
      </c>
      <c r="F111" s="220">
        <f>меню!H52</f>
        <v>4.32</v>
      </c>
      <c r="G111" s="220">
        <f>меню!I52</f>
        <v>4.97</v>
      </c>
      <c r="H111" s="220">
        <f>меню!J52</f>
        <v>13.71</v>
      </c>
    </row>
    <row r="112" spans="1:8" ht="15">
      <c r="A112" s="408"/>
      <c r="B112" s="220" t="str">
        <f>меню!D53</f>
        <v>чай сладкий</v>
      </c>
      <c r="C112" s="220">
        <f>меню!E53</f>
        <v>250</v>
      </c>
      <c r="D112" s="220">
        <f>меню!F53</f>
        <v>0</v>
      </c>
      <c r="E112" s="220">
        <f>меню!G53</f>
        <v>39.9</v>
      </c>
      <c r="F112" s="220">
        <f>меню!H53</f>
        <v>0.1</v>
      </c>
      <c r="G112" s="220">
        <f>меню!I53</f>
        <v>0</v>
      </c>
      <c r="H112" s="220">
        <f>меню!J53</f>
        <v>10</v>
      </c>
    </row>
    <row r="113" spans="1:8" ht="15">
      <c r="A113" s="408"/>
      <c r="B113" s="220" t="str">
        <f>меню!D54</f>
        <v>хлеб с маслом</v>
      </c>
      <c r="C113" s="220">
        <f>меню!E54</f>
        <v>60</v>
      </c>
      <c r="D113" s="220">
        <f>меню!F54</f>
        <v>0</v>
      </c>
      <c r="E113" s="220">
        <f>меню!G54</f>
        <v>275.8</v>
      </c>
      <c r="F113" s="220">
        <f>меню!H54</f>
        <v>9.15</v>
      </c>
      <c r="G113" s="220">
        <f>меню!I54</f>
        <v>7.0250000000000004</v>
      </c>
      <c r="H113" s="220">
        <f>меню!J54</f>
        <v>43.95</v>
      </c>
    </row>
    <row r="114" spans="1:8" ht="15">
      <c r="A114" s="408"/>
      <c r="B114" s="220">
        <f>меню!D55</f>
        <v>0</v>
      </c>
      <c r="C114" s="220">
        <f>меню!E55</f>
        <v>0</v>
      </c>
      <c r="D114" s="220">
        <f>меню!F55</f>
        <v>0</v>
      </c>
      <c r="E114" s="220">
        <f>меню!G55</f>
        <v>0</v>
      </c>
      <c r="F114" s="220">
        <f>меню!H55</f>
        <v>0</v>
      </c>
      <c r="G114" s="220">
        <f>меню!I55</f>
        <v>0</v>
      </c>
      <c r="H114" s="220">
        <f>меню!J55</f>
        <v>0</v>
      </c>
    </row>
    <row r="115" spans="1:8" ht="15" customHeight="1">
      <c r="A115" s="408" t="s">
        <v>57</v>
      </c>
      <c r="B115" s="220" t="str">
        <f>меню!D56</f>
        <v>рисовый суп на курином бульоне; мясо птицы</v>
      </c>
      <c r="C115" s="220">
        <f>меню!E56</f>
        <v>250</v>
      </c>
      <c r="D115" s="220">
        <f>меню!F56</f>
        <v>0</v>
      </c>
      <c r="E115" s="220">
        <f>меню!G56</f>
        <v>120.9</v>
      </c>
      <c r="F115" s="220">
        <f>меню!H56</f>
        <v>2.5</v>
      </c>
      <c r="G115" s="220">
        <f>меню!I56</f>
        <v>8.1999999999999993</v>
      </c>
      <c r="H115" s="220">
        <f>меню!J56</f>
        <v>25.7</v>
      </c>
    </row>
    <row r="116" spans="1:8" ht="15">
      <c r="A116" s="408"/>
      <c r="B116" s="220" t="str">
        <f>меню!D57</f>
        <v>макароны с подливой</v>
      </c>
      <c r="C116" s="220">
        <f>меню!E57</f>
        <v>250</v>
      </c>
      <c r="D116" s="220">
        <f>меню!F57</f>
        <v>0</v>
      </c>
      <c r="E116" s="220">
        <f>меню!G57</f>
        <v>191.6</v>
      </c>
      <c r="F116" s="220">
        <f>меню!H57</f>
        <v>5.5</v>
      </c>
      <c r="G116" s="220">
        <f>меню!I57</f>
        <v>5.8</v>
      </c>
      <c r="H116" s="220">
        <f>меню!J57</f>
        <v>29.2</v>
      </c>
    </row>
    <row r="117" spans="1:8" ht="15">
      <c r="A117" s="408"/>
      <c r="B117" s="220" t="str">
        <f>меню!D58</f>
        <v>котлеты</v>
      </c>
      <c r="C117" s="220">
        <f>меню!E58</f>
        <v>136</v>
      </c>
      <c r="D117" s="220">
        <f>меню!F58</f>
        <v>0</v>
      </c>
      <c r="E117" s="220">
        <f>меню!G58</f>
        <v>180</v>
      </c>
      <c r="F117" s="220">
        <f>меню!H58</f>
        <v>11.7</v>
      </c>
      <c r="G117" s="220">
        <f>меню!I58</f>
        <v>8.6999999999999993</v>
      </c>
      <c r="H117" s="220">
        <f>меню!J58</f>
        <v>11.7</v>
      </c>
    </row>
    <row r="118" spans="1:8" ht="15">
      <c r="A118" s="408"/>
      <c r="B118" s="220" t="str">
        <f>меню!D59</f>
        <v>кисель</v>
      </c>
      <c r="C118" s="220">
        <f>меню!E59</f>
        <v>250</v>
      </c>
      <c r="D118" s="220">
        <f>меню!F59</f>
        <v>0</v>
      </c>
      <c r="E118" s="220">
        <f>меню!G59</f>
        <v>80</v>
      </c>
      <c r="F118" s="220">
        <f>меню!H59</f>
        <v>0</v>
      </c>
      <c r="G118" s="220">
        <f>меню!I59</f>
        <v>0</v>
      </c>
      <c r="H118" s="220">
        <f>меню!J59</f>
        <v>19.600000000000001</v>
      </c>
    </row>
    <row r="119" spans="1:8" ht="15">
      <c r="A119" s="408"/>
      <c r="B119" s="220" t="str">
        <f>меню!D60</f>
        <v>салат из свежих огурцов и помидоров</v>
      </c>
      <c r="C119" s="220">
        <f>меню!E60</f>
        <v>60</v>
      </c>
      <c r="D119" s="220">
        <f>меню!F60</f>
        <v>0</v>
      </c>
      <c r="E119" s="220">
        <f>меню!G60</f>
        <v>7.82</v>
      </c>
      <c r="F119" s="220">
        <f>меню!H60</f>
        <v>1.2</v>
      </c>
      <c r="G119" s="220">
        <f>меню!I60</f>
        <v>6</v>
      </c>
      <c r="H119" s="220">
        <f>меню!J60</f>
        <v>4.7</v>
      </c>
    </row>
    <row r="120" spans="1:8" ht="15">
      <c r="A120" s="408"/>
      <c r="B120" s="220" t="str">
        <f>меню!D61</f>
        <v>фруктовый сок</v>
      </c>
      <c r="C120" s="220">
        <f>меню!E61</f>
        <v>200</v>
      </c>
      <c r="D120" s="220">
        <f>меню!F61</f>
        <v>0</v>
      </c>
      <c r="E120" s="220">
        <f>меню!G61</f>
        <v>0</v>
      </c>
      <c r="F120" s="220">
        <f>меню!H61</f>
        <v>0</v>
      </c>
      <c r="G120" s="220">
        <f>меню!I61</f>
        <v>0</v>
      </c>
      <c r="H120" s="220">
        <f>меню!J61</f>
        <v>0</v>
      </c>
    </row>
    <row r="121" spans="1:8" ht="15">
      <c r="A121" s="408"/>
      <c r="B121" s="220" t="str">
        <f>меню!D62</f>
        <v>черный хлеб</v>
      </c>
      <c r="C121" s="220">
        <f>меню!E62</f>
        <v>71</v>
      </c>
      <c r="D121" s="220">
        <f>меню!F62</f>
        <v>0</v>
      </c>
      <c r="E121" s="220">
        <f>меню!G62</f>
        <v>0</v>
      </c>
      <c r="F121" s="220">
        <f>меню!H62</f>
        <v>0</v>
      </c>
      <c r="G121" s="220">
        <f>меню!I62</f>
        <v>0</v>
      </c>
      <c r="H121" s="220">
        <f>меню!J62</f>
        <v>0</v>
      </c>
    </row>
    <row r="122" spans="1:8" ht="15">
      <c r="A122" s="408"/>
      <c r="B122" s="220">
        <f>меню!D63</f>
        <v>0</v>
      </c>
      <c r="C122" s="220">
        <f>меню!E63</f>
        <v>0</v>
      </c>
      <c r="D122" s="220">
        <f>меню!F63</f>
        <v>0</v>
      </c>
      <c r="E122" s="220">
        <f>меню!G63</f>
        <v>0</v>
      </c>
      <c r="F122" s="220">
        <f>меню!H63</f>
        <v>0</v>
      </c>
      <c r="G122" s="220">
        <f>меню!I63</f>
        <v>0</v>
      </c>
      <c r="H122" s="220">
        <f>меню!J63</f>
        <v>0</v>
      </c>
    </row>
    <row r="123" spans="1:8" ht="15">
      <c r="A123" s="210"/>
      <c r="B123" s="242"/>
      <c r="C123" s="243"/>
      <c r="D123" s="272"/>
      <c r="E123" s="243"/>
      <c r="F123" s="243"/>
      <c r="G123" s="243"/>
      <c r="H123" s="223">
        <f>SUM(E111:E122)</f>
        <v>1013.0200000000001</v>
      </c>
    </row>
    <row r="124" spans="1:8" ht="15.75">
      <c r="A124" s="200"/>
    </row>
    <row r="125" spans="1:8" ht="15.75">
      <c r="A125" s="201" t="s">
        <v>99</v>
      </c>
      <c r="B125" s="212"/>
      <c r="C125" s="409">
        <f>выдача!S161</f>
        <v>200.14014285714285</v>
      </c>
      <c r="D125" s="410"/>
    </row>
    <row r="126" spans="1:8" ht="15.75">
      <c r="A126" s="201" t="s">
        <v>100</v>
      </c>
      <c r="B126" s="213"/>
      <c r="C126" s="409">
        <f>выдача!S160</f>
        <v>2801.962</v>
      </c>
      <c r="D126" s="410"/>
    </row>
    <row r="127" spans="1:8" ht="15">
      <c r="A127" s="202"/>
      <c r="B127" s="203"/>
      <c r="C127" s="204"/>
    </row>
    <row r="128" spans="1:8" ht="15">
      <c r="A128" s="202"/>
      <c r="C128" s="204"/>
    </row>
    <row r="129" spans="1:8" ht="15">
      <c r="A129" s="202" t="s">
        <v>101</v>
      </c>
      <c r="B129" s="205"/>
      <c r="C129" s="204" t="s">
        <v>167</v>
      </c>
    </row>
    <row r="136" spans="1:8" ht="26.25">
      <c r="A136" s="207" t="s">
        <v>98</v>
      </c>
      <c r="B136" s="214">
        <f>выдача!T1</f>
        <v>45812</v>
      </c>
      <c r="C136" s="407"/>
      <c r="D136" s="407"/>
      <c r="E136" s="407"/>
      <c r="F136" s="407"/>
      <c r="G136" s="407"/>
      <c r="H136" s="407"/>
    </row>
    <row r="137" spans="1:8" ht="84.75" customHeight="1">
      <c r="A137" s="245"/>
      <c r="B137" s="218" t="s">
        <v>47</v>
      </c>
      <c r="C137" s="219" t="str">
        <f t="shared" ref="C137:H137" si="4">C2</f>
        <v>выход, гр.</v>
      </c>
      <c r="D137" s="261">
        <f t="shared" si="4"/>
        <v>0</v>
      </c>
      <c r="E137" s="261" t="str">
        <f t="shared" si="4"/>
        <v>калорийность</v>
      </c>
      <c r="F137" s="261" t="str">
        <f t="shared" si="4"/>
        <v>белки</v>
      </c>
      <c r="G137" s="261" t="str">
        <f t="shared" si="4"/>
        <v>жиры</v>
      </c>
      <c r="H137" s="261" t="str">
        <f t="shared" si="4"/>
        <v>углеводы</v>
      </c>
    </row>
    <row r="138" spans="1:8" ht="15" customHeight="1">
      <c r="A138" s="408" t="s">
        <v>53</v>
      </c>
      <c r="B138" s="220" t="str">
        <f>меню!D64</f>
        <v>каша манная молочная</v>
      </c>
      <c r="C138" s="220">
        <f>меню!E64</f>
        <v>250</v>
      </c>
      <c r="D138" s="220">
        <f>меню!F64</f>
        <v>0</v>
      </c>
      <c r="E138" s="220">
        <f>меню!G64</f>
        <v>117</v>
      </c>
      <c r="F138" s="220">
        <f>меню!H64</f>
        <v>4.32</v>
      </c>
      <c r="G138" s="220">
        <f>меню!I64</f>
        <v>4.97</v>
      </c>
      <c r="H138" s="220">
        <f>меню!J64</f>
        <v>13.71</v>
      </c>
    </row>
    <row r="139" spans="1:8" ht="15">
      <c r="A139" s="408"/>
      <c r="B139" s="220" t="str">
        <f>меню!D65</f>
        <v>чай сладкий</v>
      </c>
      <c r="C139" s="220">
        <f>меню!E65</f>
        <v>250</v>
      </c>
      <c r="D139" s="220">
        <f>меню!F65</f>
        <v>0</v>
      </c>
      <c r="E139" s="220">
        <f>меню!G65</f>
        <v>39.9</v>
      </c>
      <c r="F139" s="220">
        <f>меню!H65</f>
        <v>0.1</v>
      </c>
      <c r="G139" s="220">
        <f>меню!I65</f>
        <v>0</v>
      </c>
      <c r="H139" s="220">
        <f>меню!J65</f>
        <v>10</v>
      </c>
    </row>
    <row r="140" spans="1:8" ht="15">
      <c r="A140" s="408"/>
      <c r="B140" s="220" t="str">
        <f>меню!D66</f>
        <v>хлеб с маслом</v>
      </c>
      <c r="C140" s="220">
        <f>меню!E66</f>
        <v>60</v>
      </c>
      <c r="D140" s="220">
        <f>меню!F66</f>
        <v>0</v>
      </c>
      <c r="E140" s="220">
        <f>меню!G66</f>
        <v>275.8</v>
      </c>
      <c r="F140" s="220">
        <f>меню!H66</f>
        <v>9.15</v>
      </c>
      <c r="G140" s="220">
        <f>меню!I66</f>
        <v>7.0250000000000004</v>
      </c>
      <c r="H140" s="220">
        <f>меню!J66</f>
        <v>43.95</v>
      </c>
    </row>
    <row r="141" spans="1:8" ht="15">
      <c r="A141" s="408"/>
      <c r="B141" s="220">
        <f>меню!D67</f>
        <v>0</v>
      </c>
      <c r="C141" s="220">
        <f>меню!E67</f>
        <v>0</v>
      </c>
      <c r="D141" s="220">
        <f>меню!F67</f>
        <v>0</v>
      </c>
      <c r="E141" s="220">
        <f>меню!G67</f>
        <v>0</v>
      </c>
      <c r="F141" s="220">
        <f>меню!H67</f>
        <v>0</v>
      </c>
      <c r="G141" s="220">
        <f>меню!I67</f>
        <v>0</v>
      </c>
      <c r="H141" s="220">
        <f>меню!J67</f>
        <v>0</v>
      </c>
    </row>
    <row r="142" spans="1:8" ht="15" customHeight="1">
      <c r="A142" s="408" t="s">
        <v>57</v>
      </c>
      <c r="B142" s="220" t="str">
        <f>меню!D68</f>
        <v>гороховый суп на курином бульоне с мясом птицы</v>
      </c>
      <c r="C142" s="220">
        <f>меню!E68</f>
        <v>250</v>
      </c>
      <c r="D142" s="220">
        <f>меню!F68</f>
        <v>0</v>
      </c>
      <c r="E142" s="220">
        <f>меню!G68</f>
        <v>143.69999999999999</v>
      </c>
      <c r="F142" s="220">
        <f>меню!H68</f>
        <v>5.5</v>
      </c>
      <c r="G142" s="220">
        <f>меню!I68</f>
        <v>4</v>
      </c>
      <c r="H142" s="220">
        <f>меню!J68</f>
        <v>14.2</v>
      </c>
    </row>
    <row r="143" spans="1:8" ht="15">
      <c r="A143" s="408"/>
      <c r="B143" s="220" t="str">
        <f>меню!D69</f>
        <v>рис с подливой</v>
      </c>
      <c r="C143" s="220">
        <f>меню!E69</f>
        <v>200</v>
      </c>
      <c r="D143" s="220">
        <f>меню!F69</f>
        <v>0</v>
      </c>
      <c r="E143" s="220">
        <f>меню!G69</f>
        <v>152.84</v>
      </c>
      <c r="F143" s="220">
        <f>меню!H69</f>
        <v>4.97</v>
      </c>
      <c r="G143" s="220">
        <f>меню!I69</f>
        <v>6.19</v>
      </c>
      <c r="H143" s="220">
        <f>меню!J69</f>
        <v>21.3</v>
      </c>
    </row>
    <row r="144" spans="1:8" ht="15">
      <c r="A144" s="408"/>
      <c r="B144" s="220" t="str">
        <f>меню!D70</f>
        <v>рыба</v>
      </c>
      <c r="C144" s="220">
        <f>меню!E70</f>
        <v>107</v>
      </c>
      <c r="D144" s="220">
        <f>меню!F70</f>
        <v>0</v>
      </c>
      <c r="E144" s="220">
        <f>меню!G70</f>
        <v>150</v>
      </c>
      <c r="F144" s="220">
        <f>меню!H70</f>
        <v>16</v>
      </c>
      <c r="G144" s="220">
        <f>меню!I70</f>
        <v>14</v>
      </c>
      <c r="H144" s="220">
        <f>меню!J70</f>
        <v>0</v>
      </c>
    </row>
    <row r="145" spans="1:8" ht="15">
      <c r="A145" s="408"/>
      <c r="B145" s="220" t="str">
        <f>меню!D71</f>
        <v>бананы</v>
      </c>
      <c r="C145" s="220">
        <f>меню!E71</f>
        <v>168</v>
      </c>
      <c r="D145" s="220">
        <f>меню!F71</f>
        <v>0</v>
      </c>
      <c r="E145" s="220">
        <f>меню!G71</f>
        <v>0</v>
      </c>
      <c r="F145" s="220">
        <f>меню!H71</f>
        <v>0</v>
      </c>
      <c r="G145" s="220">
        <f>меню!I71</f>
        <v>0</v>
      </c>
      <c r="H145" s="220">
        <f>меню!J71</f>
        <v>0</v>
      </c>
    </row>
    <row r="146" spans="1:8" ht="15">
      <c r="A146" s="408"/>
      <c r="B146" s="220" t="str">
        <f>меню!D72</f>
        <v>чай сладкий</v>
      </c>
      <c r="C146" s="220">
        <f>меню!E72</f>
        <v>100</v>
      </c>
      <c r="D146" s="220">
        <f>меню!F72</f>
        <v>0</v>
      </c>
      <c r="E146" s="220">
        <f>меню!G72</f>
        <v>7.82</v>
      </c>
      <c r="F146" s="220">
        <f>меню!H72</f>
        <v>1.2</v>
      </c>
      <c r="G146" s="220">
        <f>меню!I72</f>
        <v>6</v>
      </c>
      <c r="H146" s="220">
        <f>меню!J72</f>
        <v>4.7</v>
      </c>
    </row>
    <row r="147" spans="1:8" ht="15">
      <c r="A147" s="408"/>
      <c r="B147" s="220" t="str">
        <f>меню!D73</f>
        <v>салат из свежих огурцов и помидоров</v>
      </c>
      <c r="C147" s="220">
        <f>меню!E73</f>
        <v>60</v>
      </c>
      <c r="D147" s="220">
        <f>меню!F73</f>
        <v>0</v>
      </c>
      <c r="E147" s="220">
        <f>меню!G73</f>
        <v>7.82</v>
      </c>
      <c r="F147" s="220">
        <f>меню!H73</f>
        <v>1.2</v>
      </c>
      <c r="G147" s="220">
        <f>меню!I73</f>
        <v>6</v>
      </c>
      <c r="H147" s="220">
        <f>меню!J73</f>
        <v>4.7</v>
      </c>
    </row>
    <row r="148" spans="1:8" ht="15">
      <c r="A148" s="408"/>
      <c r="B148" s="220" t="str">
        <f>меню!D74</f>
        <v>черный хлеб</v>
      </c>
      <c r="C148" s="220">
        <f>меню!E74</f>
        <v>71</v>
      </c>
      <c r="D148" s="220">
        <f>меню!F74</f>
        <v>0</v>
      </c>
      <c r="E148" s="220">
        <f>меню!G74</f>
        <v>0</v>
      </c>
      <c r="F148" s="220">
        <f>меню!H74</f>
        <v>0</v>
      </c>
      <c r="G148" s="220">
        <f>меню!I74</f>
        <v>0</v>
      </c>
      <c r="H148" s="220">
        <f>меню!J74</f>
        <v>0</v>
      </c>
    </row>
    <row r="149" spans="1:8" ht="15">
      <c r="A149" s="408"/>
      <c r="B149" s="220">
        <f>меню!D75</f>
        <v>0</v>
      </c>
      <c r="C149" s="220">
        <f>меню!E75</f>
        <v>0</v>
      </c>
      <c r="D149" s="220">
        <f>меню!F75</f>
        <v>0</v>
      </c>
      <c r="E149" s="220">
        <f>меню!G75</f>
        <v>0</v>
      </c>
      <c r="F149" s="220">
        <f>меню!H75</f>
        <v>0</v>
      </c>
      <c r="G149" s="220">
        <f>меню!I75</f>
        <v>0</v>
      </c>
      <c r="H149" s="220">
        <f>меню!J75</f>
        <v>0</v>
      </c>
    </row>
    <row r="150" spans="1:8" ht="15">
      <c r="A150" s="210"/>
      <c r="B150" s="242"/>
      <c r="C150" s="243"/>
      <c r="D150" s="272"/>
      <c r="E150" s="243"/>
      <c r="F150" s="243"/>
      <c r="G150" s="243"/>
      <c r="H150" s="223">
        <f>SUM(E138:E149)</f>
        <v>894.88000000000022</v>
      </c>
    </row>
    <row r="151" spans="1:8" ht="15.75">
      <c r="A151" s="200"/>
    </row>
    <row r="152" spans="1:8" ht="15.75">
      <c r="A152" s="201" t="s">
        <v>99</v>
      </c>
      <c r="B152" s="212"/>
      <c r="C152" s="409">
        <f>выдача!T161</f>
        <v>170.58392857142857</v>
      </c>
      <c r="D152" s="410"/>
    </row>
    <row r="153" spans="1:8" ht="15.75">
      <c r="A153" s="201" t="s">
        <v>100</v>
      </c>
      <c r="B153" s="213"/>
      <c r="C153" s="409">
        <f>выдача!T160</f>
        <v>2388.1750000000002</v>
      </c>
      <c r="D153" s="410"/>
    </row>
    <row r="154" spans="1:8" ht="15">
      <c r="A154" s="202"/>
      <c r="B154" s="203"/>
      <c r="C154" s="204"/>
    </row>
    <row r="155" spans="1:8" ht="15">
      <c r="A155" s="202"/>
      <c r="C155" s="204"/>
    </row>
    <row r="156" spans="1:8" ht="15">
      <c r="A156" s="202" t="s">
        <v>101</v>
      </c>
      <c r="B156" s="205"/>
      <c r="C156" s="204" t="s">
        <v>167</v>
      </c>
    </row>
    <row r="159" spans="1:8" ht="26.25">
      <c r="A159" s="207" t="s">
        <v>98</v>
      </c>
      <c r="B159" s="214">
        <f>выдача!U1</f>
        <v>45813</v>
      </c>
      <c r="C159" s="407"/>
      <c r="D159" s="407"/>
      <c r="E159" s="407"/>
      <c r="F159" s="407"/>
      <c r="G159" s="407"/>
      <c r="H159" s="407"/>
    </row>
    <row r="160" spans="1:8" ht="113.25" customHeight="1">
      <c r="A160" s="245"/>
      <c r="B160" s="218" t="s">
        <v>47</v>
      </c>
      <c r="C160" s="219" t="str">
        <f t="shared" ref="C160:H160" si="5">C2</f>
        <v>выход, гр.</v>
      </c>
      <c r="D160" s="261">
        <f t="shared" si="5"/>
        <v>0</v>
      </c>
      <c r="E160" s="261" t="str">
        <f t="shared" si="5"/>
        <v>калорийность</v>
      </c>
      <c r="F160" s="261" t="str">
        <f t="shared" si="5"/>
        <v>белки</v>
      </c>
      <c r="G160" s="261" t="str">
        <f t="shared" si="5"/>
        <v>жиры</v>
      </c>
      <c r="H160" s="261" t="str">
        <f t="shared" si="5"/>
        <v>углеводы</v>
      </c>
    </row>
    <row r="161" spans="1:8" ht="15" customHeight="1">
      <c r="A161" s="408" t="s">
        <v>53</v>
      </c>
      <c r="B161" s="220" t="str">
        <f>меню!D76</f>
        <v>гречневая каша молочная</v>
      </c>
      <c r="C161" s="220">
        <f>меню!E76</f>
        <v>250</v>
      </c>
      <c r="D161" s="220">
        <f>меню!F76</f>
        <v>0</v>
      </c>
      <c r="E161" s="220">
        <f>меню!G76</f>
        <v>117</v>
      </c>
      <c r="F161" s="220">
        <f>меню!H76</f>
        <v>4.32</v>
      </c>
      <c r="G161" s="220">
        <f>меню!I76</f>
        <v>4.97</v>
      </c>
      <c r="H161" s="220">
        <f>меню!J76</f>
        <v>13.71</v>
      </c>
    </row>
    <row r="162" spans="1:8" ht="15">
      <c r="A162" s="408"/>
      <c r="B162" s="220" t="str">
        <f>меню!D77</f>
        <v>какао</v>
      </c>
      <c r="C162" s="220">
        <f>меню!E77</f>
        <v>250</v>
      </c>
      <c r="D162" s="220">
        <f>меню!F77</f>
        <v>0</v>
      </c>
      <c r="E162" s="220">
        <f>меню!G77</f>
        <v>39.9</v>
      </c>
      <c r="F162" s="220">
        <f>меню!H77</f>
        <v>0.1</v>
      </c>
      <c r="G162" s="220">
        <f>меню!I77</f>
        <v>0</v>
      </c>
      <c r="H162" s="220">
        <f>меню!J77</f>
        <v>10</v>
      </c>
    </row>
    <row r="163" spans="1:8" ht="15">
      <c r="A163" s="408"/>
      <c r="B163" s="220" t="str">
        <f>меню!D78</f>
        <v>хлеб с маслом</v>
      </c>
      <c r="C163" s="220">
        <f>меню!E78</f>
        <v>60</v>
      </c>
      <c r="D163" s="220">
        <f>меню!F78</f>
        <v>0</v>
      </c>
      <c r="E163" s="220">
        <f>меню!G78</f>
        <v>275.8</v>
      </c>
      <c r="F163" s="220">
        <f>меню!H78</f>
        <v>9.15</v>
      </c>
      <c r="G163" s="220">
        <f>меню!I78</f>
        <v>7.0250000000000004</v>
      </c>
      <c r="H163" s="220">
        <f>меню!J78</f>
        <v>43.95</v>
      </c>
    </row>
    <row r="164" spans="1:8" ht="15">
      <c r="A164" s="408"/>
      <c r="B164" s="220">
        <f>меню!D79</f>
        <v>0</v>
      </c>
      <c r="C164" s="220">
        <f>меню!E79</f>
        <v>0</v>
      </c>
      <c r="D164" s="220">
        <f>меню!F79</f>
        <v>0</v>
      </c>
      <c r="E164" s="220">
        <f>меню!G79</f>
        <v>0</v>
      </c>
      <c r="F164" s="220">
        <f>меню!H79</f>
        <v>0</v>
      </c>
      <c r="G164" s="220">
        <f>меню!I79</f>
        <v>0</v>
      </c>
      <c r="H164" s="220">
        <f>меню!J79</f>
        <v>0</v>
      </c>
    </row>
    <row r="165" spans="1:8" ht="15" customHeight="1">
      <c r="A165" s="408" t="s">
        <v>57</v>
      </c>
      <c r="B165" s="220" t="str">
        <f>меню!D80</f>
        <v>щи из свежей капусты на курином бульоне с мясом птицы</v>
      </c>
      <c r="C165" s="220">
        <f>меню!E80</f>
        <v>250</v>
      </c>
      <c r="D165" s="220">
        <f>меню!F80</f>
        <v>0</v>
      </c>
      <c r="E165" s="220">
        <f>меню!G80</f>
        <v>152</v>
      </c>
      <c r="F165" s="220">
        <f>меню!H80</f>
        <v>4.97</v>
      </c>
      <c r="G165" s="220">
        <f>меню!I80</f>
        <v>6.19</v>
      </c>
      <c r="H165" s="220">
        <f>меню!J80</f>
        <v>21.3</v>
      </c>
    </row>
    <row r="166" spans="1:8" ht="15">
      <c r="A166" s="408"/>
      <c r="B166" s="220" t="str">
        <f>меню!D81</f>
        <v>картофельное пюре</v>
      </c>
      <c r="C166" s="220">
        <f>меню!E81</f>
        <v>200</v>
      </c>
      <c r="D166" s="220">
        <f>меню!F81</f>
        <v>0</v>
      </c>
      <c r="E166" s="220">
        <f>меню!G81</f>
        <v>192.5</v>
      </c>
      <c r="F166" s="220">
        <f>меню!H81</f>
        <v>5</v>
      </c>
      <c r="G166" s="220">
        <f>меню!I81</f>
        <v>10</v>
      </c>
      <c r="H166" s="220">
        <f>меню!J81</f>
        <v>40.75</v>
      </c>
    </row>
    <row r="167" spans="1:8" ht="15">
      <c r="A167" s="408"/>
      <c r="B167" s="220" t="str">
        <f>меню!D82</f>
        <v>сосиски</v>
      </c>
      <c r="C167" s="220">
        <f>меню!E82</f>
        <v>100</v>
      </c>
      <c r="D167" s="220">
        <f>меню!F82</f>
        <v>0</v>
      </c>
      <c r="E167" s="220">
        <f>меню!G82</f>
        <v>180.2</v>
      </c>
      <c r="F167" s="220">
        <f>меню!H82</f>
        <v>11.2</v>
      </c>
      <c r="G167" s="220">
        <f>меню!I82</f>
        <v>8.6999999999999993</v>
      </c>
      <c r="H167" s="220">
        <f>меню!J82</f>
        <v>11.7</v>
      </c>
    </row>
    <row r="168" spans="1:8" ht="15">
      <c r="A168" s="408"/>
      <c r="B168" s="220" t="str">
        <f>меню!D83</f>
        <v>компот</v>
      </c>
      <c r="C168" s="220">
        <f>меню!E83</f>
        <v>250</v>
      </c>
      <c r="D168" s="220">
        <f>меню!F83</f>
        <v>0</v>
      </c>
      <c r="E168" s="220">
        <f>меню!G83</f>
        <v>39.9</v>
      </c>
      <c r="F168" s="220">
        <f>меню!H83</f>
        <v>0.1</v>
      </c>
      <c r="G168" s="220">
        <f>меню!I83</f>
        <v>0</v>
      </c>
      <c r="H168" s="220">
        <f>меню!J83</f>
        <v>10</v>
      </c>
    </row>
    <row r="169" spans="1:8" ht="15">
      <c r="A169" s="408"/>
      <c r="B169" s="220" t="str">
        <f>меню!D84</f>
        <v>салат из свежих огурцов и помидоров</v>
      </c>
      <c r="C169" s="220">
        <f>меню!E84</f>
        <v>60</v>
      </c>
      <c r="D169" s="220">
        <f>меню!F84</f>
        <v>0</v>
      </c>
      <c r="E169" s="220">
        <f>меню!G84</f>
        <v>7.82</v>
      </c>
      <c r="F169" s="220">
        <f>меню!H84</f>
        <v>1.2</v>
      </c>
      <c r="G169" s="220">
        <f>меню!I84</f>
        <v>6</v>
      </c>
      <c r="H169" s="220">
        <f>меню!J84</f>
        <v>4.7</v>
      </c>
    </row>
    <row r="170" spans="1:8" ht="15">
      <c r="A170" s="408"/>
      <c r="B170" s="220" t="str">
        <f>меню!D85</f>
        <v>сок</v>
      </c>
      <c r="C170" s="220">
        <f>меню!E85</f>
        <v>200</v>
      </c>
      <c r="D170" s="220">
        <f>меню!F85</f>
        <v>0</v>
      </c>
      <c r="E170" s="220">
        <f>меню!G85</f>
        <v>0</v>
      </c>
      <c r="F170" s="220">
        <f>меню!H85</f>
        <v>0</v>
      </c>
      <c r="G170" s="220">
        <f>меню!I85</f>
        <v>0</v>
      </c>
      <c r="H170" s="220">
        <f>меню!J85</f>
        <v>0</v>
      </c>
    </row>
    <row r="171" spans="1:8" ht="15">
      <c r="A171" s="408"/>
      <c r="B171" s="220">
        <f>меню!D86</f>
        <v>0</v>
      </c>
      <c r="C171" s="220">
        <f>меню!E86</f>
        <v>0</v>
      </c>
      <c r="D171" s="220">
        <f>меню!F86</f>
        <v>0</v>
      </c>
      <c r="E171" s="220">
        <f>меню!G86</f>
        <v>0</v>
      </c>
      <c r="F171" s="220">
        <f>меню!H86</f>
        <v>0</v>
      </c>
      <c r="G171" s="220">
        <f>меню!I86</f>
        <v>0</v>
      </c>
      <c r="H171" s="220">
        <f>меню!J86</f>
        <v>0</v>
      </c>
    </row>
    <row r="172" spans="1:8" ht="15">
      <c r="A172" s="408"/>
      <c r="B172" s="220">
        <f>меню!D87</f>
        <v>0</v>
      </c>
      <c r="C172" s="220">
        <f>меню!E87</f>
        <v>0</v>
      </c>
      <c r="D172" s="220">
        <f>меню!F87</f>
        <v>0</v>
      </c>
      <c r="E172" s="220">
        <f>меню!G87</f>
        <v>0</v>
      </c>
      <c r="F172" s="220">
        <f>меню!H87</f>
        <v>0</v>
      </c>
      <c r="G172" s="220">
        <f>меню!I87</f>
        <v>0</v>
      </c>
      <c r="H172" s="220">
        <f>меню!J87</f>
        <v>0</v>
      </c>
    </row>
    <row r="173" spans="1:8" ht="15">
      <c r="A173" s="210"/>
      <c r="B173" s="208"/>
      <c r="C173" s="209"/>
      <c r="D173" s="271"/>
      <c r="E173" s="209"/>
      <c r="F173" s="209"/>
      <c r="G173" s="209"/>
      <c r="H173" s="223">
        <f>SUM(E161:E172)</f>
        <v>1005.1200000000001</v>
      </c>
    </row>
    <row r="174" spans="1:8" ht="15.75">
      <c r="A174" s="200"/>
    </row>
    <row r="175" spans="1:8" ht="15.75">
      <c r="A175" s="201" t="s">
        <v>99</v>
      </c>
      <c r="B175" s="212"/>
      <c r="C175" s="409">
        <f>выдача!U161</f>
        <v>221.5587142857143</v>
      </c>
      <c r="D175" s="410"/>
    </row>
    <row r="176" spans="1:8" ht="15.75">
      <c r="A176" s="201" t="s">
        <v>100</v>
      </c>
      <c r="B176" s="213"/>
      <c r="C176" s="409">
        <f>выдача!U160</f>
        <v>3101.8220000000001</v>
      </c>
      <c r="D176" s="410"/>
    </row>
    <row r="177" spans="1:8" ht="15">
      <c r="A177" s="202"/>
      <c r="B177" s="203"/>
      <c r="C177" s="204"/>
    </row>
    <row r="178" spans="1:8" ht="15">
      <c r="A178" s="202"/>
      <c r="C178" s="204"/>
    </row>
    <row r="179" spans="1:8" ht="15">
      <c r="A179" s="202" t="s">
        <v>101</v>
      </c>
      <c r="B179" s="205"/>
      <c r="C179" s="204" t="s">
        <v>167</v>
      </c>
    </row>
    <row r="181" spans="1:8" ht="26.25">
      <c r="A181" s="207" t="s">
        <v>98</v>
      </c>
      <c r="B181" s="214">
        <f>выдача!V1</f>
        <v>45814</v>
      </c>
      <c r="C181" s="407"/>
      <c r="D181" s="407"/>
      <c r="E181" s="407"/>
      <c r="F181" s="407"/>
      <c r="G181" s="407"/>
      <c r="H181" s="407"/>
    </row>
    <row r="182" spans="1:8" ht="106.5" customHeight="1">
      <c r="A182" s="246"/>
      <c r="B182" s="218" t="s">
        <v>47</v>
      </c>
      <c r="C182" s="219" t="str">
        <f t="shared" ref="C182:H182" si="6">C2</f>
        <v>выход, гр.</v>
      </c>
      <c r="D182" s="261">
        <f t="shared" si="6"/>
        <v>0</v>
      </c>
      <c r="E182" s="261" t="str">
        <f t="shared" si="6"/>
        <v>калорийность</v>
      </c>
      <c r="F182" s="261" t="str">
        <f t="shared" si="6"/>
        <v>белки</v>
      </c>
      <c r="G182" s="261" t="str">
        <f t="shared" si="6"/>
        <v>жиры</v>
      </c>
      <c r="H182" s="261" t="str">
        <f t="shared" si="6"/>
        <v>углеводы</v>
      </c>
    </row>
    <row r="183" spans="1:8" ht="15" customHeight="1">
      <c r="A183" s="408" t="s">
        <v>53</v>
      </c>
      <c r="B183" s="220" t="str">
        <f>меню!D88</f>
        <v>каша манная молочная</v>
      </c>
      <c r="C183" s="220">
        <f>меню!E88</f>
        <v>250</v>
      </c>
      <c r="D183" s="220">
        <f>меню!F88</f>
        <v>0</v>
      </c>
      <c r="E183" s="220">
        <f>меню!G88</f>
        <v>117</v>
      </c>
      <c r="F183" s="220">
        <f>меню!H88</f>
        <v>4.32</v>
      </c>
      <c r="G183" s="220">
        <f>меню!I88</f>
        <v>4.97</v>
      </c>
      <c r="H183" s="220">
        <f>меню!J88</f>
        <v>13.71</v>
      </c>
    </row>
    <row r="184" spans="1:8" ht="15">
      <c r="A184" s="408"/>
      <c r="B184" s="220" t="str">
        <f>меню!D89</f>
        <v>чай сладкий</v>
      </c>
      <c r="C184" s="220">
        <f>меню!E89</f>
        <v>250</v>
      </c>
      <c r="D184" s="220">
        <f>меню!F89</f>
        <v>0</v>
      </c>
      <c r="E184" s="220">
        <f>меню!G89</f>
        <v>0</v>
      </c>
      <c r="F184" s="220">
        <f>меню!H89</f>
        <v>0</v>
      </c>
      <c r="G184" s="220">
        <f>меню!I89</f>
        <v>0</v>
      </c>
      <c r="H184" s="220">
        <f>меню!J89</f>
        <v>0</v>
      </c>
    </row>
    <row r="185" spans="1:8" ht="15">
      <c r="A185" s="408"/>
      <c r="B185" s="220" t="str">
        <f>меню!D90</f>
        <v>хлеб с маслом</v>
      </c>
      <c r="C185" s="220">
        <f>меню!E90</f>
        <v>60</v>
      </c>
      <c r="D185" s="220">
        <f>меню!F90</f>
        <v>0</v>
      </c>
      <c r="E185" s="220">
        <f>меню!G90</f>
        <v>275.8</v>
      </c>
      <c r="F185" s="220">
        <f>меню!H90</f>
        <v>9.15</v>
      </c>
      <c r="G185" s="220">
        <f>меню!I90</f>
        <v>7.0250000000000004</v>
      </c>
      <c r="H185" s="220">
        <f>меню!J90</f>
        <v>43.95</v>
      </c>
    </row>
    <row r="186" spans="1:8" ht="15">
      <c r="A186" s="408"/>
      <c r="B186" s="220">
        <f>меню!D91</f>
        <v>0</v>
      </c>
      <c r="C186" s="220">
        <f>меню!E91</f>
        <v>0</v>
      </c>
      <c r="D186" s="220">
        <f>меню!F91</f>
        <v>0</v>
      </c>
      <c r="E186" s="220">
        <f>меню!G91</f>
        <v>0</v>
      </c>
      <c r="F186" s="220">
        <f>меню!H91</f>
        <v>0</v>
      </c>
      <c r="G186" s="220">
        <f>меню!I91</f>
        <v>0</v>
      </c>
      <c r="H186" s="220">
        <f>меню!J91</f>
        <v>0</v>
      </c>
    </row>
    <row r="187" spans="1:8" ht="15" customHeight="1">
      <c r="A187" s="408" t="s">
        <v>57</v>
      </c>
      <c r="B187" s="220" t="str">
        <f>меню!D92</f>
        <v>суп вермишелевый на курином бульоне с мясом птицы</v>
      </c>
      <c r="C187" s="220">
        <f>меню!E92</f>
        <v>250</v>
      </c>
      <c r="D187" s="220">
        <f>меню!F92</f>
        <v>0</v>
      </c>
      <c r="E187" s="220">
        <f>меню!G92</f>
        <v>118.2</v>
      </c>
      <c r="F187" s="220">
        <f>меню!H92</f>
        <v>3.5</v>
      </c>
      <c r="G187" s="220">
        <f>меню!I92</f>
        <v>4</v>
      </c>
      <c r="H187" s="220">
        <f>меню!J92</f>
        <v>14</v>
      </c>
    </row>
    <row r="188" spans="1:8" ht="15">
      <c r="A188" s="408"/>
      <c r="B188" s="220" t="str">
        <f>меню!D93</f>
        <v>пшенная каша</v>
      </c>
      <c r="C188" s="220">
        <f>меню!E93</f>
        <v>250</v>
      </c>
      <c r="D188" s="220">
        <f>меню!F93</f>
        <v>0</v>
      </c>
      <c r="E188" s="220">
        <f>меню!G93</f>
        <v>117</v>
      </c>
      <c r="F188" s="220">
        <f>меню!H93</f>
        <v>16.899999999999999</v>
      </c>
      <c r="G188" s="220">
        <f>меню!I93</f>
        <v>12</v>
      </c>
      <c r="H188" s="220">
        <f>меню!J93</f>
        <v>0.62</v>
      </c>
    </row>
    <row r="189" spans="1:8" ht="15">
      <c r="A189" s="408"/>
      <c r="B189" s="220" t="str">
        <f>меню!D94</f>
        <v>сосиски</v>
      </c>
      <c r="C189" s="220">
        <f>меню!E94</f>
        <v>100</v>
      </c>
      <c r="D189" s="220">
        <f>меню!F94</f>
        <v>0</v>
      </c>
      <c r="E189" s="220">
        <f>меню!G94</f>
        <v>180</v>
      </c>
      <c r="F189" s="220">
        <f>меню!H94</f>
        <v>11.7</v>
      </c>
      <c r="G189" s="220">
        <f>меню!I94</f>
        <v>8.6999999999999993</v>
      </c>
      <c r="H189" s="220">
        <f>меню!J94</f>
        <v>11.7</v>
      </c>
    </row>
    <row r="190" spans="1:8" ht="15">
      <c r="A190" s="408"/>
      <c r="B190" s="220" t="str">
        <f>меню!D95</f>
        <v>чай сладкий</v>
      </c>
      <c r="C190" s="220">
        <f>меню!E95</f>
        <v>250</v>
      </c>
      <c r="D190" s="220">
        <f>меню!F95</f>
        <v>0</v>
      </c>
      <c r="E190" s="220">
        <f>меню!G95</f>
        <v>39.9</v>
      </c>
      <c r="F190" s="220">
        <f>меню!H95</f>
        <v>0.1</v>
      </c>
      <c r="G190" s="220">
        <f>меню!I95</f>
        <v>0</v>
      </c>
      <c r="H190" s="220">
        <f>меню!J95</f>
        <v>10</v>
      </c>
    </row>
    <row r="191" spans="1:8" ht="15">
      <c r="A191" s="408"/>
      <c r="B191" s="220" t="str">
        <f>меню!D96</f>
        <v>яблоки</v>
      </c>
      <c r="C191" s="220">
        <f>меню!E96</f>
        <v>168</v>
      </c>
      <c r="D191" s="220">
        <f>меню!F96</f>
        <v>0</v>
      </c>
      <c r="E191" s="220">
        <f>меню!G96</f>
        <v>0</v>
      </c>
      <c r="F191" s="220">
        <f>меню!H96</f>
        <v>0</v>
      </c>
      <c r="G191" s="220">
        <f>меню!I96</f>
        <v>0</v>
      </c>
      <c r="H191" s="220">
        <f>меню!J96</f>
        <v>0</v>
      </c>
    </row>
    <row r="192" spans="1:8" ht="15">
      <c r="A192" s="408"/>
      <c r="B192" s="220" t="str">
        <f>меню!D97</f>
        <v>салат из свежих огурцов и помидоров</v>
      </c>
      <c r="C192" s="220">
        <f>меню!E97</f>
        <v>96</v>
      </c>
      <c r="D192" s="220">
        <f>меню!F97</f>
        <v>0</v>
      </c>
      <c r="E192" s="220">
        <f>меню!G97</f>
        <v>7.82</v>
      </c>
      <c r="F192" s="220">
        <f>меню!H97</f>
        <v>1.2</v>
      </c>
      <c r="G192" s="220">
        <f>меню!I97</f>
        <v>6</v>
      </c>
      <c r="H192" s="220">
        <f>меню!J97</f>
        <v>4.7</v>
      </c>
    </row>
    <row r="193" spans="1:8" ht="15">
      <c r="A193" s="408"/>
      <c r="B193" s="220">
        <f>меню!D98</f>
        <v>0</v>
      </c>
      <c r="C193" s="220">
        <f>меню!E98</f>
        <v>0</v>
      </c>
      <c r="D193" s="220">
        <f>меню!F98</f>
        <v>0</v>
      </c>
      <c r="E193" s="220">
        <f>меню!G98</f>
        <v>0</v>
      </c>
      <c r="F193" s="220">
        <f>меню!H98</f>
        <v>0</v>
      </c>
      <c r="G193" s="220">
        <f>меню!I98</f>
        <v>0</v>
      </c>
      <c r="H193" s="220">
        <f>меню!J98</f>
        <v>0</v>
      </c>
    </row>
    <row r="194" spans="1:8" ht="15">
      <c r="A194" s="408"/>
      <c r="B194" s="220">
        <f>меню!D99</f>
        <v>0</v>
      </c>
      <c r="C194" s="220">
        <f>меню!E99</f>
        <v>0</v>
      </c>
      <c r="D194" s="220">
        <f>меню!F99</f>
        <v>0</v>
      </c>
      <c r="E194" s="220">
        <f>меню!G99</f>
        <v>0</v>
      </c>
      <c r="F194" s="220">
        <f>меню!H99</f>
        <v>0</v>
      </c>
      <c r="G194" s="220">
        <f>меню!I99</f>
        <v>0</v>
      </c>
      <c r="H194" s="220">
        <f>меню!J99</f>
        <v>0</v>
      </c>
    </row>
    <row r="195" spans="1:8" ht="15">
      <c r="A195" s="210"/>
      <c r="B195" s="208"/>
      <c r="C195" s="209"/>
      <c r="D195" s="271"/>
      <c r="E195" s="209"/>
      <c r="F195" s="209"/>
      <c r="G195" s="209"/>
      <c r="H195" s="223">
        <f>SUM(E183:E194)</f>
        <v>855.72</v>
      </c>
    </row>
    <row r="196" spans="1:8" ht="20.25" customHeight="1">
      <c r="A196" s="200"/>
    </row>
    <row r="197" spans="1:8" ht="15.75">
      <c r="A197" s="201" t="s">
        <v>99</v>
      </c>
      <c r="B197" s="212"/>
      <c r="C197" s="409">
        <f>выдача!V161</f>
        <v>172.02178571428573</v>
      </c>
      <c r="D197" s="410"/>
    </row>
    <row r="198" spans="1:8" ht="15.75">
      <c r="A198" s="201" t="s">
        <v>100</v>
      </c>
      <c r="B198" s="213"/>
      <c r="C198" s="409">
        <f>выдача!V160</f>
        <v>2408.3050000000003</v>
      </c>
      <c r="D198" s="410"/>
    </row>
    <row r="199" spans="1:8" ht="15">
      <c r="A199" s="202"/>
      <c r="B199" s="203"/>
      <c r="C199" s="204"/>
    </row>
    <row r="200" spans="1:8" ht="15">
      <c r="A200" s="202"/>
      <c r="C200" s="204"/>
    </row>
    <row r="201" spans="1:8" ht="15">
      <c r="A201" s="202" t="s">
        <v>101</v>
      </c>
      <c r="B201" s="205"/>
      <c r="C201" s="204" t="s">
        <v>167</v>
      </c>
    </row>
    <row r="202" spans="1:8" ht="17.25" customHeight="1"/>
    <row r="204" spans="1:8" ht="26.25">
      <c r="A204" s="207" t="s">
        <v>98</v>
      </c>
      <c r="B204" s="214">
        <f>выдача!W1</f>
        <v>45817</v>
      </c>
      <c r="C204" s="407"/>
      <c r="D204" s="407"/>
      <c r="E204" s="407"/>
      <c r="F204" s="407"/>
      <c r="G204" s="407"/>
      <c r="H204" s="407"/>
    </row>
    <row r="205" spans="1:8" ht="132" customHeight="1">
      <c r="A205" s="245"/>
      <c r="B205" s="218" t="s">
        <v>47</v>
      </c>
      <c r="C205" s="219" t="str">
        <f t="shared" ref="C205:H205" si="7">C2</f>
        <v>выход, гр.</v>
      </c>
      <c r="D205" s="261">
        <f t="shared" si="7"/>
        <v>0</v>
      </c>
      <c r="E205" s="261" t="str">
        <f t="shared" si="7"/>
        <v>калорийность</v>
      </c>
      <c r="F205" s="261" t="str">
        <f t="shared" si="7"/>
        <v>белки</v>
      </c>
      <c r="G205" s="261" t="str">
        <f t="shared" si="7"/>
        <v>жиры</v>
      </c>
      <c r="H205" s="261" t="str">
        <f t="shared" si="7"/>
        <v>углеводы</v>
      </c>
    </row>
    <row r="206" spans="1:8" ht="15" customHeight="1">
      <c r="A206" s="408" t="s">
        <v>53</v>
      </c>
      <c r="B206" s="220" t="str">
        <f>меню!D100</f>
        <v>каша рисовая молочная</v>
      </c>
      <c r="C206" s="220">
        <f>меню!E100</f>
        <v>250</v>
      </c>
      <c r="D206" s="220">
        <f>меню!F100</f>
        <v>0</v>
      </c>
      <c r="E206" s="220">
        <f>меню!G100</f>
        <v>117</v>
      </c>
      <c r="F206" s="220">
        <f>меню!H100</f>
        <v>4.32</v>
      </c>
      <c r="G206" s="220">
        <f>меню!I100</f>
        <v>4.97</v>
      </c>
      <c r="H206" s="220">
        <f>меню!J100</f>
        <v>13.71</v>
      </c>
    </row>
    <row r="207" spans="1:8" ht="15">
      <c r="A207" s="408"/>
      <c r="B207" s="220" t="str">
        <f>меню!D101</f>
        <v>чай сладкий</v>
      </c>
      <c r="C207" s="220">
        <f>меню!E101</f>
        <v>250</v>
      </c>
      <c r="D207" s="220">
        <f>меню!F101</f>
        <v>0</v>
      </c>
      <c r="E207" s="220">
        <f>меню!G101</f>
        <v>39.9</v>
      </c>
      <c r="F207" s="220">
        <f>меню!H101</f>
        <v>0.1</v>
      </c>
      <c r="G207" s="220">
        <f>меню!I101</f>
        <v>0</v>
      </c>
      <c r="H207" s="220">
        <f>меню!J101</f>
        <v>10</v>
      </c>
    </row>
    <row r="208" spans="1:8" ht="15">
      <c r="A208" s="408"/>
      <c r="B208" s="220" t="str">
        <f>меню!D102</f>
        <v>хлеб с маслом</v>
      </c>
      <c r="C208" s="220">
        <f>меню!E102</f>
        <v>60</v>
      </c>
      <c r="D208" s="220">
        <f>меню!F102</f>
        <v>0</v>
      </c>
      <c r="E208" s="220">
        <f>меню!G102</f>
        <v>275.8</v>
      </c>
      <c r="F208" s="220">
        <f>меню!H102</f>
        <v>9.15</v>
      </c>
      <c r="G208" s="220">
        <f>меню!I102</f>
        <v>7.0250000000000004</v>
      </c>
      <c r="H208" s="220">
        <f>меню!J102</f>
        <v>43.95</v>
      </c>
    </row>
    <row r="209" spans="1:8" ht="15">
      <c r="A209" s="408"/>
      <c r="B209" s="220">
        <f>меню!D103</f>
        <v>0</v>
      </c>
      <c r="C209" s="220">
        <f>меню!E103</f>
        <v>0</v>
      </c>
      <c r="D209" s="220">
        <f>меню!F103</f>
        <v>0</v>
      </c>
      <c r="E209" s="220">
        <f>меню!G103</f>
        <v>0</v>
      </c>
      <c r="F209" s="220">
        <f>меню!H103</f>
        <v>0</v>
      </c>
      <c r="G209" s="220">
        <f>меню!I103</f>
        <v>0</v>
      </c>
      <c r="H209" s="220">
        <f>меню!J103</f>
        <v>0</v>
      </c>
    </row>
    <row r="210" spans="1:8" ht="15" customHeight="1">
      <c r="A210" s="408" t="s">
        <v>57</v>
      </c>
      <c r="B210" s="220" t="str">
        <f>меню!D104</f>
        <v>гороховый суп на курином бульоне</v>
      </c>
      <c r="C210" s="220">
        <f>меню!E104</f>
        <v>250</v>
      </c>
      <c r="D210" s="220">
        <f>меню!F104</f>
        <v>0</v>
      </c>
      <c r="E210" s="220">
        <f>меню!G104</f>
        <v>143.69999999999999</v>
      </c>
      <c r="F210" s="220">
        <f>меню!H104</f>
        <v>5.5</v>
      </c>
      <c r="G210" s="220">
        <f>меню!I104</f>
        <v>4</v>
      </c>
      <c r="H210" s="220">
        <f>меню!J104</f>
        <v>14.2</v>
      </c>
    </row>
    <row r="211" spans="1:8" ht="15">
      <c r="A211" s="408"/>
      <c r="B211" s="220" t="str">
        <f>меню!D105</f>
        <v>гречневая каша с подливой</v>
      </c>
      <c r="C211" s="220">
        <f>меню!E105</f>
        <v>250</v>
      </c>
      <c r="D211" s="220">
        <f>меню!F105</f>
        <v>0</v>
      </c>
      <c r="E211" s="220">
        <f>меню!G105</f>
        <v>117</v>
      </c>
      <c r="F211" s="220">
        <f>меню!H105</f>
        <v>16.899999999999999</v>
      </c>
      <c r="G211" s="220">
        <f>меню!I105</f>
        <v>12</v>
      </c>
      <c r="H211" s="220">
        <f>меню!J105</f>
        <v>0.62</v>
      </c>
    </row>
    <row r="212" spans="1:8" ht="15">
      <c r="A212" s="408"/>
      <c r="B212" s="220" t="str">
        <f>меню!D106</f>
        <v>рыба</v>
      </c>
      <c r="C212" s="220">
        <f>меню!E106</f>
        <v>100</v>
      </c>
      <c r="D212" s="220">
        <f>меню!F106</f>
        <v>0</v>
      </c>
      <c r="E212" s="220">
        <f>меню!G106</f>
        <v>180.2</v>
      </c>
      <c r="F212" s="220">
        <f>меню!H106</f>
        <v>11.2</v>
      </c>
      <c r="G212" s="220">
        <f>меню!I106</f>
        <v>8.6999999999999993</v>
      </c>
      <c r="H212" s="220">
        <f>меню!J106</f>
        <v>11.7</v>
      </c>
    </row>
    <row r="213" spans="1:8" ht="15">
      <c r="A213" s="408"/>
      <c r="B213" s="220" t="str">
        <f>меню!D107</f>
        <v>кисель</v>
      </c>
      <c r="C213" s="220">
        <f>меню!E107</f>
        <v>250</v>
      </c>
      <c r="D213" s="220">
        <f>меню!F107</f>
        <v>0</v>
      </c>
      <c r="E213" s="220">
        <f>меню!G107</f>
        <v>80</v>
      </c>
      <c r="F213" s="220">
        <f>меню!H107</f>
        <v>0</v>
      </c>
      <c r="G213" s="220">
        <f>меню!I107</f>
        <v>0</v>
      </c>
      <c r="H213" s="220">
        <f>меню!J107</f>
        <v>19.600000000000001</v>
      </c>
    </row>
    <row r="214" spans="1:8" ht="15">
      <c r="A214" s="408"/>
      <c r="B214" s="220" t="str">
        <f>меню!D108</f>
        <v>салат из свежих огурцов и помидоров</v>
      </c>
      <c r="C214" s="220">
        <f>меню!E108</f>
        <v>72</v>
      </c>
      <c r="D214" s="220">
        <f>меню!F108</f>
        <v>0</v>
      </c>
      <c r="E214" s="220">
        <f>меню!G108</f>
        <v>7.82</v>
      </c>
      <c r="F214" s="220">
        <f>меню!H108</f>
        <v>1.2</v>
      </c>
      <c r="G214" s="220">
        <f>меню!I108</f>
        <v>6</v>
      </c>
      <c r="H214" s="220">
        <f>меню!J108</f>
        <v>4.7</v>
      </c>
    </row>
    <row r="215" spans="1:8" ht="15">
      <c r="A215" s="408"/>
      <c r="B215" s="220" t="str">
        <f>меню!D109</f>
        <v>апельсины</v>
      </c>
      <c r="C215" s="220">
        <f>меню!E109</f>
        <v>248</v>
      </c>
      <c r="D215" s="220">
        <f>меню!F109</f>
        <v>0</v>
      </c>
      <c r="E215" s="220">
        <f>меню!G109</f>
        <v>0</v>
      </c>
      <c r="F215" s="220">
        <f>меню!H109</f>
        <v>0</v>
      </c>
      <c r="G215" s="220">
        <f>меню!I109</f>
        <v>0</v>
      </c>
      <c r="H215" s="220">
        <f>меню!J109</f>
        <v>0</v>
      </c>
    </row>
    <row r="216" spans="1:8" ht="15">
      <c r="A216" s="408"/>
      <c r="B216" s="220">
        <f>меню!D110</f>
        <v>0</v>
      </c>
      <c r="C216" s="220">
        <f>меню!E110</f>
        <v>0</v>
      </c>
      <c r="D216" s="220">
        <f>меню!F110</f>
        <v>0</v>
      </c>
      <c r="E216" s="220">
        <f>меню!G110</f>
        <v>0</v>
      </c>
      <c r="F216" s="220">
        <f>меню!H110</f>
        <v>0</v>
      </c>
      <c r="G216" s="220">
        <f>меню!I110</f>
        <v>0</v>
      </c>
      <c r="H216" s="220">
        <f>меню!J110</f>
        <v>0</v>
      </c>
    </row>
    <row r="217" spans="1:8" ht="15">
      <c r="A217" s="408"/>
      <c r="B217" s="220">
        <f>меню!D111</f>
        <v>0</v>
      </c>
      <c r="C217" s="220">
        <f>меню!E111</f>
        <v>0</v>
      </c>
      <c r="D217" s="220">
        <f>меню!F111</f>
        <v>0</v>
      </c>
      <c r="E217" s="220">
        <f>меню!G111</f>
        <v>0</v>
      </c>
      <c r="F217" s="220">
        <f>меню!H111</f>
        <v>0</v>
      </c>
      <c r="G217" s="220">
        <f>меню!I111</f>
        <v>0</v>
      </c>
      <c r="H217" s="220">
        <f>меню!J111</f>
        <v>0</v>
      </c>
    </row>
    <row r="218" spans="1:8" ht="15">
      <c r="A218" s="210"/>
      <c r="B218" s="242"/>
      <c r="C218" s="243"/>
      <c r="D218" s="272"/>
      <c r="E218" s="243"/>
      <c r="F218" s="243"/>
      <c r="G218" s="243"/>
      <c r="H218" s="223">
        <f>SUM(E206:E217)</f>
        <v>961.42000000000019</v>
      </c>
    </row>
    <row r="219" spans="1:8" ht="15.75">
      <c r="A219" s="200"/>
    </row>
    <row r="220" spans="1:8" ht="15.75">
      <c r="A220" s="201" t="s">
        <v>99</v>
      </c>
      <c r="B220" s="212"/>
      <c r="C220" s="409">
        <f>выдача!W161</f>
        <v>203.08335714285718</v>
      </c>
      <c r="D220" s="410"/>
    </row>
    <row r="221" spans="1:8" ht="15.75">
      <c r="A221" s="201" t="s">
        <v>100</v>
      </c>
      <c r="B221" s="213"/>
      <c r="C221" s="409">
        <f>выдача!W160</f>
        <v>2843.1670000000004</v>
      </c>
      <c r="D221" s="410"/>
    </row>
    <row r="222" spans="1:8" ht="15">
      <c r="A222" s="202"/>
      <c r="B222" s="203"/>
      <c r="C222" s="204"/>
    </row>
    <row r="223" spans="1:8" ht="15">
      <c r="A223" s="202"/>
      <c r="C223" s="204"/>
    </row>
    <row r="224" spans="1:8" ht="15">
      <c r="A224" s="202" t="s">
        <v>101</v>
      </c>
      <c r="B224" s="205"/>
      <c r="C224" s="204" t="s">
        <v>167</v>
      </c>
    </row>
    <row r="226" spans="1:8" ht="26.25">
      <c r="A226" s="207" t="s">
        <v>98</v>
      </c>
      <c r="B226" s="214">
        <f>выдача!X1</f>
        <v>45818</v>
      </c>
      <c r="C226" s="407"/>
      <c r="D226" s="407"/>
      <c r="E226" s="407"/>
      <c r="F226" s="407"/>
      <c r="G226" s="407"/>
      <c r="H226" s="407"/>
    </row>
    <row r="227" spans="1:8" ht="141.75" customHeight="1">
      <c r="A227" s="246"/>
      <c r="B227" s="218" t="s">
        <v>47</v>
      </c>
      <c r="C227" s="219" t="str">
        <f t="shared" ref="C227:H227" si="8">C2</f>
        <v>выход, гр.</v>
      </c>
      <c r="D227" s="261">
        <f t="shared" si="8"/>
        <v>0</v>
      </c>
      <c r="E227" s="261" t="str">
        <f t="shared" si="8"/>
        <v>калорийность</v>
      </c>
      <c r="F227" s="261" t="str">
        <f t="shared" si="8"/>
        <v>белки</v>
      </c>
      <c r="G227" s="261" t="str">
        <f t="shared" si="8"/>
        <v>жиры</v>
      </c>
      <c r="H227" s="261" t="str">
        <f t="shared" si="8"/>
        <v>углеводы</v>
      </c>
    </row>
    <row r="228" spans="1:8" ht="15">
      <c r="A228" s="408" t="s">
        <v>53</v>
      </c>
      <c r="B228" s="220" t="str">
        <f>меню!D112</f>
        <v>манная каша молочная</v>
      </c>
      <c r="C228" s="220">
        <f>меню!E112</f>
        <v>250</v>
      </c>
      <c r="D228" s="220">
        <f>меню!F112</f>
        <v>0</v>
      </c>
      <c r="E228" s="220">
        <f>меню!G112</f>
        <v>117</v>
      </c>
      <c r="F228" s="220">
        <f>меню!H112</f>
        <v>4.32</v>
      </c>
      <c r="G228" s="220">
        <f>меню!I112</f>
        <v>4.97</v>
      </c>
      <c r="H228" s="220">
        <f>меню!J112</f>
        <v>13.71</v>
      </c>
    </row>
    <row r="229" spans="1:8" ht="15">
      <c r="A229" s="408"/>
      <c r="B229" s="220" t="str">
        <f>меню!D113</f>
        <v>какао</v>
      </c>
      <c r="C229" s="220">
        <f>меню!E113</f>
        <v>250</v>
      </c>
      <c r="D229" s="220">
        <f>меню!F113</f>
        <v>0</v>
      </c>
      <c r="E229" s="220">
        <f>меню!G113</f>
        <v>39.9</v>
      </c>
      <c r="F229" s="220">
        <f>меню!H113</f>
        <v>0.1</v>
      </c>
      <c r="G229" s="220">
        <f>меню!I113</f>
        <v>0</v>
      </c>
      <c r="H229" s="220">
        <f>меню!J113</f>
        <v>10</v>
      </c>
    </row>
    <row r="230" spans="1:8" ht="15">
      <c r="A230" s="408"/>
      <c r="B230" s="220" t="str">
        <f>меню!D114</f>
        <v>хлеб с маслом</v>
      </c>
      <c r="C230" s="220">
        <f>меню!E114</f>
        <v>60</v>
      </c>
      <c r="D230" s="220">
        <f>меню!F114</f>
        <v>0</v>
      </c>
      <c r="E230" s="220">
        <f>меню!G114</f>
        <v>275.8</v>
      </c>
      <c r="F230" s="220">
        <f>меню!H114</f>
        <v>9.15</v>
      </c>
      <c r="G230" s="220">
        <f>меню!I114</f>
        <v>7.0250000000000004</v>
      </c>
      <c r="H230" s="220">
        <f>меню!J114</f>
        <v>43.95</v>
      </c>
    </row>
    <row r="231" spans="1:8" ht="15">
      <c r="A231" s="408"/>
      <c r="B231" s="220">
        <f>меню!D115</f>
        <v>0</v>
      </c>
      <c r="C231" s="220">
        <f>меню!E115</f>
        <v>0</v>
      </c>
      <c r="D231" s="220">
        <f>меню!F115</f>
        <v>0</v>
      </c>
      <c r="E231" s="220">
        <f>меню!G115</f>
        <v>0</v>
      </c>
      <c r="F231" s="220">
        <f>меню!H115</f>
        <v>0</v>
      </c>
      <c r="G231" s="220">
        <f>меню!I115</f>
        <v>0</v>
      </c>
      <c r="H231" s="220">
        <f>меню!J115</f>
        <v>0</v>
      </c>
    </row>
    <row r="232" spans="1:8" ht="15">
      <c r="A232" s="408" t="s">
        <v>57</v>
      </c>
      <c r="B232" s="220" t="str">
        <f>меню!D116</f>
        <v>щи из свежей капусты на курином бульоне</v>
      </c>
      <c r="C232" s="220">
        <f>меню!E116</f>
        <v>250</v>
      </c>
      <c r="D232" s="220">
        <f>меню!F116</f>
        <v>0</v>
      </c>
      <c r="E232" s="220">
        <f>меню!G116</f>
        <v>120.9</v>
      </c>
      <c r="F232" s="220">
        <f>меню!H116</f>
        <v>2.5</v>
      </c>
      <c r="G232" s="220">
        <f>меню!I116</f>
        <v>8.1999999999999993</v>
      </c>
      <c r="H232" s="220">
        <f>меню!J116</f>
        <v>25.7</v>
      </c>
    </row>
    <row r="233" spans="1:8" ht="15">
      <c r="A233" s="408"/>
      <c r="B233" s="220" t="str">
        <f>меню!D117</f>
        <v>картофельное пюре</v>
      </c>
      <c r="C233" s="220">
        <f>меню!E117</f>
        <v>250</v>
      </c>
      <c r="D233" s="220">
        <f>меню!F117</f>
        <v>0</v>
      </c>
      <c r="E233" s="220">
        <f>меню!G117</f>
        <v>117</v>
      </c>
      <c r="F233" s="220">
        <f>меню!H117</f>
        <v>16.899999999999999</v>
      </c>
      <c r="G233" s="220">
        <f>меню!I117</f>
        <v>12</v>
      </c>
      <c r="H233" s="220">
        <f>меню!J117</f>
        <v>0.62</v>
      </c>
    </row>
    <row r="234" spans="1:8" ht="15">
      <c r="A234" s="408"/>
      <c r="B234" s="220" t="str">
        <f>меню!D118</f>
        <v>сосиски</v>
      </c>
      <c r="C234" s="220">
        <f>меню!E118</f>
        <v>0</v>
      </c>
      <c r="D234" s="220">
        <f>меню!F118</f>
        <v>0</v>
      </c>
      <c r="E234" s="220">
        <f>меню!G118</f>
        <v>0</v>
      </c>
      <c r="F234" s="220">
        <f>меню!H118</f>
        <v>0</v>
      </c>
      <c r="G234" s="220">
        <f>меню!I118</f>
        <v>0</v>
      </c>
      <c r="H234" s="220">
        <f>меню!J118</f>
        <v>0</v>
      </c>
    </row>
    <row r="235" spans="1:8" ht="15">
      <c r="A235" s="408"/>
      <c r="B235" s="220" t="str">
        <f>меню!D119</f>
        <v>чай сладкий</v>
      </c>
      <c r="C235" s="220">
        <f>меню!E119</f>
        <v>250</v>
      </c>
      <c r="D235" s="220">
        <f>меню!F119</f>
        <v>0</v>
      </c>
      <c r="E235" s="220">
        <f>меню!G119</f>
        <v>39.9</v>
      </c>
      <c r="F235" s="220">
        <f>меню!H119</f>
        <v>0.1</v>
      </c>
      <c r="G235" s="220">
        <f>меню!I119</f>
        <v>0</v>
      </c>
      <c r="H235" s="220">
        <f>меню!J119</f>
        <v>10</v>
      </c>
    </row>
    <row r="236" spans="1:8" ht="15">
      <c r="A236" s="408"/>
      <c r="B236" s="220" t="str">
        <f>меню!D120</f>
        <v>салат из свежих огурцов и помидоров</v>
      </c>
      <c r="C236" s="220">
        <f>меню!E120</f>
        <v>100</v>
      </c>
      <c r="D236" s="220">
        <f>меню!F120</f>
        <v>0</v>
      </c>
      <c r="E236" s="220">
        <f>меню!G120</f>
        <v>7.82</v>
      </c>
      <c r="F236" s="220">
        <f>меню!H120</f>
        <v>1.2</v>
      </c>
      <c r="G236" s="220">
        <f>меню!I120</f>
        <v>6</v>
      </c>
      <c r="H236" s="220">
        <f>меню!J120</f>
        <v>4.7</v>
      </c>
    </row>
    <row r="237" spans="1:8" ht="15">
      <c r="A237" s="408"/>
      <c r="B237" s="220" t="str">
        <f>меню!D121</f>
        <v>бананы</v>
      </c>
      <c r="C237" s="220">
        <f>меню!E121</f>
        <v>0</v>
      </c>
      <c r="D237" s="220">
        <f>меню!F121</f>
        <v>0</v>
      </c>
      <c r="E237" s="220">
        <f>меню!G121</f>
        <v>0</v>
      </c>
      <c r="F237" s="220">
        <f>меню!H121</f>
        <v>0</v>
      </c>
      <c r="G237" s="220">
        <f>меню!I121</f>
        <v>0</v>
      </c>
      <c r="H237" s="220">
        <f>меню!J121</f>
        <v>0</v>
      </c>
    </row>
    <row r="238" spans="1:8" ht="15">
      <c r="A238" s="408"/>
      <c r="B238" s="220">
        <f>меню!D122</f>
        <v>0</v>
      </c>
      <c r="C238" s="220">
        <f>меню!E122</f>
        <v>0</v>
      </c>
      <c r="D238" s="220">
        <f>меню!F122</f>
        <v>0</v>
      </c>
      <c r="E238" s="220">
        <f>меню!G122</f>
        <v>0</v>
      </c>
      <c r="F238" s="220">
        <f>меню!H122</f>
        <v>0</v>
      </c>
      <c r="G238" s="220">
        <f>меню!I122</f>
        <v>0</v>
      </c>
      <c r="H238" s="220">
        <f>меню!J122</f>
        <v>0</v>
      </c>
    </row>
    <row r="239" spans="1:8" ht="15">
      <c r="A239" s="408"/>
      <c r="B239" s="220">
        <f>меню!D123</f>
        <v>0</v>
      </c>
      <c r="C239" s="220">
        <f>меню!E123</f>
        <v>0</v>
      </c>
      <c r="D239" s="220">
        <f>меню!F123</f>
        <v>0</v>
      </c>
      <c r="E239" s="220">
        <f>меню!G123</f>
        <v>0</v>
      </c>
      <c r="F239" s="220">
        <f>меню!H123</f>
        <v>0</v>
      </c>
      <c r="G239" s="220">
        <f>меню!I123</f>
        <v>0</v>
      </c>
      <c r="H239" s="220">
        <f>меню!J123</f>
        <v>0</v>
      </c>
    </row>
    <row r="240" spans="1:8" ht="15">
      <c r="A240" s="210"/>
      <c r="B240" s="242"/>
      <c r="C240" s="243"/>
      <c r="D240" s="272"/>
      <c r="E240" s="243"/>
      <c r="F240" s="243"/>
      <c r="G240" s="243"/>
      <c r="H240" s="223">
        <f>SUM(E228:E239)</f>
        <v>718.32</v>
      </c>
    </row>
    <row r="241" spans="1:8" ht="15.75">
      <c r="A241" s="200"/>
    </row>
    <row r="242" spans="1:8" ht="15.75">
      <c r="A242" s="201" t="s">
        <v>99</v>
      </c>
      <c r="B242" s="212"/>
      <c r="C242" s="409">
        <f>выдача!X161</f>
        <v>237.62292857142856</v>
      </c>
      <c r="D242" s="410"/>
    </row>
    <row r="243" spans="1:8" ht="15.75">
      <c r="A243" s="201" t="s">
        <v>100</v>
      </c>
      <c r="B243" s="213"/>
      <c r="C243" s="409">
        <f>выдача!X160</f>
        <v>3326.721</v>
      </c>
      <c r="D243" s="410"/>
    </row>
    <row r="244" spans="1:8" ht="15">
      <c r="A244" s="202"/>
      <c r="B244" s="203"/>
      <c r="C244" s="204"/>
    </row>
    <row r="245" spans="1:8" ht="15">
      <c r="A245" s="202"/>
      <c r="C245" s="204"/>
    </row>
    <row r="246" spans="1:8" ht="15">
      <c r="A246" s="202" t="s">
        <v>101</v>
      </c>
      <c r="B246" s="205"/>
      <c r="C246" s="204" t="s">
        <v>167</v>
      </c>
    </row>
    <row r="249" spans="1:8" ht="11.25" customHeight="1"/>
    <row r="250" spans="1:8" ht="26.25">
      <c r="A250" s="207" t="s">
        <v>98</v>
      </c>
      <c r="B250" s="214">
        <f>выдача!Y1</f>
        <v>45819</v>
      </c>
      <c r="C250" s="407"/>
      <c r="D250" s="407"/>
      <c r="E250" s="407"/>
      <c r="F250" s="407"/>
      <c r="G250" s="407"/>
      <c r="H250" s="407"/>
    </row>
    <row r="251" spans="1:8" ht="132" customHeight="1">
      <c r="A251" s="245"/>
      <c r="B251" s="218" t="s">
        <v>47</v>
      </c>
      <c r="C251" s="219" t="str">
        <f t="shared" ref="C251:H251" si="9">C2</f>
        <v>выход, гр.</v>
      </c>
      <c r="D251" s="261">
        <f t="shared" si="9"/>
        <v>0</v>
      </c>
      <c r="E251" s="261" t="str">
        <f t="shared" si="9"/>
        <v>калорийность</v>
      </c>
      <c r="F251" s="261" t="str">
        <f t="shared" si="9"/>
        <v>белки</v>
      </c>
      <c r="G251" s="261" t="str">
        <f t="shared" si="9"/>
        <v>жиры</v>
      </c>
      <c r="H251" s="261" t="str">
        <f t="shared" si="9"/>
        <v>углеводы</v>
      </c>
    </row>
    <row r="252" spans="1:8" ht="15">
      <c r="A252" s="408" t="s">
        <v>53</v>
      </c>
      <c r="B252" s="220" t="str">
        <f>меню!D124</f>
        <v>каша пшенная молочная</v>
      </c>
      <c r="C252" s="220">
        <f>меню!E124</f>
        <v>250</v>
      </c>
      <c r="D252" s="220">
        <f>меню!F124</f>
        <v>0</v>
      </c>
      <c r="E252" s="220">
        <f>меню!G124</f>
        <v>117</v>
      </c>
      <c r="F252" s="220">
        <f>меню!H124</f>
        <v>4.32</v>
      </c>
      <c r="G252" s="220">
        <f>меню!I124</f>
        <v>4.97</v>
      </c>
      <c r="H252" s="220">
        <f>меню!J124</f>
        <v>13.71</v>
      </c>
    </row>
    <row r="253" spans="1:8" ht="15">
      <c r="A253" s="408"/>
      <c r="B253" s="220" t="str">
        <f>меню!D125</f>
        <v>чай сладкий</v>
      </c>
      <c r="C253" s="220">
        <f>меню!E125</f>
        <v>250</v>
      </c>
      <c r="D253" s="220">
        <f>меню!F125</f>
        <v>0</v>
      </c>
      <c r="E253" s="220">
        <f>меню!G125</f>
        <v>39.9</v>
      </c>
      <c r="F253" s="220">
        <f>меню!H125</f>
        <v>0.1</v>
      </c>
      <c r="G253" s="220">
        <f>меню!I125</f>
        <v>0</v>
      </c>
      <c r="H253" s="220">
        <f>меню!J125</f>
        <v>10</v>
      </c>
    </row>
    <row r="254" spans="1:8" ht="15">
      <c r="A254" s="408"/>
      <c r="B254" s="220" t="str">
        <f>меню!D126</f>
        <v>хлеб с маслом</v>
      </c>
      <c r="C254" s="220">
        <f>меню!E126</f>
        <v>60</v>
      </c>
      <c r="D254" s="220">
        <f>меню!F126</f>
        <v>0</v>
      </c>
      <c r="E254" s="220">
        <f>меню!G126</f>
        <v>275.8</v>
      </c>
      <c r="F254" s="220">
        <f>меню!H126</f>
        <v>9.15</v>
      </c>
      <c r="G254" s="220">
        <f>меню!I126</f>
        <v>7.0250000000000004</v>
      </c>
      <c r="H254" s="220">
        <f>меню!J126</f>
        <v>43.95</v>
      </c>
    </row>
    <row r="255" spans="1:8" ht="15">
      <c r="A255" s="408"/>
      <c r="B255" s="220">
        <f>меню!D127</f>
        <v>0</v>
      </c>
      <c r="C255" s="220">
        <f>меню!E127</f>
        <v>0</v>
      </c>
      <c r="D255" s="220">
        <f>меню!F127</f>
        <v>0</v>
      </c>
      <c r="E255" s="220">
        <f>меню!G127</f>
        <v>0</v>
      </c>
      <c r="F255" s="220">
        <f>меню!H127</f>
        <v>0</v>
      </c>
      <c r="G255" s="220">
        <f>меню!I127</f>
        <v>0</v>
      </c>
      <c r="H255" s="220">
        <f>меню!J127</f>
        <v>0</v>
      </c>
    </row>
    <row r="256" spans="1:8" ht="15">
      <c r="A256" s="408" t="s">
        <v>57</v>
      </c>
      <c r="B256" s="220" t="str">
        <f>меню!D128</f>
        <v>рисовый суп на курином бульоне</v>
      </c>
      <c r="C256" s="220">
        <f>меню!E128</f>
        <v>250</v>
      </c>
      <c r="D256" s="220">
        <f>меню!F128</f>
        <v>0</v>
      </c>
      <c r="E256" s="220">
        <f>меню!G128</f>
        <v>152</v>
      </c>
      <c r="F256" s="220">
        <f>меню!H128</f>
        <v>4.97</v>
      </c>
      <c r="G256" s="220">
        <f>меню!I128</f>
        <v>6.19</v>
      </c>
      <c r="H256" s="220">
        <f>меню!J128</f>
        <v>21.3</v>
      </c>
    </row>
    <row r="257" spans="1:8" ht="15">
      <c r="A257" s="408"/>
      <c r="B257" s="220" t="str">
        <f>меню!D129</f>
        <v>каша гречневая</v>
      </c>
      <c r="C257" s="220">
        <f>меню!E129</f>
        <v>200</v>
      </c>
      <c r="D257" s="220">
        <f>меню!F129</f>
        <v>0</v>
      </c>
      <c r="E257" s="220">
        <f>меню!G129</f>
        <v>192.5</v>
      </c>
      <c r="F257" s="220">
        <f>меню!H129</f>
        <v>5</v>
      </c>
      <c r="G257" s="220">
        <f>меню!I129</f>
        <v>10</v>
      </c>
      <c r="H257" s="220">
        <f>меню!J129</f>
        <v>40.75</v>
      </c>
    </row>
    <row r="258" spans="1:8" ht="15">
      <c r="A258" s="408"/>
      <c r="B258" s="220" t="str">
        <f>меню!D130</f>
        <v>сосиски</v>
      </c>
      <c r="C258" s="220">
        <f>меню!E130</f>
        <v>107</v>
      </c>
      <c r="D258" s="220">
        <f>меню!F130</f>
        <v>0</v>
      </c>
      <c r="E258" s="220">
        <f>меню!G130</f>
        <v>190</v>
      </c>
      <c r="F258" s="220">
        <f>меню!H130</f>
        <v>16</v>
      </c>
      <c r="G258" s="220">
        <f>меню!I130</f>
        <v>14</v>
      </c>
      <c r="H258" s="220">
        <f>меню!J130</f>
        <v>0</v>
      </c>
    </row>
    <row r="259" spans="1:8" ht="15">
      <c r="A259" s="408"/>
      <c r="B259" s="220" t="str">
        <f>меню!D131</f>
        <v>компот</v>
      </c>
      <c r="C259" s="220">
        <f>меню!E131</f>
        <v>250</v>
      </c>
      <c r="D259" s="220">
        <f>меню!F131</f>
        <v>0</v>
      </c>
      <c r="E259" s="220">
        <f>меню!G131</f>
        <v>39.9</v>
      </c>
      <c r="F259" s="220">
        <f>меню!H131</f>
        <v>0.1</v>
      </c>
      <c r="G259" s="220">
        <f>меню!I131</f>
        <v>0</v>
      </c>
      <c r="H259" s="220">
        <f>меню!J131</f>
        <v>10</v>
      </c>
    </row>
    <row r="260" spans="1:8" ht="15">
      <c r="A260" s="408"/>
      <c r="B260" s="220" t="str">
        <f>меню!D132</f>
        <v>салат из свежих огурцов и помидоров</v>
      </c>
      <c r="C260" s="220">
        <f>меню!E132</f>
        <v>100</v>
      </c>
      <c r="D260" s="220">
        <f>меню!F132</f>
        <v>0</v>
      </c>
      <c r="E260" s="220">
        <f>меню!G132</f>
        <v>7.82</v>
      </c>
      <c r="F260" s="220">
        <f>меню!H132</f>
        <v>1.2</v>
      </c>
      <c r="G260" s="220">
        <f>меню!I132</f>
        <v>6</v>
      </c>
      <c r="H260" s="220">
        <f>меню!J132</f>
        <v>4.7</v>
      </c>
    </row>
    <row r="261" spans="1:8" ht="15">
      <c r="A261" s="408"/>
      <c r="B261" s="220" t="str">
        <f>меню!D133</f>
        <v>яблоки</v>
      </c>
      <c r="C261" s="220">
        <f>меню!E133</f>
        <v>141</v>
      </c>
      <c r="D261" s="220">
        <f>меню!F133</f>
        <v>0</v>
      </c>
      <c r="E261" s="220">
        <f>меню!G133</f>
        <v>0</v>
      </c>
      <c r="F261" s="220">
        <f>меню!H133</f>
        <v>0</v>
      </c>
      <c r="G261" s="220">
        <f>меню!I133</f>
        <v>0</v>
      </c>
      <c r="H261" s="220">
        <f>меню!J133</f>
        <v>0</v>
      </c>
    </row>
    <row r="262" spans="1:8" ht="15">
      <c r="A262" s="408"/>
      <c r="B262" s="220" t="str">
        <f>меню!D134</f>
        <v>шоколад "Аленка"</v>
      </c>
      <c r="C262" s="220">
        <f>меню!E134</f>
        <v>15</v>
      </c>
      <c r="D262" s="220">
        <f>меню!F134</f>
        <v>0</v>
      </c>
      <c r="E262" s="220">
        <f>меню!G134</f>
        <v>0</v>
      </c>
      <c r="F262" s="220">
        <f>меню!H134</f>
        <v>0</v>
      </c>
      <c r="G262" s="220">
        <f>меню!I134</f>
        <v>0</v>
      </c>
      <c r="H262" s="220">
        <f>меню!J134</f>
        <v>0</v>
      </c>
    </row>
    <row r="263" spans="1:8" ht="15">
      <c r="A263" s="408"/>
      <c r="B263" s="220">
        <f>меню!D135</f>
        <v>0</v>
      </c>
      <c r="C263" s="220">
        <f>меню!E135</f>
        <v>0</v>
      </c>
      <c r="D263" s="220">
        <f>меню!F135</f>
        <v>0</v>
      </c>
      <c r="E263" s="220">
        <f>меню!G135</f>
        <v>0</v>
      </c>
      <c r="F263" s="220">
        <f>меню!H135</f>
        <v>0</v>
      </c>
      <c r="G263" s="220">
        <f>меню!I135</f>
        <v>0</v>
      </c>
      <c r="H263" s="220">
        <f>меню!J135</f>
        <v>0</v>
      </c>
    </row>
    <row r="264" spans="1:8" ht="15">
      <c r="A264" s="210"/>
      <c r="B264" s="242"/>
      <c r="C264" s="243"/>
      <c r="D264" s="272"/>
      <c r="E264" s="243"/>
      <c r="F264" s="243"/>
      <c r="G264" s="243"/>
      <c r="H264" s="223">
        <f>SUM(E252:E263)</f>
        <v>1014.9200000000001</v>
      </c>
    </row>
    <row r="265" spans="1:8" ht="15.75">
      <c r="A265" s="200"/>
    </row>
    <row r="266" spans="1:8" ht="15.75">
      <c r="A266" s="201" t="s">
        <v>99</v>
      </c>
      <c r="B266" s="212"/>
      <c r="C266" s="409">
        <f>выдача!Y161</f>
        <v>189.28314285714285</v>
      </c>
      <c r="D266" s="410"/>
    </row>
    <row r="267" spans="1:8" ht="15.75">
      <c r="A267" s="201" t="s">
        <v>100</v>
      </c>
      <c r="B267" s="213"/>
      <c r="C267" s="409">
        <f>выдача!Y160</f>
        <v>2649.9639999999999</v>
      </c>
      <c r="D267" s="410"/>
    </row>
    <row r="268" spans="1:8" ht="15">
      <c r="A268" s="202"/>
      <c r="B268" s="203"/>
      <c r="C268" s="204"/>
    </row>
    <row r="269" spans="1:8" ht="15">
      <c r="A269" s="202"/>
      <c r="C269" s="204"/>
    </row>
    <row r="270" spans="1:8" ht="15">
      <c r="A270" s="202" t="s">
        <v>101</v>
      </c>
      <c r="B270" s="205"/>
      <c r="C270" s="204" t="s">
        <v>167</v>
      </c>
    </row>
    <row r="272" spans="1:8" ht="26.25">
      <c r="A272" s="207" t="s">
        <v>98</v>
      </c>
      <c r="B272" s="214">
        <f>выдача!Z1</f>
        <v>45824</v>
      </c>
      <c r="C272" s="407"/>
      <c r="D272" s="407"/>
      <c r="E272" s="407"/>
      <c r="F272" s="407"/>
      <c r="G272" s="407"/>
      <c r="H272" s="407"/>
    </row>
    <row r="273" spans="1:8" ht="171" customHeight="1">
      <c r="A273" s="246"/>
      <c r="B273" s="218" t="s">
        <v>47</v>
      </c>
      <c r="C273" s="219" t="str">
        <f t="shared" ref="C273:H273" si="10">C2</f>
        <v>выход, гр.</v>
      </c>
      <c r="D273" s="261">
        <f t="shared" si="10"/>
        <v>0</v>
      </c>
      <c r="E273" s="261" t="str">
        <f t="shared" si="10"/>
        <v>калорийность</v>
      </c>
      <c r="F273" s="261" t="str">
        <f t="shared" si="10"/>
        <v>белки</v>
      </c>
      <c r="G273" s="261" t="str">
        <f t="shared" si="10"/>
        <v>жиры</v>
      </c>
      <c r="H273" s="261" t="str">
        <f t="shared" si="10"/>
        <v>углеводы</v>
      </c>
    </row>
    <row r="274" spans="1:8" ht="15" customHeight="1">
      <c r="A274" s="408" t="s">
        <v>53</v>
      </c>
      <c r="B274" s="220" t="str">
        <f>меню!D136</f>
        <v>каша рисовая молочная</v>
      </c>
      <c r="C274" s="220">
        <f>меню!E136</f>
        <v>250</v>
      </c>
      <c r="D274" s="220">
        <f>меню!F136</f>
        <v>0</v>
      </c>
      <c r="E274" s="220">
        <f>меню!G136</f>
        <v>117</v>
      </c>
      <c r="F274" s="220">
        <f>меню!H136</f>
        <v>4.32</v>
      </c>
      <c r="G274" s="220">
        <f>меню!I136</f>
        <v>4.97</v>
      </c>
      <c r="H274" s="220">
        <f>меню!J136</f>
        <v>13.71</v>
      </c>
    </row>
    <row r="275" spans="1:8" ht="15">
      <c r="A275" s="408"/>
      <c r="B275" s="220" t="str">
        <f>меню!D137</f>
        <v>чай сладкий</v>
      </c>
      <c r="C275" s="220">
        <f>меню!E137</f>
        <v>250</v>
      </c>
      <c r="D275" s="220">
        <f>меню!F137</f>
        <v>0</v>
      </c>
      <c r="E275" s="220">
        <f>меню!G137</f>
        <v>39.9</v>
      </c>
      <c r="F275" s="220">
        <f>меню!H137</f>
        <v>0.1</v>
      </c>
      <c r="G275" s="220">
        <f>меню!I137</f>
        <v>0</v>
      </c>
      <c r="H275" s="220">
        <f>меню!J137</f>
        <v>10</v>
      </c>
    </row>
    <row r="276" spans="1:8" ht="15">
      <c r="A276" s="408"/>
      <c r="B276" s="433" t="str">
        <f>меню!D138</f>
        <v>хлеб с маслом</v>
      </c>
      <c r="C276" s="220">
        <f>меню!E138</f>
        <v>60</v>
      </c>
      <c r="D276" s="220">
        <f>меню!F138</f>
        <v>0</v>
      </c>
      <c r="E276" s="220">
        <f>меню!G138</f>
        <v>275.8</v>
      </c>
      <c r="F276" s="220">
        <f>меню!H138</f>
        <v>9.15</v>
      </c>
      <c r="G276" s="220">
        <f>меню!I138</f>
        <v>7.0250000000000004</v>
      </c>
      <c r="H276" s="220">
        <f>меню!J138</f>
        <v>43.95</v>
      </c>
    </row>
    <row r="277" spans="1:8" ht="15">
      <c r="A277" s="408"/>
      <c r="B277" s="220">
        <f>меню!D139</f>
        <v>0</v>
      </c>
      <c r="C277" s="220">
        <f>меню!E139</f>
        <v>0</v>
      </c>
      <c r="D277" s="220">
        <f>меню!F139</f>
        <v>0</v>
      </c>
      <c r="E277" s="220">
        <f>меню!G139</f>
        <v>0</v>
      </c>
      <c r="F277" s="220">
        <f>меню!H139</f>
        <v>0</v>
      </c>
      <c r="G277" s="220">
        <f>меню!I139</f>
        <v>0</v>
      </c>
      <c r="H277" s="220">
        <f>меню!J139</f>
        <v>0</v>
      </c>
    </row>
    <row r="278" spans="1:8" ht="15" customHeight="1">
      <c r="A278" s="408" t="s">
        <v>57</v>
      </c>
      <c r="B278" s="220" t="str">
        <f>меню!D140</f>
        <v>гороховый суп на курином бульоне</v>
      </c>
      <c r="C278" s="220">
        <f>меню!E140</f>
        <v>250</v>
      </c>
      <c r="D278" s="220">
        <f>меню!F140</f>
        <v>0</v>
      </c>
      <c r="E278" s="220">
        <f>меню!G140</f>
        <v>143.69999999999999</v>
      </c>
      <c r="F278" s="220">
        <f>меню!H140</f>
        <v>5.5</v>
      </c>
      <c r="G278" s="220">
        <f>меню!I140</f>
        <v>4</v>
      </c>
      <c r="H278" s="220">
        <f>меню!J140</f>
        <v>14.2</v>
      </c>
    </row>
    <row r="279" spans="1:8" ht="15">
      <c r="A279" s="408"/>
      <c r="B279" s="220" t="str">
        <f>меню!D141</f>
        <v>макароны отварные на сливочном масле</v>
      </c>
      <c r="C279" s="220">
        <f>меню!E141</f>
        <v>250</v>
      </c>
      <c r="D279" s="220">
        <f>меню!F141</f>
        <v>0</v>
      </c>
      <c r="E279" s="220">
        <f>меню!G141</f>
        <v>191.6</v>
      </c>
      <c r="F279" s="220">
        <f>меню!H141</f>
        <v>5.5</v>
      </c>
      <c r="G279" s="220">
        <f>меню!I141</f>
        <v>5.8</v>
      </c>
      <c r="H279" s="220">
        <f>меню!J141</f>
        <v>29.2</v>
      </c>
    </row>
    <row r="280" spans="1:8" ht="15">
      <c r="A280" s="408"/>
      <c r="B280" s="220" t="str">
        <f>меню!D142</f>
        <v>котлеты</v>
      </c>
      <c r="C280" s="220">
        <f>меню!E142</f>
        <v>143</v>
      </c>
      <c r="D280" s="220">
        <f>меню!F142</f>
        <v>0</v>
      </c>
      <c r="E280" s="220">
        <f>меню!G142</f>
        <v>180.2</v>
      </c>
      <c r="F280" s="220">
        <f>меню!H142</f>
        <v>11.2</v>
      </c>
      <c r="G280" s="220">
        <f>меню!I142</f>
        <v>8.6999999999999993</v>
      </c>
      <c r="H280" s="220">
        <f>меню!J142</f>
        <v>11.7</v>
      </c>
    </row>
    <row r="281" spans="1:8" ht="15">
      <c r="A281" s="408"/>
      <c r="B281" s="220" t="str">
        <f>меню!D143</f>
        <v>чай сладкий</v>
      </c>
      <c r="C281" s="220">
        <f>меню!E143</f>
        <v>250</v>
      </c>
      <c r="D281" s="220">
        <f>меню!F143</f>
        <v>0</v>
      </c>
      <c r="E281" s="220">
        <f>меню!G143</f>
        <v>39.9</v>
      </c>
      <c r="F281" s="220">
        <f>меню!H143</f>
        <v>0.1</v>
      </c>
      <c r="G281" s="220">
        <f>меню!I143</f>
        <v>0</v>
      </c>
      <c r="H281" s="220">
        <f>меню!J143</f>
        <v>10</v>
      </c>
    </row>
    <row r="282" spans="1:8" ht="15">
      <c r="A282" s="408"/>
      <c r="B282" s="220" t="str">
        <f>меню!D144</f>
        <v>салат из свежих огурцов и помидоров</v>
      </c>
      <c r="C282" s="220">
        <f>меню!E144</f>
        <v>71</v>
      </c>
      <c r="D282" s="220">
        <f>меню!F144</f>
        <v>0</v>
      </c>
      <c r="E282" s="220">
        <f>меню!G144</f>
        <v>7.82</v>
      </c>
      <c r="F282" s="220">
        <f>меню!H144</f>
        <v>1.2</v>
      </c>
      <c r="G282" s="220">
        <f>меню!I144</f>
        <v>6</v>
      </c>
      <c r="H282" s="220">
        <f>меню!J144</f>
        <v>4.7</v>
      </c>
    </row>
    <row r="283" spans="1:8" ht="15">
      <c r="A283" s="408"/>
      <c r="B283" s="220" t="str">
        <f>меню!D145</f>
        <v>апельсины</v>
      </c>
      <c r="C283" s="220">
        <f>меню!E145</f>
        <v>284</v>
      </c>
      <c r="D283" s="220">
        <f>меню!F145</f>
        <v>0</v>
      </c>
      <c r="E283" s="220">
        <f>меню!G145</f>
        <v>0</v>
      </c>
      <c r="F283" s="220">
        <f>меню!H145</f>
        <v>0</v>
      </c>
      <c r="G283" s="220">
        <f>меню!I145</f>
        <v>0</v>
      </c>
      <c r="H283" s="220">
        <f>меню!J145</f>
        <v>0</v>
      </c>
    </row>
    <row r="284" spans="1:8" ht="15">
      <c r="A284" s="408"/>
      <c r="B284" s="220">
        <f>меню!D146</f>
        <v>0</v>
      </c>
      <c r="C284" s="220">
        <f>меню!E146</f>
        <v>0</v>
      </c>
      <c r="D284" s="220">
        <f>меню!F146</f>
        <v>0</v>
      </c>
      <c r="E284" s="220">
        <f>меню!G146</f>
        <v>0</v>
      </c>
      <c r="F284" s="220">
        <f>меню!H146</f>
        <v>0</v>
      </c>
      <c r="G284" s="220">
        <f>меню!I146</f>
        <v>0</v>
      </c>
      <c r="H284" s="220">
        <f>меню!J146</f>
        <v>0</v>
      </c>
    </row>
    <row r="285" spans="1:8" ht="15">
      <c r="A285" s="408"/>
      <c r="B285" s="220">
        <f>меню!D147</f>
        <v>0</v>
      </c>
      <c r="C285" s="220">
        <f>меню!E147</f>
        <v>0</v>
      </c>
      <c r="D285" s="220">
        <f>меню!F147</f>
        <v>0</v>
      </c>
      <c r="E285" s="220">
        <f>меню!G147</f>
        <v>0</v>
      </c>
      <c r="F285" s="220">
        <f>меню!H147</f>
        <v>0</v>
      </c>
      <c r="G285" s="220">
        <f>меню!I147</f>
        <v>0</v>
      </c>
      <c r="H285" s="220">
        <f>меню!J147</f>
        <v>0</v>
      </c>
    </row>
    <row r="286" spans="1:8" ht="15">
      <c r="A286" s="210"/>
      <c r="B286" s="242"/>
      <c r="C286" s="243"/>
      <c r="D286" s="272"/>
      <c r="E286" s="243"/>
      <c r="F286" s="243"/>
      <c r="G286" s="243"/>
      <c r="H286" s="223">
        <f>SUM(E274:E285)</f>
        <v>995.92000000000007</v>
      </c>
    </row>
    <row r="287" spans="1:8" ht="15.75">
      <c r="A287" s="200"/>
    </row>
    <row r="288" spans="1:8" ht="15.75">
      <c r="A288" s="201" t="s">
        <v>99</v>
      </c>
      <c r="B288" s="212"/>
      <c r="C288" s="409">
        <f>выдача!Z161</f>
        <v>225.60550000000003</v>
      </c>
      <c r="D288" s="410"/>
    </row>
    <row r="289" spans="1:8" ht="15.75">
      <c r="A289" s="201" t="s">
        <v>100</v>
      </c>
      <c r="B289" s="213"/>
      <c r="C289" s="409">
        <f>выдача!Z160</f>
        <v>3158.4770000000003</v>
      </c>
      <c r="D289" s="410"/>
    </row>
    <row r="290" spans="1:8" ht="15">
      <c r="A290" s="202"/>
      <c r="B290" s="203"/>
      <c r="C290" s="204"/>
    </row>
    <row r="291" spans="1:8" ht="15">
      <c r="A291" s="202"/>
      <c r="C291" s="204"/>
    </row>
    <row r="292" spans="1:8" ht="15">
      <c r="A292" s="202" t="s">
        <v>101</v>
      </c>
      <c r="B292" s="205"/>
      <c r="C292" s="204" t="s">
        <v>167</v>
      </c>
    </row>
    <row r="293" spans="1:8" ht="26.25">
      <c r="A293" s="207" t="s">
        <v>98</v>
      </c>
      <c r="B293" s="214">
        <f>выдача!AA1</f>
        <v>45825</v>
      </c>
      <c r="C293" s="407"/>
      <c r="D293" s="407"/>
      <c r="E293" s="407"/>
      <c r="F293" s="407"/>
      <c r="G293" s="407"/>
      <c r="H293" s="407"/>
    </row>
    <row r="294" spans="1:8" ht="165.75" customHeight="1">
      <c r="A294" s="246"/>
      <c r="B294" s="218" t="s">
        <v>47</v>
      </c>
      <c r="C294" s="219" t="str">
        <f t="shared" ref="C294:H294" si="11">C2</f>
        <v>выход, гр.</v>
      </c>
      <c r="D294" s="261">
        <f t="shared" si="11"/>
        <v>0</v>
      </c>
      <c r="E294" s="261" t="str">
        <f t="shared" si="11"/>
        <v>калорийность</v>
      </c>
      <c r="F294" s="261" t="str">
        <f t="shared" si="11"/>
        <v>белки</v>
      </c>
      <c r="G294" s="261" t="str">
        <f t="shared" si="11"/>
        <v>жиры</v>
      </c>
      <c r="H294" s="261" t="str">
        <f t="shared" si="11"/>
        <v>углеводы</v>
      </c>
    </row>
    <row r="295" spans="1:8" ht="15" customHeight="1">
      <c r="A295" s="408" t="s">
        <v>53</v>
      </c>
      <c r="B295" s="220" t="str">
        <f>меню!D148</f>
        <v>молочная вермишель</v>
      </c>
      <c r="C295" s="220">
        <f>меню!E148</f>
        <v>250</v>
      </c>
      <c r="D295" s="220">
        <f>меню!F148</f>
        <v>0</v>
      </c>
      <c r="E295" s="220">
        <f>меню!G148</f>
        <v>117</v>
      </c>
      <c r="F295" s="220">
        <f>меню!H148</f>
        <v>4.32</v>
      </c>
      <c r="G295" s="220">
        <f>меню!I148</f>
        <v>4.97</v>
      </c>
      <c r="H295" s="220">
        <f>меню!J148</f>
        <v>13.71</v>
      </c>
    </row>
    <row r="296" spans="1:8" ht="15">
      <c r="A296" s="408"/>
      <c r="B296" s="220" t="str">
        <f>меню!D149</f>
        <v>какао</v>
      </c>
      <c r="C296" s="220">
        <f>меню!E149</f>
        <v>250</v>
      </c>
      <c r="D296" s="220">
        <f>меню!F149</f>
        <v>0</v>
      </c>
      <c r="E296" s="220">
        <f>меню!G149</f>
        <v>39.9</v>
      </c>
      <c r="F296" s="220">
        <f>меню!H149</f>
        <v>0.1</v>
      </c>
      <c r="G296" s="220">
        <f>меню!I149</f>
        <v>0</v>
      </c>
      <c r="H296" s="220">
        <f>меню!J149</f>
        <v>10</v>
      </c>
    </row>
    <row r="297" spans="1:8" ht="15">
      <c r="A297" s="408"/>
      <c r="B297" s="220" t="str">
        <f>меню!D150</f>
        <v xml:space="preserve">хлеб с маслом </v>
      </c>
      <c r="C297" s="220">
        <f>меню!E150</f>
        <v>60</v>
      </c>
      <c r="D297" s="220">
        <f>меню!F150</f>
        <v>0</v>
      </c>
      <c r="E297" s="220">
        <f>меню!G150</f>
        <v>275.8</v>
      </c>
      <c r="F297" s="220">
        <f>меню!H150</f>
        <v>9.15</v>
      </c>
      <c r="G297" s="220">
        <f>меню!I150</f>
        <v>7.0250000000000004</v>
      </c>
      <c r="H297" s="220">
        <f>меню!J150</f>
        <v>43.95</v>
      </c>
    </row>
    <row r="298" spans="1:8" ht="15">
      <c r="A298" s="408"/>
      <c r="B298" s="220">
        <f>меню!D151</f>
        <v>0</v>
      </c>
      <c r="C298" s="220">
        <f>меню!E151</f>
        <v>0</v>
      </c>
      <c r="D298" s="220">
        <f>меню!F151</f>
        <v>0</v>
      </c>
      <c r="E298" s="220">
        <f>меню!G151</f>
        <v>0</v>
      </c>
      <c r="F298" s="220">
        <f>меню!H151</f>
        <v>0</v>
      </c>
      <c r="G298" s="220">
        <f>меню!I151</f>
        <v>0</v>
      </c>
      <c r="H298" s="220">
        <f>меню!J151</f>
        <v>0</v>
      </c>
    </row>
    <row r="299" spans="1:8" ht="15" customHeight="1">
      <c r="A299" s="408" t="s">
        <v>57</v>
      </c>
      <c r="B299" s="220" t="str">
        <f>меню!D152</f>
        <v>щи из свежей капусты на курином бульоне</v>
      </c>
      <c r="C299" s="220">
        <f>меню!E152</f>
        <v>250</v>
      </c>
      <c r="D299" s="220">
        <f>меню!F152</f>
        <v>0</v>
      </c>
      <c r="E299" s="220">
        <f>меню!G152</f>
        <v>152</v>
      </c>
      <c r="F299" s="220">
        <f>меню!H152</f>
        <v>4.97</v>
      </c>
      <c r="G299" s="220">
        <f>меню!I152</f>
        <v>6.19</v>
      </c>
      <c r="H299" s="220">
        <f>меню!J152</f>
        <v>21.3</v>
      </c>
    </row>
    <row r="300" spans="1:8" ht="15">
      <c r="A300" s="408"/>
      <c r="B300" s="220" t="str">
        <f>меню!D153</f>
        <v>картофельное пюре с маслом</v>
      </c>
      <c r="C300" s="220">
        <f>меню!E153</f>
        <v>200</v>
      </c>
      <c r="D300" s="220">
        <f>меню!F153</f>
        <v>0</v>
      </c>
      <c r="E300" s="220">
        <f>меню!G153</f>
        <v>192.5</v>
      </c>
      <c r="F300" s="220">
        <f>меню!H153</f>
        <v>5</v>
      </c>
      <c r="G300" s="220">
        <f>меню!I153</f>
        <v>10</v>
      </c>
      <c r="H300" s="220">
        <f>меню!J153</f>
        <v>40.75</v>
      </c>
    </row>
    <row r="301" spans="1:8" ht="15">
      <c r="A301" s="408"/>
      <c r="B301" s="220" t="str">
        <f>меню!D154</f>
        <v>рыба</v>
      </c>
      <c r="C301" s="220">
        <f>меню!E154</f>
        <v>107</v>
      </c>
      <c r="D301" s="220">
        <f>меню!F154</f>
        <v>0</v>
      </c>
      <c r="E301" s="220">
        <f>меню!G154</f>
        <v>190</v>
      </c>
      <c r="F301" s="220">
        <f>меню!H154</f>
        <v>16</v>
      </c>
      <c r="G301" s="220">
        <f>меню!I154</f>
        <v>14</v>
      </c>
      <c r="H301" s="220">
        <f>меню!J154</f>
        <v>0</v>
      </c>
    </row>
    <row r="302" spans="1:8" ht="15">
      <c r="A302" s="408"/>
      <c r="B302" s="220" t="str">
        <f>меню!D155</f>
        <v>чай сладкий</v>
      </c>
      <c r="C302" s="220">
        <f>меню!E155</f>
        <v>250</v>
      </c>
      <c r="D302" s="220">
        <f>меню!F155</f>
        <v>0</v>
      </c>
      <c r="E302" s="220">
        <f>меню!G155</f>
        <v>39.9</v>
      </c>
      <c r="F302" s="220">
        <f>меню!H155</f>
        <v>0.1</v>
      </c>
      <c r="G302" s="220">
        <f>меню!I155</f>
        <v>0</v>
      </c>
      <c r="H302" s="220">
        <f>меню!J155</f>
        <v>10</v>
      </c>
    </row>
    <row r="303" spans="1:8" ht="15">
      <c r="A303" s="408"/>
      <c r="B303" s="220" t="str">
        <f>меню!D156</f>
        <v>салат из свежих огурцов и помидоров</v>
      </c>
      <c r="C303" s="220">
        <f>меню!E156</f>
        <v>71</v>
      </c>
      <c r="D303" s="220">
        <f>меню!F156</f>
        <v>0</v>
      </c>
      <c r="E303" s="220">
        <f>меню!G156</f>
        <v>7.82</v>
      </c>
      <c r="F303" s="220">
        <f>меню!H156</f>
        <v>1.2</v>
      </c>
      <c r="G303" s="220">
        <f>меню!I156</f>
        <v>6</v>
      </c>
      <c r="H303" s="220">
        <f>меню!J156</f>
        <v>4.7</v>
      </c>
    </row>
    <row r="304" spans="1:8" ht="15">
      <c r="A304" s="408"/>
      <c r="B304" s="220" t="str">
        <f>меню!D157</f>
        <v>сок</v>
      </c>
      <c r="C304" s="220">
        <f>меню!E157</f>
        <v>200</v>
      </c>
      <c r="D304" s="220">
        <f>меню!F157</f>
        <v>0</v>
      </c>
      <c r="E304" s="220">
        <f>меню!G157</f>
        <v>0</v>
      </c>
      <c r="F304" s="220">
        <f>меню!H157</f>
        <v>0</v>
      </c>
      <c r="G304" s="220">
        <f>меню!I157</f>
        <v>0</v>
      </c>
      <c r="H304" s="220">
        <f>меню!J157</f>
        <v>0</v>
      </c>
    </row>
    <row r="305" spans="1:8" ht="15">
      <c r="A305" s="408"/>
      <c r="B305" s="220">
        <f>меню!D158</f>
        <v>0</v>
      </c>
      <c r="C305" s="220">
        <f>меню!E158</f>
        <v>0</v>
      </c>
      <c r="D305" s="220">
        <f>меню!F158</f>
        <v>0</v>
      </c>
      <c r="E305" s="220">
        <f>меню!G158</f>
        <v>0</v>
      </c>
      <c r="F305" s="220">
        <f>меню!H158</f>
        <v>0</v>
      </c>
      <c r="G305" s="220">
        <f>меню!I158</f>
        <v>0</v>
      </c>
      <c r="H305" s="220">
        <f>меню!J158</f>
        <v>0</v>
      </c>
    </row>
    <row r="306" spans="1:8" ht="15">
      <c r="A306" s="408"/>
      <c r="B306" s="220">
        <f>меню!D159</f>
        <v>0</v>
      </c>
      <c r="C306" s="220">
        <f>меню!E159</f>
        <v>0</v>
      </c>
      <c r="D306" s="220">
        <f>меню!F159</f>
        <v>0</v>
      </c>
      <c r="E306" s="220">
        <f>меню!G159</f>
        <v>0</v>
      </c>
      <c r="F306" s="220">
        <f>меню!H159</f>
        <v>0</v>
      </c>
      <c r="G306" s="220">
        <f>меню!I159</f>
        <v>0</v>
      </c>
      <c r="H306" s="220">
        <f>меню!J159</f>
        <v>0</v>
      </c>
    </row>
    <row r="307" spans="1:8" ht="15">
      <c r="A307" s="210"/>
      <c r="B307" s="242"/>
      <c r="C307" s="243"/>
      <c r="D307" s="272"/>
      <c r="E307" s="243"/>
      <c r="F307" s="243"/>
      <c r="G307" s="243"/>
      <c r="H307" s="223">
        <f>SUM(E295:E306)</f>
        <v>1014.9200000000001</v>
      </c>
    </row>
    <row r="308" spans="1:8" ht="15.75">
      <c r="A308" s="200"/>
    </row>
    <row r="309" spans="1:8" ht="15.75">
      <c r="A309" s="201" t="s">
        <v>99</v>
      </c>
      <c r="B309" s="212"/>
      <c r="C309" s="409">
        <f>выдача!AA161</f>
        <v>217.10385714285715</v>
      </c>
      <c r="D309" s="410"/>
    </row>
    <row r="310" spans="1:8" ht="15.75">
      <c r="A310" s="201" t="s">
        <v>100</v>
      </c>
      <c r="B310" s="213"/>
      <c r="C310" s="409">
        <f>выдача!AA160</f>
        <v>3039.4540000000002</v>
      </c>
      <c r="D310" s="410"/>
    </row>
    <row r="311" spans="1:8" ht="15">
      <c r="A311" s="202"/>
      <c r="B311" s="203"/>
      <c r="C311" s="204"/>
    </row>
    <row r="312" spans="1:8" ht="15">
      <c r="A312" s="202"/>
      <c r="C312" s="204"/>
    </row>
    <row r="313" spans="1:8" ht="15">
      <c r="A313" s="202" t="s">
        <v>101</v>
      </c>
      <c r="B313" s="205"/>
      <c r="C313" s="204" t="s">
        <v>167</v>
      </c>
    </row>
    <row r="314" spans="1:8" ht="26.25">
      <c r="A314" s="207" t="s">
        <v>98</v>
      </c>
      <c r="B314" s="214">
        <f>выдача!AB1</f>
        <v>45826</v>
      </c>
      <c r="C314" s="407"/>
      <c r="D314" s="407"/>
      <c r="E314" s="407"/>
      <c r="F314" s="407"/>
      <c r="G314" s="407"/>
      <c r="H314" s="407"/>
    </row>
    <row r="315" spans="1:8" ht="122.25" customHeight="1">
      <c r="A315" s="246"/>
      <c r="B315" s="218" t="s">
        <v>47</v>
      </c>
      <c r="C315" s="219" t="str">
        <f t="shared" ref="C315:H315" si="12">C2</f>
        <v>выход, гр.</v>
      </c>
      <c r="D315" s="261">
        <f t="shared" si="12"/>
        <v>0</v>
      </c>
      <c r="E315" s="261" t="str">
        <f t="shared" si="12"/>
        <v>калорийность</v>
      </c>
      <c r="F315" s="261" t="str">
        <f t="shared" si="12"/>
        <v>белки</v>
      </c>
      <c r="G315" s="261" t="str">
        <f t="shared" si="12"/>
        <v>жиры</v>
      </c>
      <c r="H315" s="261" t="str">
        <f t="shared" si="12"/>
        <v>углеводы</v>
      </c>
    </row>
    <row r="316" spans="1:8" ht="15">
      <c r="A316" s="408" t="s">
        <v>53</v>
      </c>
      <c r="B316" s="220" t="str">
        <f>меню!D160</f>
        <v>каша пшенная молочная</v>
      </c>
      <c r="C316" s="220">
        <f>меню!E160</f>
        <v>250</v>
      </c>
      <c r="D316" s="220">
        <f>меню!F160</f>
        <v>0</v>
      </c>
      <c r="E316" s="220">
        <f>меню!G160</f>
        <v>117</v>
      </c>
      <c r="F316" s="220">
        <f>меню!H160</f>
        <v>4.32</v>
      </c>
      <c r="G316" s="220">
        <f>меню!I160</f>
        <v>4.97</v>
      </c>
      <c r="H316" s="220">
        <f>меню!J160</f>
        <v>13.71</v>
      </c>
    </row>
    <row r="317" spans="1:8" ht="15">
      <c r="A317" s="408"/>
      <c r="B317" s="220" t="str">
        <f>меню!D161</f>
        <v>чай сладкий</v>
      </c>
      <c r="C317" s="220">
        <f>меню!E161</f>
        <v>250</v>
      </c>
      <c r="D317" s="220">
        <f>меню!F161</f>
        <v>0</v>
      </c>
      <c r="E317" s="220">
        <f>меню!G161</f>
        <v>39.9</v>
      </c>
      <c r="F317" s="220">
        <f>меню!H161</f>
        <v>0.1</v>
      </c>
      <c r="G317" s="220">
        <f>меню!I161</f>
        <v>0</v>
      </c>
      <c r="H317" s="220">
        <f>меню!J161</f>
        <v>10</v>
      </c>
    </row>
    <row r="318" spans="1:8" ht="15">
      <c r="A318" s="408"/>
      <c r="B318" s="220" t="str">
        <f>меню!D162</f>
        <v>хлеб с маслом</v>
      </c>
      <c r="C318" s="220">
        <f>меню!E162</f>
        <v>60</v>
      </c>
      <c r="D318" s="220">
        <f>меню!F162</f>
        <v>0</v>
      </c>
      <c r="E318" s="220">
        <f>меню!G162</f>
        <v>275.8</v>
      </c>
      <c r="F318" s="220">
        <f>меню!H162</f>
        <v>9.15</v>
      </c>
      <c r="G318" s="220">
        <f>меню!I162</f>
        <v>7.0250000000000004</v>
      </c>
      <c r="H318" s="220">
        <f>меню!J162</f>
        <v>43.95</v>
      </c>
    </row>
    <row r="319" spans="1:8" ht="15">
      <c r="A319" s="408"/>
      <c r="B319" s="220">
        <f>меню!D163</f>
        <v>0</v>
      </c>
      <c r="C319" s="220">
        <f>меню!E163</f>
        <v>0</v>
      </c>
      <c r="D319" s="220">
        <f>меню!F163</f>
        <v>0</v>
      </c>
      <c r="E319" s="220">
        <f>меню!G163</f>
        <v>0</v>
      </c>
      <c r="F319" s="220">
        <f>меню!H163</f>
        <v>0</v>
      </c>
      <c r="G319" s="220">
        <f>меню!I163</f>
        <v>0</v>
      </c>
      <c r="H319" s="220">
        <f>меню!J163</f>
        <v>0</v>
      </c>
    </row>
    <row r="320" spans="1:8" ht="15">
      <c r="A320" s="408" t="s">
        <v>57</v>
      </c>
      <c r="B320" s="220" t="str">
        <f>меню!D164</f>
        <v>рисовый суп на курином бульоне</v>
      </c>
      <c r="C320" s="220">
        <f>меню!E164</f>
        <v>250</v>
      </c>
      <c r="D320" s="220">
        <f>меню!F164</f>
        <v>0</v>
      </c>
      <c r="E320" s="220">
        <f>меню!G164</f>
        <v>120.9</v>
      </c>
      <c r="F320" s="220">
        <f>меню!H164</f>
        <v>2.5</v>
      </c>
      <c r="G320" s="220">
        <f>меню!I164</f>
        <v>8.1999999999999993</v>
      </c>
      <c r="H320" s="220">
        <f>меню!J164</f>
        <v>25.7</v>
      </c>
    </row>
    <row r="321" spans="1:8" ht="15">
      <c r="A321" s="408"/>
      <c r="B321" s="220" t="str">
        <f>меню!D165</f>
        <v>макароны отварные на сливочном масле с подливой</v>
      </c>
      <c r="C321" s="220">
        <f>меню!E165</f>
        <v>250</v>
      </c>
      <c r="D321" s="220">
        <f>меню!F165</f>
        <v>0</v>
      </c>
      <c r="E321" s="220">
        <f>меню!G165</f>
        <v>191.6</v>
      </c>
      <c r="F321" s="220">
        <f>меню!H165</f>
        <v>5.5</v>
      </c>
      <c r="G321" s="220">
        <f>меню!I165</f>
        <v>5.8</v>
      </c>
      <c r="H321" s="220">
        <f>меню!J165</f>
        <v>29.2</v>
      </c>
    </row>
    <row r="322" spans="1:8" ht="15">
      <c r="A322" s="408"/>
      <c r="B322" s="220" t="str">
        <f>меню!D166</f>
        <v>котлеты</v>
      </c>
      <c r="C322" s="220">
        <f>меню!E166</f>
        <v>107</v>
      </c>
      <c r="D322" s="220">
        <f>меню!F166</f>
        <v>0</v>
      </c>
      <c r="E322" s="220">
        <f>меню!G166</f>
        <v>180.2</v>
      </c>
      <c r="F322" s="220">
        <f>меню!H166</f>
        <v>11.2</v>
      </c>
      <c r="G322" s="220">
        <f>меню!I166</f>
        <v>8.6999999999999993</v>
      </c>
      <c r="H322" s="220">
        <f>меню!J166</f>
        <v>11.7</v>
      </c>
    </row>
    <row r="323" spans="1:8" ht="15">
      <c r="A323" s="408"/>
      <c r="B323" s="220" t="str">
        <f>меню!D167</f>
        <v>компот</v>
      </c>
      <c r="C323" s="220">
        <f>меню!E167</f>
        <v>250</v>
      </c>
      <c r="D323" s="220">
        <f>меню!F167</f>
        <v>0</v>
      </c>
      <c r="E323" s="220">
        <f>меню!G167</f>
        <v>39.9</v>
      </c>
      <c r="F323" s="220">
        <f>меню!H167</f>
        <v>0.1</v>
      </c>
      <c r="G323" s="220">
        <f>меню!I167</f>
        <v>0</v>
      </c>
      <c r="H323" s="220">
        <f>меню!J167</f>
        <v>10</v>
      </c>
    </row>
    <row r="324" spans="1:8" ht="15">
      <c r="A324" s="408"/>
      <c r="B324" s="220" t="str">
        <f>меню!D168</f>
        <v>салат из свежих огурцов и помидоров</v>
      </c>
      <c r="C324" s="220">
        <f>меню!E168</f>
        <v>100</v>
      </c>
      <c r="D324" s="220">
        <f>меню!F168</f>
        <v>0</v>
      </c>
      <c r="E324" s="220">
        <f>меню!G168</f>
        <v>7.82</v>
      </c>
      <c r="F324" s="220">
        <f>меню!H168</f>
        <v>1.2</v>
      </c>
      <c r="G324" s="220">
        <f>меню!I168</f>
        <v>6</v>
      </c>
      <c r="H324" s="220">
        <f>меню!J168</f>
        <v>4.7</v>
      </c>
    </row>
    <row r="325" spans="1:8" ht="15">
      <c r="A325" s="408"/>
      <c r="B325" s="220" t="str">
        <f>меню!D169</f>
        <v>бананы</v>
      </c>
      <c r="C325" s="220">
        <f>меню!E169</f>
        <v>196</v>
      </c>
      <c r="D325" s="220">
        <f>меню!F169</f>
        <v>0</v>
      </c>
      <c r="E325" s="220">
        <f>меню!G169</f>
        <v>0</v>
      </c>
      <c r="F325" s="220">
        <f>меню!H169</f>
        <v>0</v>
      </c>
      <c r="G325" s="220">
        <f>меню!I169</f>
        <v>0</v>
      </c>
      <c r="H325" s="220">
        <f>меню!J169</f>
        <v>0</v>
      </c>
    </row>
    <row r="326" spans="1:8" ht="15">
      <c r="A326" s="408"/>
      <c r="B326" s="220">
        <f>меню!D170</f>
        <v>0</v>
      </c>
      <c r="C326" s="220">
        <f>меню!E170</f>
        <v>0</v>
      </c>
      <c r="D326" s="220">
        <f>меню!F170</f>
        <v>0</v>
      </c>
      <c r="E326" s="220">
        <f>меню!G170</f>
        <v>0</v>
      </c>
      <c r="F326" s="220">
        <f>меню!H170</f>
        <v>0</v>
      </c>
      <c r="G326" s="220">
        <f>меню!I170</f>
        <v>0</v>
      </c>
      <c r="H326" s="220">
        <f>меню!J170</f>
        <v>0</v>
      </c>
    </row>
    <row r="327" spans="1:8" ht="15">
      <c r="A327" s="408"/>
      <c r="B327" s="220">
        <f>меню!D171</f>
        <v>0</v>
      </c>
      <c r="C327" s="220">
        <f>меню!E171</f>
        <v>0</v>
      </c>
      <c r="D327" s="220">
        <f>меню!F171</f>
        <v>0</v>
      </c>
      <c r="E327" s="220">
        <f>меню!G171</f>
        <v>0</v>
      </c>
      <c r="F327" s="220">
        <f>меню!H171</f>
        <v>0</v>
      </c>
      <c r="G327" s="220">
        <f>меню!I171</f>
        <v>0</v>
      </c>
      <c r="H327" s="220">
        <f>меню!J171</f>
        <v>0</v>
      </c>
    </row>
    <row r="328" spans="1:8" ht="15">
      <c r="A328" s="210"/>
      <c r="B328" s="242"/>
      <c r="C328" s="243"/>
      <c r="D328" s="272"/>
      <c r="E328" s="243"/>
      <c r="F328" s="243"/>
      <c r="G328" s="243"/>
      <c r="H328" s="223">
        <f>SUM(E316:E327)</f>
        <v>973.12000000000012</v>
      </c>
    </row>
    <row r="329" spans="1:8" ht="15.75">
      <c r="A329" s="200"/>
    </row>
    <row r="330" spans="1:8" ht="15.75">
      <c r="A330" s="201" t="s">
        <v>99</v>
      </c>
      <c r="B330" s="212"/>
      <c r="C330" s="409">
        <f>выдача!AB161</f>
        <v>208.30414285714286</v>
      </c>
      <c r="D330" s="410"/>
    </row>
    <row r="331" spans="1:8" ht="15.75">
      <c r="A331" s="201" t="s">
        <v>100</v>
      </c>
      <c r="B331" s="213"/>
      <c r="C331" s="409">
        <f>выдача!AB160</f>
        <v>2916.2580000000003</v>
      </c>
      <c r="D331" s="410"/>
    </row>
    <row r="332" spans="1:8" ht="15">
      <c r="A332" s="202"/>
      <c r="B332" s="203"/>
      <c r="C332" s="204"/>
    </row>
    <row r="333" spans="1:8" ht="15">
      <c r="A333" s="202"/>
      <c r="C333" s="204"/>
    </row>
    <row r="334" spans="1:8" ht="15">
      <c r="A334" s="202" t="s">
        <v>101</v>
      </c>
      <c r="B334" s="205"/>
      <c r="C334" s="204" t="s">
        <v>167</v>
      </c>
    </row>
    <row r="340" spans="1:8" ht="26.25">
      <c r="A340" s="207" t="s">
        <v>98</v>
      </c>
      <c r="B340" s="214">
        <f>выдача!AC1</f>
        <v>45827</v>
      </c>
      <c r="C340" s="407"/>
      <c r="D340" s="407"/>
      <c r="E340" s="407"/>
      <c r="F340" s="407"/>
      <c r="G340" s="407"/>
      <c r="H340" s="407"/>
    </row>
    <row r="341" spans="1:8" ht="146.25" customHeight="1">
      <c r="A341" s="246"/>
      <c r="B341" s="218" t="s">
        <v>47</v>
      </c>
      <c r="C341" s="219" t="str">
        <f t="shared" ref="C341:H341" si="13">C2</f>
        <v>выход, гр.</v>
      </c>
      <c r="D341" s="261">
        <f t="shared" si="13"/>
        <v>0</v>
      </c>
      <c r="E341" s="261" t="str">
        <f t="shared" si="13"/>
        <v>калорийность</v>
      </c>
      <c r="F341" s="261" t="str">
        <f t="shared" si="13"/>
        <v>белки</v>
      </c>
      <c r="G341" s="261" t="str">
        <f t="shared" si="13"/>
        <v>жиры</v>
      </c>
      <c r="H341" s="261" t="str">
        <f t="shared" si="13"/>
        <v>углеводы</v>
      </c>
    </row>
    <row r="342" spans="1:8" ht="15">
      <c r="A342" s="408" t="s">
        <v>53</v>
      </c>
      <c r="B342" s="220" t="str">
        <f>меню!D172</f>
        <v>манная каша молочная</v>
      </c>
      <c r="C342" s="220">
        <f>меню!E172</f>
        <v>250</v>
      </c>
      <c r="D342" s="220">
        <f>меню!F172</f>
        <v>0</v>
      </c>
      <c r="E342" s="220">
        <f>меню!G172</f>
        <v>117</v>
      </c>
      <c r="F342" s="220">
        <f>меню!H172</f>
        <v>4.32</v>
      </c>
      <c r="G342" s="220">
        <f>меню!I172</f>
        <v>4.97</v>
      </c>
      <c r="H342" s="220">
        <f>меню!J172</f>
        <v>13.71</v>
      </c>
    </row>
    <row r="343" spans="1:8" ht="15">
      <c r="A343" s="408"/>
      <c r="B343" s="220" t="str">
        <f>меню!D173</f>
        <v>Чай сладкий</v>
      </c>
      <c r="C343" s="220">
        <f>меню!E173</f>
        <v>250</v>
      </c>
      <c r="D343" s="220">
        <f>меню!F173</f>
        <v>0</v>
      </c>
      <c r="E343" s="220">
        <f>меню!G173</f>
        <v>39.9</v>
      </c>
      <c r="F343" s="220">
        <f>меню!H173</f>
        <v>0.1</v>
      </c>
      <c r="G343" s="220">
        <f>меню!I173</f>
        <v>0</v>
      </c>
      <c r="H343" s="220">
        <f>меню!J173</f>
        <v>10</v>
      </c>
    </row>
    <row r="344" spans="1:8" ht="15">
      <c r="A344" s="408"/>
      <c r="B344" s="220" t="str">
        <f>меню!D174</f>
        <v>хлеб с маслом</v>
      </c>
      <c r="C344" s="220">
        <f>меню!E174</f>
        <v>60</v>
      </c>
      <c r="D344" s="220">
        <f>меню!F174</f>
        <v>0</v>
      </c>
      <c r="E344" s="220">
        <f>меню!G174</f>
        <v>275.8</v>
      </c>
      <c r="F344" s="220">
        <f>меню!H174</f>
        <v>9.15</v>
      </c>
      <c r="G344" s="220">
        <f>меню!I174</f>
        <v>7.0250000000000004</v>
      </c>
      <c r="H344" s="220">
        <f>меню!J174</f>
        <v>43.95</v>
      </c>
    </row>
    <row r="345" spans="1:8" ht="15">
      <c r="A345" s="408"/>
      <c r="B345" s="220" t="str">
        <f>меню!D175</f>
        <v>шоколад "Аленка"</v>
      </c>
      <c r="C345" s="220">
        <f>меню!E175</f>
        <v>0</v>
      </c>
      <c r="D345" s="220">
        <f>меню!F175</f>
        <v>0</v>
      </c>
      <c r="E345" s="220">
        <f>меню!G175</f>
        <v>0</v>
      </c>
      <c r="F345" s="220">
        <f>меню!H175</f>
        <v>0</v>
      </c>
      <c r="G345" s="220">
        <f>меню!I175</f>
        <v>0</v>
      </c>
      <c r="H345" s="220">
        <f>меню!J175</f>
        <v>0</v>
      </c>
    </row>
    <row r="346" spans="1:8" ht="15">
      <c r="A346" s="408" t="s">
        <v>57</v>
      </c>
      <c r="B346" s="220" t="str">
        <f>меню!D176</f>
        <v>гороховый суп на курином бульоне</v>
      </c>
      <c r="C346" s="220">
        <f>меню!E176</f>
        <v>250</v>
      </c>
      <c r="D346" s="220">
        <f>меню!F176</f>
        <v>0</v>
      </c>
      <c r="E346" s="220">
        <f>меню!G176</f>
        <v>143.69999999999999</v>
      </c>
      <c r="F346" s="220">
        <f>меню!H176</f>
        <v>5.5</v>
      </c>
      <c r="G346" s="220">
        <f>меню!I176</f>
        <v>4</v>
      </c>
      <c r="H346" s="220">
        <f>меню!J176</f>
        <v>14.2</v>
      </c>
    </row>
    <row r="347" spans="1:8" ht="15">
      <c r="A347" s="408"/>
      <c r="B347" s="220" t="str">
        <f>меню!D177</f>
        <v>рис</v>
      </c>
      <c r="C347" s="220">
        <f>меню!E177</f>
        <v>250</v>
      </c>
      <c r="D347" s="220">
        <f>меню!F177</f>
        <v>0</v>
      </c>
      <c r="E347" s="220">
        <f>меню!G177</f>
        <v>152.84</v>
      </c>
      <c r="F347" s="220">
        <f>меню!H177</f>
        <v>4.97</v>
      </c>
      <c r="G347" s="220">
        <f>меню!I177</f>
        <v>6.19</v>
      </c>
      <c r="H347" s="220">
        <f>меню!J177</f>
        <v>21.3</v>
      </c>
    </row>
    <row r="348" spans="1:8" ht="15">
      <c r="A348" s="408"/>
      <c r="B348" s="220">
        <f>меню!D178</f>
        <v>0</v>
      </c>
      <c r="C348" s="220">
        <f>меню!E178</f>
        <v>0</v>
      </c>
      <c r="D348" s="220">
        <f>меню!F178</f>
        <v>0</v>
      </c>
      <c r="E348" s="220">
        <f>меню!G178</f>
        <v>0</v>
      </c>
      <c r="F348" s="220">
        <f>меню!H178</f>
        <v>0</v>
      </c>
      <c r="G348" s="220">
        <f>меню!I178</f>
        <v>0</v>
      </c>
      <c r="H348" s="220">
        <f>меню!J178</f>
        <v>0</v>
      </c>
    </row>
    <row r="349" spans="1:8" ht="15">
      <c r="A349" s="408"/>
      <c r="B349" s="220" t="str">
        <f>меню!D179</f>
        <v>кисель</v>
      </c>
      <c r="C349" s="220">
        <f>меню!E179</f>
        <v>250</v>
      </c>
      <c r="D349" s="220">
        <f>меню!F179</f>
        <v>0</v>
      </c>
      <c r="E349" s="220">
        <f>меню!G179</f>
        <v>80</v>
      </c>
      <c r="F349" s="220">
        <f>меню!H179</f>
        <v>0</v>
      </c>
      <c r="G349" s="220">
        <f>меню!I179</f>
        <v>0</v>
      </c>
      <c r="H349" s="220">
        <f>меню!J179</f>
        <v>19.600000000000001</v>
      </c>
    </row>
    <row r="350" spans="1:8" ht="15">
      <c r="A350" s="408"/>
      <c r="B350" s="220" t="str">
        <f>меню!D180</f>
        <v>салат из свежих огурцов и помидоров</v>
      </c>
      <c r="C350" s="220">
        <f>меню!E180</f>
        <v>100</v>
      </c>
      <c r="D350" s="220">
        <f>меню!F180</f>
        <v>0</v>
      </c>
      <c r="E350" s="220">
        <f>меню!G180</f>
        <v>7.82</v>
      </c>
      <c r="F350" s="220">
        <f>меню!H180</f>
        <v>1.2</v>
      </c>
      <c r="G350" s="220">
        <f>меню!I180</f>
        <v>6</v>
      </c>
      <c r="H350" s="220">
        <f>меню!J180</f>
        <v>4.7</v>
      </c>
    </row>
    <row r="351" spans="1:8" ht="15">
      <c r="A351" s="408"/>
      <c r="B351" s="220" t="str">
        <f>меню!D181</f>
        <v>сок</v>
      </c>
      <c r="C351" s="220">
        <f>меню!E181</f>
        <v>200</v>
      </c>
      <c r="D351" s="220">
        <f>меню!F181</f>
        <v>0</v>
      </c>
      <c r="E351" s="220">
        <f>меню!G181</f>
        <v>0</v>
      </c>
      <c r="F351" s="220">
        <f>меню!H181</f>
        <v>0</v>
      </c>
      <c r="G351" s="220">
        <f>меню!I181</f>
        <v>0</v>
      </c>
      <c r="H351" s="220">
        <f>меню!J181</f>
        <v>0</v>
      </c>
    </row>
    <row r="352" spans="1:8" ht="15">
      <c r="A352" s="408"/>
      <c r="B352" s="220">
        <f>меню!D182</f>
        <v>0</v>
      </c>
      <c r="C352" s="220">
        <f>меню!E182</f>
        <v>0</v>
      </c>
      <c r="D352" s="220">
        <f>меню!F182</f>
        <v>0</v>
      </c>
      <c r="E352" s="220">
        <f>меню!G182</f>
        <v>0</v>
      </c>
      <c r="F352" s="220">
        <f>меню!H182</f>
        <v>0</v>
      </c>
      <c r="G352" s="220">
        <f>меню!I182</f>
        <v>0</v>
      </c>
      <c r="H352" s="220">
        <f>меню!J182</f>
        <v>0</v>
      </c>
    </row>
    <row r="353" spans="1:8" ht="15">
      <c r="A353" s="408"/>
      <c r="B353" s="220">
        <f>меню!D183</f>
        <v>0</v>
      </c>
      <c r="C353" s="220">
        <f>меню!E183</f>
        <v>0</v>
      </c>
      <c r="D353" s="220">
        <f>меню!F183</f>
        <v>0</v>
      </c>
      <c r="E353" s="220">
        <f>меню!G183</f>
        <v>0</v>
      </c>
      <c r="F353" s="220">
        <f>меню!H183</f>
        <v>0</v>
      </c>
      <c r="G353" s="220">
        <f>меню!I183</f>
        <v>0</v>
      </c>
      <c r="H353" s="220">
        <f>меню!J183</f>
        <v>0</v>
      </c>
    </row>
    <row r="354" spans="1:8" ht="15">
      <c r="A354" s="210"/>
      <c r="B354" s="242"/>
      <c r="C354" s="243"/>
      <c r="D354" s="272"/>
      <c r="E354" s="243"/>
      <c r="F354" s="243"/>
      <c r="G354" s="243"/>
      <c r="H354" s="223">
        <f>SUM(E342:E353)</f>
        <v>817.06000000000017</v>
      </c>
    </row>
    <row r="355" spans="1:8" ht="15.75">
      <c r="A355" s="200"/>
    </row>
    <row r="356" spans="1:8" ht="15.75">
      <c r="A356" s="201" t="s">
        <v>99</v>
      </c>
      <c r="B356" s="212"/>
      <c r="C356" s="409">
        <f>выдача!AC161</f>
        <v>161.17485714285718</v>
      </c>
      <c r="D356" s="410"/>
    </row>
    <row r="357" spans="1:8" ht="15.75">
      <c r="A357" s="201" t="s">
        <v>100</v>
      </c>
      <c r="B357" s="213"/>
      <c r="C357" s="409">
        <f>выдача!AC160</f>
        <v>2256.4480000000003</v>
      </c>
      <c r="D357" s="410"/>
    </row>
    <row r="358" spans="1:8" ht="15">
      <c r="A358" s="202"/>
      <c r="B358" s="203"/>
      <c r="C358" s="204"/>
    </row>
    <row r="359" spans="1:8" ht="15">
      <c r="A359" s="202"/>
      <c r="C359" s="204"/>
    </row>
    <row r="360" spans="1:8" ht="15">
      <c r="A360" s="202" t="s">
        <v>101</v>
      </c>
      <c r="B360" s="205"/>
      <c r="C360" s="204" t="s">
        <v>167</v>
      </c>
    </row>
    <row r="361" spans="1:8" ht="26.25">
      <c r="A361" s="207" t="s">
        <v>98</v>
      </c>
      <c r="B361" s="214">
        <f>выдача!AD1</f>
        <v>45828</v>
      </c>
      <c r="C361" s="407"/>
      <c r="D361" s="407"/>
      <c r="E361" s="407"/>
      <c r="F361" s="407"/>
      <c r="G361" s="407"/>
      <c r="H361" s="407"/>
    </row>
    <row r="362" spans="1:8" ht="158.25" customHeight="1">
      <c r="A362" s="248"/>
      <c r="B362" s="247" t="s">
        <v>47</v>
      </c>
      <c r="C362" s="219" t="str">
        <f t="shared" ref="C362:H362" si="14">C2</f>
        <v>выход, гр.</v>
      </c>
      <c r="D362" s="261">
        <f t="shared" si="14"/>
        <v>0</v>
      </c>
      <c r="E362" s="261" t="str">
        <f t="shared" si="14"/>
        <v>калорийность</v>
      </c>
      <c r="F362" s="261" t="str">
        <f t="shared" si="14"/>
        <v>белки</v>
      </c>
      <c r="G362" s="261" t="str">
        <f t="shared" si="14"/>
        <v>жиры</v>
      </c>
      <c r="H362" s="261" t="str">
        <f t="shared" si="14"/>
        <v>углеводы</v>
      </c>
    </row>
    <row r="363" spans="1:8" ht="15">
      <c r="A363" s="411" t="s">
        <v>53</v>
      </c>
      <c r="B363" s="220" t="str">
        <f>меню!D184</f>
        <v>каша рисовая молочная</v>
      </c>
      <c r="C363" s="220">
        <f>меню!E184</f>
        <v>250</v>
      </c>
      <c r="D363" s="220">
        <f>меню!F184</f>
        <v>0</v>
      </c>
      <c r="E363" s="220">
        <f>меню!G184</f>
        <v>117</v>
      </c>
      <c r="F363" s="220">
        <f>меню!H184</f>
        <v>4.32</v>
      </c>
      <c r="G363" s="220">
        <f>меню!I184</f>
        <v>4.97</v>
      </c>
      <c r="H363" s="220">
        <f>меню!J184</f>
        <v>13.71</v>
      </c>
    </row>
    <row r="364" spans="1:8" ht="15">
      <c r="A364" s="408"/>
      <c r="B364" s="220" t="str">
        <f>меню!D185</f>
        <v>чай сладкий</v>
      </c>
      <c r="C364" s="220">
        <f>меню!E185</f>
        <v>250</v>
      </c>
      <c r="D364" s="220">
        <f>меню!F185</f>
        <v>0</v>
      </c>
      <c r="E364" s="220">
        <f>меню!G185</f>
        <v>39.9</v>
      </c>
      <c r="F364" s="220">
        <f>меню!H185</f>
        <v>0.1</v>
      </c>
      <c r="G364" s="220">
        <f>меню!I185</f>
        <v>0</v>
      </c>
      <c r="H364" s="220">
        <f>меню!J185</f>
        <v>10</v>
      </c>
    </row>
    <row r="365" spans="1:8" ht="15">
      <c r="A365" s="408"/>
      <c r="B365" s="220" t="str">
        <f>меню!D186</f>
        <v>хлеб с маслом</v>
      </c>
      <c r="C365" s="220">
        <f>меню!E186</f>
        <v>60</v>
      </c>
      <c r="D365" s="220">
        <f>меню!F186</f>
        <v>0</v>
      </c>
      <c r="E365" s="220">
        <f>меню!G186</f>
        <v>275.8</v>
      </c>
      <c r="F365" s="220">
        <f>меню!H186</f>
        <v>9.15</v>
      </c>
      <c r="G365" s="220">
        <f>меню!I186</f>
        <v>7.0250000000000004</v>
      </c>
      <c r="H365" s="220">
        <f>меню!J186</f>
        <v>43.95</v>
      </c>
    </row>
    <row r="366" spans="1:8" ht="15">
      <c r="A366" s="408"/>
      <c r="B366" s="220">
        <f>меню!D187</f>
        <v>0</v>
      </c>
      <c r="C366" s="220">
        <f>меню!E187</f>
        <v>0</v>
      </c>
      <c r="D366" s="220">
        <f>меню!F187</f>
        <v>0</v>
      </c>
      <c r="E366" s="220">
        <f>меню!G187</f>
        <v>0</v>
      </c>
      <c r="F366" s="220">
        <f>меню!H187</f>
        <v>0</v>
      </c>
      <c r="G366" s="220">
        <f>меню!I187</f>
        <v>0</v>
      </c>
      <c r="H366" s="220">
        <f>меню!J187</f>
        <v>0</v>
      </c>
    </row>
    <row r="367" spans="1:8" ht="15">
      <c r="A367" s="408" t="s">
        <v>57</v>
      </c>
      <c r="B367" s="220" t="str">
        <f>меню!D188</f>
        <v>щи из свежей капусты на курином бульоне</v>
      </c>
      <c r="C367" s="220">
        <f>меню!E188</f>
        <v>250</v>
      </c>
      <c r="D367" s="220">
        <f>меню!F188</f>
        <v>0</v>
      </c>
      <c r="E367" s="220">
        <f>меню!G188</f>
        <v>152</v>
      </c>
      <c r="F367" s="220">
        <f>меню!H188</f>
        <v>4.97</v>
      </c>
      <c r="G367" s="220">
        <f>меню!I188</f>
        <v>6.19</v>
      </c>
      <c r="H367" s="220">
        <f>меню!J188</f>
        <v>21.3</v>
      </c>
    </row>
    <row r="368" spans="1:8" ht="15">
      <c r="A368" s="408"/>
      <c r="B368" s="220" t="str">
        <f>меню!D189</f>
        <v>картофельное пюре с маслом</v>
      </c>
      <c r="C368" s="220">
        <f>меню!E189</f>
        <v>200</v>
      </c>
      <c r="D368" s="220">
        <f>меню!F189</f>
        <v>0</v>
      </c>
      <c r="E368" s="220">
        <f>меню!G189</f>
        <v>192.5</v>
      </c>
      <c r="F368" s="220">
        <f>меню!H189</f>
        <v>5</v>
      </c>
      <c r="G368" s="220">
        <f>меню!I189</f>
        <v>10</v>
      </c>
      <c r="H368" s="220">
        <f>меню!J189</f>
        <v>40.75</v>
      </c>
    </row>
    <row r="369" spans="1:8" ht="15">
      <c r="A369" s="408"/>
      <c r="B369" s="220" t="str">
        <f>меню!D190</f>
        <v>котлеты</v>
      </c>
      <c r="C369" s="220">
        <f>меню!E190</f>
        <v>143</v>
      </c>
      <c r="D369" s="220">
        <f>меню!F190</f>
        <v>0</v>
      </c>
      <c r="E369" s="220">
        <f>меню!G190</f>
        <v>180.2</v>
      </c>
      <c r="F369" s="220">
        <f>меню!H190</f>
        <v>11.2</v>
      </c>
      <c r="G369" s="220">
        <f>меню!I190</f>
        <v>8.6999999999999993</v>
      </c>
      <c r="H369" s="220">
        <f>меню!J190</f>
        <v>11.7</v>
      </c>
    </row>
    <row r="370" spans="1:8" ht="15">
      <c r="A370" s="408"/>
      <c r="B370" s="220" t="str">
        <f>меню!D191</f>
        <v>компот</v>
      </c>
      <c r="C370" s="220">
        <f>меню!E191</f>
        <v>250</v>
      </c>
      <c r="D370" s="220">
        <f>меню!F191</f>
        <v>0</v>
      </c>
      <c r="E370" s="220">
        <f>меню!G191</f>
        <v>39.9</v>
      </c>
      <c r="F370" s="220">
        <f>меню!H191</f>
        <v>0.1</v>
      </c>
      <c r="G370" s="220">
        <f>меню!I191</f>
        <v>0</v>
      </c>
      <c r="H370" s="220">
        <f>меню!J191</f>
        <v>10</v>
      </c>
    </row>
    <row r="371" spans="1:8" ht="15">
      <c r="A371" s="408"/>
      <c r="B371" s="220" t="str">
        <f>меню!D192</f>
        <v>салат из свежих огурцов и помидоров</v>
      </c>
      <c r="C371" s="220">
        <f>меню!E192</f>
        <v>100</v>
      </c>
      <c r="D371" s="220">
        <f>меню!F192</f>
        <v>0</v>
      </c>
      <c r="E371" s="220">
        <f>меню!G192</f>
        <v>7.82</v>
      </c>
      <c r="F371" s="220">
        <f>меню!H192</f>
        <v>1.2</v>
      </c>
      <c r="G371" s="220">
        <f>меню!I192</f>
        <v>6</v>
      </c>
      <c r="H371" s="220">
        <f>меню!J192</f>
        <v>4.7</v>
      </c>
    </row>
    <row r="372" spans="1:8" ht="15">
      <c r="A372" s="408"/>
      <c r="B372" s="220" t="str">
        <f>меню!D193</f>
        <v>яблоки</v>
      </c>
      <c r="C372" s="220">
        <f>меню!E193</f>
        <v>293</v>
      </c>
      <c r="D372" s="220">
        <f>меню!F193</f>
        <v>0</v>
      </c>
      <c r="E372" s="220">
        <f>меню!G193</f>
        <v>0</v>
      </c>
      <c r="F372" s="220">
        <f>меню!H193</f>
        <v>0</v>
      </c>
      <c r="G372" s="220">
        <f>меню!I193</f>
        <v>0</v>
      </c>
      <c r="H372" s="220">
        <f>меню!J193</f>
        <v>0</v>
      </c>
    </row>
    <row r="373" spans="1:8" ht="15">
      <c r="A373" s="408"/>
      <c r="B373" s="220">
        <f>меню!D194</f>
        <v>0</v>
      </c>
      <c r="C373" s="220">
        <f>меню!E194</f>
        <v>0</v>
      </c>
      <c r="D373" s="220">
        <f>меню!F194</f>
        <v>0</v>
      </c>
      <c r="E373" s="220">
        <f>меню!G194</f>
        <v>0</v>
      </c>
      <c r="F373" s="220">
        <f>меню!H194</f>
        <v>0</v>
      </c>
      <c r="G373" s="220">
        <f>меню!I194</f>
        <v>0</v>
      </c>
      <c r="H373" s="220">
        <f>меню!J194</f>
        <v>0</v>
      </c>
    </row>
    <row r="374" spans="1:8" ht="15">
      <c r="A374" s="408"/>
      <c r="B374" s="220">
        <f>меню!D195</f>
        <v>0</v>
      </c>
      <c r="C374" s="220">
        <f>меню!E195</f>
        <v>0</v>
      </c>
      <c r="D374" s="220">
        <f>меню!F195</f>
        <v>0</v>
      </c>
      <c r="E374" s="220">
        <f>меню!G195</f>
        <v>0</v>
      </c>
      <c r="F374" s="220">
        <f>меню!H195</f>
        <v>0</v>
      </c>
      <c r="G374" s="220">
        <f>меню!I195</f>
        <v>0</v>
      </c>
      <c r="H374" s="220">
        <f>меню!J195</f>
        <v>0</v>
      </c>
    </row>
    <row r="375" spans="1:8" ht="15">
      <c r="A375" s="210"/>
      <c r="B375" s="242"/>
      <c r="C375" s="243"/>
      <c r="D375" s="272"/>
      <c r="E375" s="243"/>
      <c r="F375" s="243"/>
      <c r="G375" s="243"/>
      <c r="H375" s="223">
        <f>SUM(E363:E374)</f>
        <v>1005.1200000000001</v>
      </c>
    </row>
    <row r="376" spans="1:8" ht="15.75">
      <c r="A376" s="200"/>
    </row>
    <row r="377" spans="1:8" ht="15.75">
      <c r="A377" s="201" t="s">
        <v>99</v>
      </c>
      <c r="B377" s="212"/>
      <c r="C377" s="409">
        <f>выдача!AD161</f>
        <v>246.87785714285718</v>
      </c>
      <c r="D377" s="410"/>
    </row>
    <row r="378" spans="1:8" ht="15.75">
      <c r="A378" s="201" t="s">
        <v>100</v>
      </c>
      <c r="B378" s="213"/>
      <c r="C378" s="409">
        <f>выдача!AD160</f>
        <v>3456.2900000000004</v>
      </c>
      <c r="D378" s="410"/>
    </row>
    <row r="379" spans="1:8" ht="15">
      <c r="A379" s="202"/>
      <c r="B379" s="203"/>
      <c r="C379" s="204"/>
    </row>
    <row r="380" spans="1:8" ht="15">
      <c r="A380" s="202"/>
      <c r="C380" s="204"/>
    </row>
    <row r="381" spans="1:8" ht="15">
      <c r="A381" s="202" t="s">
        <v>101</v>
      </c>
      <c r="B381" s="205"/>
      <c r="C381" s="204" t="s">
        <v>167</v>
      </c>
    </row>
    <row r="382" spans="1:8" ht="26.25">
      <c r="A382" s="207" t="s">
        <v>98</v>
      </c>
      <c r="B382" s="214">
        <f>выдача!AE1</f>
        <v>45831</v>
      </c>
      <c r="C382" s="407"/>
      <c r="D382" s="407"/>
      <c r="E382" s="407"/>
      <c r="F382" s="407"/>
      <c r="G382" s="407"/>
      <c r="H382" s="407"/>
    </row>
    <row r="383" spans="1:8" ht="150" customHeight="1">
      <c r="A383" s="246"/>
      <c r="B383" s="218" t="s">
        <v>47</v>
      </c>
      <c r="C383" s="219" t="str">
        <f t="shared" ref="C383:H383" si="15">C2</f>
        <v>выход, гр.</v>
      </c>
      <c r="D383" s="261">
        <f t="shared" si="15"/>
        <v>0</v>
      </c>
      <c r="E383" s="261" t="str">
        <f t="shared" si="15"/>
        <v>калорийность</v>
      </c>
      <c r="F383" s="261" t="str">
        <f t="shared" si="15"/>
        <v>белки</v>
      </c>
      <c r="G383" s="261" t="str">
        <f t="shared" si="15"/>
        <v>жиры</v>
      </c>
      <c r="H383" s="261" t="str">
        <f t="shared" si="15"/>
        <v>углеводы</v>
      </c>
    </row>
    <row r="384" spans="1:8" ht="15" customHeight="1">
      <c r="A384" s="408" t="s">
        <v>53</v>
      </c>
      <c r="B384" s="220" t="str">
        <f>меню!D196</f>
        <v xml:space="preserve">молочная  пшённая  каша </v>
      </c>
      <c r="C384" s="220">
        <f>меню!E196</f>
        <v>250</v>
      </c>
      <c r="D384" s="220">
        <f>меню!F196</f>
        <v>0</v>
      </c>
      <c r="E384" s="220">
        <f>меню!G196</f>
        <v>117</v>
      </c>
      <c r="F384" s="220">
        <f>меню!H196</f>
        <v>4.32</v>
      </c>
      <c r="G384" s="220">
        <f>меню!I196</f>
        <v>4.97</v>
      </c>
      <c r="H384" s="220">
        <f>меню!J196</f>
        <v>13.71</v>
      </c>
    </row>
    <row r="385" spans="1:8" ht="15">
      <c r="A385" s="408"/>
      <c r="B385" s="220" t="str">
        <f>меню!D197</f>
        <v>какао</v>
      </c>
      <c r="C385" s="220">
        <f>меню!E197</f>
        <v>250</v>
      </c>
      <c r="D385" s="220">
        <f>меню!F197</f>
        <v>0</v>
      </c>
      <c r="E385" s="220">
        <f>меню!G197</f>
        <v>39.9</v>
      </c>
      <c r="F385" s="220">
        <f>меню!H197</f>
        <v>0.1</v>
      </c>
      <c r="G385" s="220">
        <f>меню!I197</f>
        <v>0</v>
      </c>
      <c r="H385" s="220">
        <f>меню!J197</f>
        <v>10</v>
      </c>
    </row>
    <row r="386" spans="1:8" ht="15">
      <c r="A386" s="408"/>
      <c r="B386" s="220" t="str">
        <f>меню!D198</f>
        <v>хлеб с маслом</v>
      </c>
      <c r="C386" s="220">
        <f>меню!E198</f>
        <v>60</v>
      </c>
      <c r="D386" s="220">
        <f>меню!F198</f>
        <v>0</v>
      </c>
      <c r="E386" s="220">
        <f>меню!G198</f>
        <v>275.8</v>
      </c>
      <c r="F386" s="220">
        <f>меню!H198</f>
        <v>9.15</v>
      </c>
      <c r="G386" s="220">
        <f>меню!I198</f>
        <v>7.0250000000000004</v>
      </c>
      <c r="H386" s="220">
        <f>меню!J198</f>
        <v>43.95</v>
      </c>
    </row>
    <row r="387" spans="1:8" ht="15">
      <c r="A387" s="408"/>
      <c r="B387" s="220">
        <f>меню!D199</f>
        <v>0</v>
      </c>
      <c r="C387" s="220">
        <f>меню!E199</f>
        <v>0</v>
      </c>
      <c r="D387" s="220">
        <f>меню!F199</f>
        <v>0</v>
      </c>
      <c r="E387" s="220">
        <f>меню!G199</f>
        <v>0</v>
      </c>
      <c r="F387" s="220">
        <f>меню!H199</f>
        <v>0</v>
      </c>
      <c r="G387" s="220">
        <f>меню!I199</f>
        <v>0</v>
      </c>
      <c r="H387" s="220">
        <f>меню!J199</f>
        <v>0</v>
      </c>
    </row>
    <row r="388" spans="1:8" ht="15" customHeight="1">
      <c r="A388" s="408" t="s">
        <v>57</v>
      </c>
      <c r="B388" s="220" t="str">
        <f>меню!D200</f>
        <v>суп  вермишелевый  на курином бульоне</v>
      </c>
      <c r="C388" s="220">
        <f>меню!E200</f>
        <v>250</v>
      </c>
      <c r="D388" s="220">
        <f>меню!F200</f>
        <v>0</v>
      </c>
      <c r="E388" s="220">
        <f>меню!G200</f>
        <v>143.69999999999999</v>
      </c>
      <c r="F388" s="220">
        <f>меню!H200</f>
        <v>5.5</v>
      </c>
      <c r="G388" s="220">
        <f>меню!I200</f>
        <v>4</v>
      </c>
      <c r="H388" s="220">
        <f>меню!J200</f>
        <v>14.2</v>
      </c>
    </row>
    <row r="389" spans="1:8" ht="15">
      <c r="A389" s="408"/>
      <c r="B389" s="220" t="str">
        <f>меню!D201</f>
        <v>гречневая каша на сливочном масле с подливой</v>
      </c>
      <c r="C389" s="220">
        <f>меню!E201</f>
        <v>250</v>
      </c>
      <c r="D389" s="220">
        <f>меню!F201</f>
        <v>0</v>
      </c>
      <c r="E389" s="220">
        <f>меню!G201</f>
        <v>191.6</v>
      </c>
      <c r="F389" s="220">
        <f>меню!H201</f>
        <v>5.5</v>
      </c>
      <c r="G389" s="220">
        <f>меню!I201</f>
        <v>5.8</v>
      </c>
      <c r="H389" s="220">
        <f>меню!J201</f>
        <v>29.2</v>
      </c>
    </row>
    <row r="390" spans="1:8" ht="15">
      <c r="A390" s="408"/>
      <c r="B390" s="220" t="str">
        <f>меню!D202</f>
        <v>котлеты</v>
      </c>
      <c r="C390" s="220">
        <f>меню!E202</f>
        <v>143</v>
      </c>
      <c r="D390" s="220">
        <f>меню!F202</f>
        <v>0</v>
      </c>
      <c r="E390" s="220">
        <f>меню!G202</f>
        <v>92</v>
      </c>
      <c r="F390" s="220">
        <f>меню!H202</f>
        <v>17.899999999999999</v>
      </c>
      <c r="G390" s="220">
        <f>меню!I202</f>
        <v>0.8</v>
      </c>
      <c r="H390" s="220">
        <f>меню!J202</f>
        <v>0.1</v>
      </c>
    </row>
    <row r="391" spans="1:8" ht="15">
      <c r="A391" s="408"/>
      <c r="B391" s="220" t="str">
        <f>меню!D203</f>
        <v>Чай сладкий</v>
      </c>
      <c r="C391" s="220">
        <f>меню!E203</f>
        <v>250</v>
      </c>
      <c r="D391" s="220">
        <f>меню!F203</f>
        <v>0</v>
      </c>
      <c r="E391" s="220">
        <f>меню!G203</f>
        <v>80</v>
      </c>
      <c r="F391" s="220">
        <f>меню!H203</f>
        <v>0</v>
      </c>
      <c r="G391" s="220">
        <f>меню!I203</f>
        <v>0</v>
      </c>
      <c r="H391" s="220">
        <f>меню!J203</f>
        <v>19.600000000000001</v>
      </c>
    </row>
    <row r="392" spans="1:8" ht="15">
      <c r="A392" s="408"/>
      <c r="B392" s="220" t="str">
        <f>меню!D204</f>
        <v>салат из свежих огурцов и помидоров</v>
      </c>
      <c r="C392" s="220">
        <f>меню!E204</f>
        <v>100</v>
      </c>
      <c r="D392" s="220">
        <f>меню!F204</f>
        <v>0</v>
      </c>
      <c r="E392" s="220">
        <f>меню!G204</f>
        <v>7.82</v>
      </c>
      <c r="F392" s="220">
        <f>меню!H204</f>
        <v>1.2</v>
      </c>
      <c r="G392" s="220">
        <f>меню!I204</f>
        <v>6</v>
      </c>
      <c r="H392" s="220">
        <f>меню!J204</f>
        <v>4.7</v>
      </c>
    </row>
    <row r="393" spans="1:8" ht="15">
      <c r="A393" s="408"/>
      <c r="B393" s="220" t="str">
        <f>меню!D205</f>
        <v>сок</v>
      </c>
      <c r="C393" s="220">
        <f>меню!E205</f>
        <v>200</v>
      </c>
      <c r="D393" s="220">
        <f>меню!F205</f>
        <v>0</v>
      </c>
      <c r="E393" s="220">
        <f>меню!G205</f>
        <v>0</v>
      </c>
      <c r="F393" s="220">
        <f>меню!H205</f>
        <v>0</v>
      </c>
      <c r="G393" s="220">
        <f>меню!I205</f>
        <v>0</v>
      </c>
      <c r="H393" s="220">
        <f>меню!J205</f>
        <v>0</v>
      </c>
    </row>
    <row r="394" spans="1:8" ht="15">
      <c r="A394" s="408"/>
      <c r="B394" s="220">
        <f>меню!D206</f>
        <v>0</v>
      </c>
      <c r="C394" s="220">
        <f>меню!E206</f>
        <v>0</v>
      </c>
      <c r="D394" s="220">
        <f>меню!F206</f>
        <v>0</v>
      </c>
      <c r="E394" s="220">
        <f>меню!G206</f>
        <v>0</v>
      </c>
      <c r="F394" s="220">
        <f>меню!H206</f>
        <v>0</v>
      </c>
      <c r="G394" s="220">
        <f>меню!I206</f>
        <v>0</v>
      </c>
      <c r="H394" s="220">
        <f>меню!J206</f>
        <v>0</v>
      </c>
    </row>
    <row r="395" spans="1:8" ht="15">
      <c r="A395" s="408"/>
      <c r="B395" s="220">
        <f>меню!D207</f>
        <v>0</v>
      </c>
      <c r="C395" s="220">
        <f>меню!E207</f>
        <v>0</v>
      </c>
      <c r="D395" s="220">
        <f>меню!F207</f>
        <v>0</v>
      </c>
      <c r="E395" s="220">
        <f>меню!G207</f>
        <v>0</v>
      </c>
      <c r="F395" s="220">
        <f>меню!H207</f>
        <v>0</v>
      </c>
      <c r="G395" s="220">
        <f>меню!I207</f>
        <v>0</v>
      </c>
      <c r="H395" s="220">
        <f>меню!J207</f>
        <v>0</v>
      </c>
    </row>
    <row r="396" spans="1:8" ht="15">
      <c r="A396" s="210"/>
      <c r="B396" s="242"/>
      <c r="C396" s="243"/>
      <c r="D396" s="272"/>
      <c r="E396" s="243"/>
      <c r="F396" s="243"/>
      <c r="G396" s="243"/>
      <c r="H396" s="223">
        <f>SUM(E384:E395)</f>
        <v>947.82000000000016</v>
      </c>
    </row>
    <row r="397" spans="1:8" ht="15.75">
      <c r="A397" s="200"/>
    </row>
    <row r="398" spans="1:8" ht="15.75">
      <c r="A398" s="201" t="s">
        <v>99</v>
      </c>
      <c r="B398" s="212"/>
      <c r="C398" s="409">
        <f>выдача!AE161</f>
        <v>227.16257142857143</v>
      </c>
      <c r="D398" s="410"/>
    </row>
    <row r="399" spans="1:8" ht="15.75">
      <c r="A399" s="201" t="s">
        <v>100</v>
      </c>
      <c r="B399" s="213"/>
      <c r="C399" s="409">
        <f>выдача!AE160</f>
        <v>3180.2759999999998</v>
      </c>
      <c r="D399" s="410"/>
    </row>
    <row r="400" spans="1:8" ht="15">
      <c r="A400" s="202"/>
      <c r="B400" s="203"/>
      <c r="C400" s="204"/>
    </row>
    <row r="401" spans="1:8" ht="15">
      <c r="A401" s="202"/>
      <c r="C401" s="204"/>
    </row>
    <row r="402" spans="1:8" ht="15">
      <c r="A402" s="202" t="s">
        <v>101</v>
      </c>
      <c r="B402" s="205"/>
      <c r="C402" s="204" t="s">
        <v>167</v>
      </c>
    </row>
    <row r="403" spans="1:8" ht="26.25">
      <c r="A403" s="207" t="s">
        <v>98</v>
      </c>
      <c r="B403" s="214">
        <f>выдача!AF1</f>
        <v>45832</v>
      </c>
      <c r="C403" s="407"/>
      <c r="D403" s="407"/>
      <c r="E403" s="407"/>
      <c r="F403" s="407"/>
      <c r="G403" s="407"/>
      <c r="H403" s="407"/>
    </row>
    <row r="404" spans="1:8" ht="123" customHeight="1">
      <c r="A404" s="245"/>
      <c r="B404" s="218" t="s">
        <v>47</v>
      </c>
      <c r="C404" s="219" t="str">
        <f t="shared" ref="C404:H404" si="16">C2</f>
        <v>выход, гр.</v>
      </c>
      <c r="D404" s="261">
        <f t="shared" si="16"/>
        <v>0</v>
      </c>
      <c r="E404" s="261" t="str">
        <f t="shared" si="16"/>
        <v>калорийность</v>
      </c>
      <c r="F404" s="261" t="str">
        <f t="shared" si="16"/>
        <v>белки</v>
      </c>
      <c r="G404" s="261" t="str">
        <f t="shared" si="16"/>
        <v>жиры</v>
      </c>
      <c r="H404" s="261" t="str">
        <f t="shared" si="16"/>
        <v>углеводы</v>
      </c>
    </row>
    <row r="405" spans="1:8" ht="15" customHeight="1">
      <c r="A405" s="408" t="s">
        <v>53</v>
      </c>
      <c r="B405" s="220" t="str">
        <f>меню!D208</f>
        <v xml:space="preserve">молочная  пшённая  каша </v>
      </c>
      <c r="C405" s="220">
        <f>меню!E208</f>
        <v>250</v>
      </c>
      <c r="D405" s="220">
        <f>меню!F208</f>
        <v>0</v>
      </c>
      <c r="E405" s="220">
        <f>меню!G208</f>
        <v>117</v>
      </c>
      <c r="F405" s="220">
        <f>меню!H208</f>
        <v>4.32</v>
      </c>
      <c r="G405" s="220">
        <f>меню!I208</f>
        <v>4.97</v>
      </c>
      <c r="H405" s="220">
        <f>меню!J208</f>
        <v>13.71</v>
      </c>
    </row>
    <row r="406" spans="1:8" ht="15">
      <c r="A406" s="408"/>
      <c r="B406" s="220" t="str">
        <f>меню!D209</f>
        <v>чай сладкий</v>
      </c>
      <c r="C406" s="220">
        <f>меню!E209</f>
        <v>250</v>
      </c>
      <c r="D406" s="220">
        <f>меню!F209</f>
        <v>0</v>
      </c>
      <c r="E406" s="220">
        <f>меню!G209</f>
        <v>39.9</v>
      </c>
      <c r="F406" s="220">
        <f>меню!H209</f>
        <v>0.1</v>
      </c>
      <c r="G406" s="220">
        <f>меню!I209</f>
        <v>0</v>
      </c>
      <c r="H406" s="220">
        <f>меню!J209</f>
        <v>10</v>
      </c>
    </row>
    <row r="407" spans="1:8" ht="15">
      <c r="A407" s="408"/>
      <c r="B407" s="220" t="str">
        <f>меню!D210</f>
        <v>хлеб с маслом</v>
      </c>
      <c r="C407" s="220">
        <f>меню!E210</f>
        <v>60</v>
      </c>
      <c r="D407" s="220">
        <f>меню!F210</f>
        <v>0</v>
      </c>
      <c r="E407" s="220">
        <f>меню!G210</f>
        <v>275.8</v>
      </c>
      <c r="F407" s="220">
        <f>меню!H210</f>
        <v>9.15</v>
      </c>
      <c r="G407" s="220">
        <f>меню!I210</f>
        <v>7.0250000000000004</v>
      </c>
      <c r="H407" s="220">
        <f>меню!J210</f>
        <v>43.95</v>
      </c>
    </row>
    <row r="408" spans="1:8" ht="15">
      <c r="A408" s="408"/>
      <c r="B408" s="220">
        <f>меню!D211</f>
        <v>0</v>
      </c>
      <c r="C408" s="220">
        <f>меню!E211</f>
        <v>0</v>
      </c>
      <c r="D408" s="220">
        <f>меню!F211</f>
        <v>0</v>
      </c>
      <c r="E408" s="220">
        <f>меню!G211</f>
        <v>0</v>
      </c>
      <c r="F408" s="220">
        <f>меню!H211</f>
        <v>0</v>
      </c>
      <c r="G408" s="220">
        <f>меню!I211</f>
        <v>0</v>
      </c>
      <c r="H408" s="220">
        <f>меню!J211</f>
        <v>0</v>
      </c>
    </row>
    <row r="409" spans="1:8" ht="15" customHeight="1">
      <c r="A409" s="408" t="s">
        <v>57</v>
      </c>
      <c r="B409" s="220" t="str">
        <f>меню!D212</f>
        <v>гороховый суп на курином бульоне</v>
      </c>
      <c r="C409" s="220">
        <f>меню!E212</f>
        <v>250</v>
      </c>
      <c r="D409" s="220">
        <f>меню!F212</f>
        <v>0</v>
      </c>
      <c r="E409" s="220">
        <f>меню!G212</f>
        <v>152</v>
      </c>
      <c r="F409" s="220">
        <f>меню!H212</f>
        <v>4.97</v>
      </c>
      <c r="G409" s="220">
        <f>меню!I212</f>
        <v>6.19</v>
      </c>
      <c r="H409" s="220">
        <f>меню!J212</f>
        <v>21.3</v>
      </c>
    </row>
    <row r="410" spans="1:8" ht="15">
      <c r="A410" s="408"/>
      <c r="B410" s="220" t="str">
        <f>меню!D213</f>
        <v>макароны</v>
      </c>
      <c r="C410" s="220">
        <f>меню!E213</f>
        <v>200</v>
      </c>
      <c r="D410" s="220">
        <f>меню!F213</f>
        <v>0</v>
      </c>
      <c r="E410" s="220">
        <f>меню!G213</f>
        <v>192.5</v>
      </c>
      <c r="F410" s="220">
        <f>меню!H213</f>
        <v>5</v>
      </c>
      <c r="G410" s="220">
        <f>меню!I213</f>
        <v>10</v>
      </c>
      <c r="H410" s="220">
        <f>меню!J213</f>
        <v>40.75</v>
      </c>
    </row>
    <row r="411" spans="1:8" ht="15">
      <c r="A411" s="408"/>
      <c r="B411" s="220" t="str">
        <f>меню!D214</f>
        <v>сосиски</v>
      </c>
      <c r="C411" s="220">
        <f>меню!E214</f>
        <v>133</v>
      </c>
      <c r="D411" s="220">
        <f>меню!F214</f>
        <v>0</v>
      </c>
      <c r="E411" s="220">
        <f>меню!G214</f>
        <v>180.2</v>
      </c>
      <c r="F411" s="220">
        <f>меню!H214</f>
        <v>11.2</v>
      </c>
      <c r="G411" s="220">
        <f>меню!I214</f>
        <v>8.6999999999999993</v>
      </c>
      <c r="H411" s="220">
        <f>меню!J214</f>
        <v>11.7</v>
      </c>
    </row>
    <row r="412" spans="1:8" ht="15">
      <c r="A412" s="408"/>
      <c r="B412" s="220" t="str">
        <f>меню!D215</f>
        <v>кисель</v>
      </c>
      <c r="C412" s="220">
        <f>меню!E215</f>
        <v>250</v>
      </c>
      <c r="D412" s="220">
        <f>меню!F215</f>
        <v>0</v>
      </c>
      <c r="E412" s="220">
        <f>меню!G215</f>
        <v>39.9</v>
      </c>
      <c r="F412" s="220">
        <f>меню!H215</f>
        <v>0.1</v>
      </c>
      <c r="G412" s="220">
        <f>меню!I215</f>
        <v>0</v>
      </c>
      <c r="H412" s="220">
        <f>меню!J215</f>
        <v>10</v>
      </c>
    </row>
    <row r="413" spans="1:8" ht="15">
      <c r="A413" s="408"/>
      <c r="B413" s="220" t="str">
        <f>меню!D216</f>
        <v>салат из свежих огурцов и помидоров</v>
      </c>
      <c r="C413" s="220">
        <f>меню!E216</f>
        <v>100</v>
      </c>
      <c r="D413" s="220">
        <f>меню!F216</f>
        <v>0</v>
      </c>
      <c r="E413" s="220">
        <f>меню!G216</f>
        <v>7.82</v>
      </c>
      <c r="F413" s="220">
        <f>меню!H216</f>
        <v>1.2</v>
      </c>
      <c r="G413" s="220">
        <f>меню!I216</f>
        <v>6</v>
      </c>
      <c r="H413" s="220">
        <f>меню!J216</f>
        <v>4.7</v>
      </c>
    </row>
    <row r="414" spans="1:8" ht="15">
      <c r="A414" s="408"/>
      <c r="B414" s="220" t="str">
        <f>меню!D217</f>
        <v>апельсины</v>
      </c>
      <c r="C414" s="220">
        <f>меню!E217</f>
        <v>0</v>
      </c>
      <c r="D414" s="220">
        <f>меню!F217</f>
        <v>0</v>
      </c>
      <c r="E414" s="220">
        <f>меню!G217</f>
        <v>0</v>
      </c>
      <c r="F414" s="220">
        <f>меню!H217</f>
        <v>0</v>
      </c>
      <c r="G414" s="220">
        <f>меню!I217</f>
        <v>0</v>
      </c>
      <c r="H414" s="220">
        <f>меню!J217</f>
        <v>0</v>
      </c>
    </row>
    <row r="415" spans="1:8" ht="15">
      <c r="A415" s="408"/>
      <c r="B415" s="220" t="str">
        <f>меню!D218</f>
        <v>чоко-пай</v>
      </c>
      <c r="C415" s="220">
        <f>меню!E218</f>
        <v>0</v>
      </c>
      <c r="D415" s="220">
        <f>меню!F218</f>
        <v>0</v>
      </c>
      <c r="E415" s="220">
        <f>меню!G218</f>
        <v>0</v>
      </c>
      <c r="F415" s="220">
        <f>меню!H218</f>
        <v>0</v>
      </c>
      <c r="G415" s="220">
        <f>меню!I218</f>
        <v>0</v>
      </c>
      <c r="H415" s="220">
        <f>меню!J218</f>
        <v>0</v>
      </c>
    </row>
    <row r="416" spans="1:8" ht="15">
      <c r="A416" s="408"/>
      <c r="B416" s="220">
        <f>меню!D219</f>
        <v>0</v>
      </c>
      <c r="C416" s="220">
        <f>меню!E219</f>
        <v>0</v>
      </c>
      <c r="D416" s="220">
        <f>меню!F219</f>
        <v>0</v>
      </c>
      <c r="E416" s="220">
        <f>меню!G219</f>
        <v>0</v>
      </c>
      <c r="F416" s="220">
        <f>меню!H219</f>
        <v>0</v>
      </c>
      <c r="G416" s="220">
        <f>меню!I219</f>
        <v>0</v>
      </c>
      <c r="H416" s="220">
        <f>меню!J219</f>
        <v>0</v>
      </c>
    </row>
    <row r="417" spans="1:8" ht="15">
      <c r="A417" s="210"/>
      <c r="B417" s="242"/>
      <c r="C417" s="243"/>
      <c r="D417" s="272"/>
      <c r="E417" s="243"/>
      <c r="F417" s="243"/>
      <c r="G417" s="243"/>
      <c r="H417" s="223">
        <f>SUM(E405:E416)</f>
        <v>1005.1200000000001</v>
      </c>
    </row>
    <row r="418" spans="1:8" ht="15.75">
      <c r="A418" s="200"/>
    </row>
    <row r="419" spans="1:8" ht="15.75">
      <c r="A419" s="201" t="s">
        <v>99</v>
      </c>
      <c r="B419" s="212"/>
      <c r="C419" s="409">
        <f>выдача!AF161</f>
        <v>236.94957142857146</v>
      </c>
      <c r="D419" s="410"/>
    </row>
    <row r="420" spans="1:8" ht="15.75">
      <c r="A420" s="201" t="s">
        <v>100</v>
      </c>
      <c r="B420" s="213"/>
      <c r="C420" s="409">
        <f>выдача!AF160</f>
        <v>3317.2940000000003</v>
      </c>
      <c r="D420" s="410"/>
    </row>
    <row r="421" spans="1:8" ht="15">
      <c r="A421" s="202"/>
      <c r="B421" s="203"/>
      <c r="C421" s="204"/>
    </row>
    <row r="422" spans="1:8" ht="15">
      <c r="A422" s="202"/>
      <c r="C422" s="204"/>
    </row>
    <row r="423" spans="1:8" ht="15">
      <c r="A423" s="202" t="s">
        <v>101</v>
      </c>
      <c r="B423" s="205"/>
      <c r="C423" s="204" t="s">
        <v>167</v>
      </c>
    </row>
    <row r="429" spans="1:8" ht="26.25">
      <c r="A429" s="207" t="s">
        <v>98</v>
      </c>
      <c r="B429" s="214">
        <f>выдача!AG1</f>
        <v>45833</v>
      </c>
      <c r="C429" s="407"/>
      <c r="D429" s="407"/>
      <c r="E429" s="407"/>
      <c r="F429" s="407"/>
      <c r="G429" s="407"/>
      <c r="H429" s="407"/>
    </row>
    <row r="430" spans="1:8" ht="79.5" customHeight="1">
      <c r="A430" s="217"/>
      <c r="B430" s="218" t="s">
        <v>47</v>
      </c>
      <c r="C430" s="219" t="str">
        <f t="shared" ref="C430:H430" si="17">C2</f>
        <v>выход, гр.</v>
      </c>
      <c r="D430" s="261">
        <f t="shared" si="17"/>
        <v>0</v>
      </c>
      <c r="E430" s="261" t="str">
        <f t="shared" si="17"/>
        <v>калорийность</v>
      </c>
      <c r="F430" s="261" t="str">
        <f t="shared" si="17"/>
        <v>белки</v>
      </c>
      <c r="G430" s="261" t="str">
        <f t="shared" si="17"/>
        <v>жиры</v>
      </c>
      <c r="H430" s="261" t="str">
        <f t="shared" si="17"/>
        <v>углеводы</v>
      </c>
    </row>
    <row r="431" spans="1:8" ht="15">
      <c r="A431" s="408" t="s">
        <v>53</v>
      </c>
      <c r="B431" s="220" t="str">
        <f>меню!D220</f>
        <v>каша  манная молочная</v>
      </c>
      <c r="C431" s="220">
        <f>меню!E220</f>
        <v>250</v>
      </c>
      <c r="D431" s="220">
        <f>меню!F220</f>
        <v>0</v>
      </c>
      <c r="E431" s="220">
        <f>меню!G220</f>
        <v>117</v>
      </c>
      <c r="F431" s="220">
        <f>меню!H220</f>
        <v>4.32</v>
      </c>
      <c r="G431" s="220">
        <f>меню!I220</f>
        <v>4.97</v>
      </c>
      <c r="H431" s="220">
        <f>меню!J220</f>
        <v>13.71</v>
      </c>
    </row>
    <row r="432" spans="1:8" ht="15">
      <c r="A432" s="408"/>
      <c r="B432" s="220" t="str">
        <f>меню!D221</f>
        <v>Чай сладкий</v>
      </c>
      <c r="C432" s="220">
        <f>меню!E221</f>
        <v>250</v>
      </c>
      <c r="D432" s="220">
        <f>меню!F221</f>
        <v>0</v>
      </c>
      <c r="E432" s="220">
        <f>меню!G221</f>
        <v>39.9</v>
      </c>
      <c r="F432" s="220">
        <f>меню!H221</f>
        <v>0.1</v>
      </c>
      <c r="G432" s="220">
        <f>меню!I221</f>
        <v>0</v>
      </c>
      <c r="H432" s="220">
        <f>меню!J221</f>
        <v>10</v>
      </c>
    </row>
    <row r="433" spans="1:8" ht="15">
      <c r="A433" s="408"/>
      <c r="B433" s="220" t="str">
        <f>меню!D222</f>
        <v>хлеб с маслом</v>
      </c>
      <c r="C433" s="220">
        <f>меню!E222</f>
        <v>60</v>
      </c>
      <c r="D433" s="220">
        <f>меню!F222</f>
        <v>0</v>
      </c>
      <c r="E433" s="220">
        <f>меню!G222</f>
        <v>275.8</v>
      </c>
      <c r="F433" s="220">
        <f>меню!H222</f>
        <v>9.15</v>
      </c>
      <c r="G433" s="220">
        <f>меню!I222</f>
        <v>7.0250000000000004</v>
      </c>
      <c r="H433" s="220">
        <f>меню!J222</f>
        <v>43.95</v>
      </c>
    </row>
    <row r="434" spans="1:8" ht="15">
      <c r="A434" s="408"/>
      <c r="B434" s="220">
        <f>меню!D223</f>
        <v>0</v>
      </c>
      <c r="C434" s="220">
        <f>меню!E223</f>
        <v>0</v>
      </c>
      <c r="D434" s="220">
        <f>меню!F223</f>
        <v>0</v>
      </c>
      <c r="E434" s="220">
        <f>меню!G223</f>
        <v>0</v>
      </c>
      <c r="F434" s="220">
        <f>меню!H223</f>
        <v>0</v>
      </c>
      <c r="G434" s="220">
        <f>меню!I223</f>
        <v>0</v>
      </c>
      <c r="H434" s="220">
        <f>меню!J223</f>
        <v>0</v>
      </c>
    </row>
    <row r="435" spans="1:8" ht="15">
      <c r="A435" s="408" t="s">
        <v>57</v>
      </c>
      <c r="B435" s="220" t="str">
        <f>меню!D224</f>
        <v>щи на курином бульоне</v>
      </c>
      <c r="C435" s="220">
        <f>меню!E224</f>
        <v>250</v>
      </c>
      <c r="D435" s="220">
        <f>меню!F224</f>
        <v>0</v>
      </c>
      <c r="E435" s="220">
        <f>меню!G224</f>
        <v>117</v>
      </c>
      <c r="F435" s="220">
        <f>меню!H224</f>
        <v>4.32</v>
      </c>
      <c r="G435" s="220">
        <f>меню!I224</f>
        <v>4.97</v>
      </c>
      <c r="H435" s="220">
        <f>меню!J224</f>
        <v>13.71</v>
      </c>
    </row>
    <row r="436" spans="1:8" ht="15">
      <c r="A436" s="408"/>
      <c r="B436" s="220" t="str">
        <f>меню!D225</f>
        <v>картофельное  пюре  на сливочном масле</v>
      </c>
      <c r="C436" s="220">
        <f>меню!E225</f>
        <v>250</v>
      </c>
      <c r="D436" s="220">
        <f>меню!F225</f>
        <v>0</v>
      </c>
      <c r="E436" s="220">
        <f>меню!G225</f>
        <v>191.6</v>
      </c>
      <c r="F436" s="220">
        <f>меню!H225</f>
        <v>5.5</v>
      </c>
      <c r="G436" s="220">
        <f>меню!I225</f>
        <v>5.8</v>
      </c>
      <c r="H436" s="220">
        <f>меню!J225</f>
        <v>29.2</v>
      </c>
    </row>
    <row r="437" spans="1:8" ht="15">
      <c r="A437" s="408"/>
      <c r="B437" s="220" t="str">
        <f>меню!D226</f>
        <v>сосиски</v>
      </c>
      <c r="C437" s="220">
        <f>меню!E226</f>
        <v>100</v>
      </c>
      <c r="D437" s="220">
        <f>меню!F226</f>
        <v>0</v>
      </c>
      <c r="E437" s="220">
        <f>меню!G226</f>
        <v>180</v>
      </c>
      <c r="F437" s="220">
        <f>меню!H226</f>
        <v>11.7</v>
      </c>
      <c r="G437" s="220">
        <f>меню!I226</f>
        <v>8.6999999999999993</v>
      </c>
      <c r="H437" s="220">
        <f>меню!J226</f>
        <v>11.7</v>
      </c>
    </row>
    <row r="438" spans="1:8" ht="15">
      <c r="A438" s="408"/>
      <c r="B438" s="220" t="str">
        <f>меню!D227</f>
        <v>чай сладкий</v>
      </c>
      <c r="C438" s="220">
        <f>меню!E227</f>
        <v>250</v>
      </c>
      <c r="D438" s="220">
        <f>меню!F227</f>
        <v>0</v>
      </c>
      <c r="E438" s="220">
        <f>меню!G227</f>
        <v>39.9</v>
      </c>
      <c r="F438" s="220">
        <f>меню!H227</f>
        <v>0.1</v>
      </c>
      <c r="G438" s="220">
        <f>меню!I227</f>
        <v>0</v>
      </c>
      <c r="H438" s="220">
        <f>меню!J227</f>
        <v>10</v>
      </c>
    </row>
    <row r="439" spans="1:8" ht="15">
      <c r="A439" s="408"/>
      <c r="B439" s="220" t="str">
        <f>меню!D228</f>
        <v>салат из свежих огурцов и помидоров</v>
      </c>
      <c r="C439" s="220">
        <f>меню!E228</f>
        <v>100</v>
      </c>
      <c r="D439" s="220">
        <f>меню!F228</f>
        <v>0</v>
      </c>
      <c r="E439" s="220">
        <f>меню!G228</f>
        <v>7.82</v>
      </c>
      <c r="F439" s="220">
        <f>меню!H228</f>
        <v>1.2</v>
      </c>
      <c r="G439" s="220">
        <f>меню!I228</f>
        <v>6</v>
      </c>
      <c r="H439" s="220">
        <f>меню!J228</f>
        <v>4.7</v>
      </c>
    </row>
    <row r="440" spans="1:8" ht="15">
      <c r="A440" s="408"/>
      <c r="B440" s="220" t="str">
        <f>меню!D229</f>
        <v>сок</v>
      </c>
      <c r="C440" s="220">
        <f>меню!E229</f>
        <v>200</v>
      </c>
      <c r="D440" s="220">
        <f>меню!F229</f>
        <v>0</v>
      </c>
      <c r="E440" s="220">
        <f>меню!G229</f>
        <v>0</v>
      </c>
      <c r="F440" s="220">
        <f>меню!H229</f>
        <v>0</v>
      </c>
      <c r="G440" s="220">
        <f>меню!I229</f>
        <v>0</v>
      </c>
      <c r="H440" s="220">
        <f>меню!J229</f>
        <v>0</v>
      </c>
    </row>
    <row r="441" spans="1:8" ht="15">
      <c r="A441" s="408"/>
      <c r="B441" s="220" t="str">
        <f>меню!D230</f>
        <v>бананы</v>
      </c>
      <c r="C441" s="220">
        <f>меню!E230</f>
        <v>0</v>
      </c>
      <c r="D441" s="220">
        <f>меню!F230</f>
        <v>0</v>
      </c>
      <c r="E441" s="220">
        <f>меню!G230</f>
        <v>0</v>
      </c>
      <c r="F441" s="220">
        <f>меню!H230</f>
        <v>0</v>
      </c>
      <c r="G441" s="220">
        <f>меню!I230</f>
        <v>0</v>
      </c>
      <c r="H441" s="220">
        <f>меню!J230</f>
        <v>0</v>
      </c>
    </row>
    <row r="442" spans="1:8" ht="15">
      <c r="A442" s="408"/>
      <c r="B442" s="220" t="str">
        <f>меню!D231</f>
        <v>шоколад "Аленка"</v>
      </c>
      <c r="C442" s="220">
        <f>меню!E231</f>
        <v>0</v>
      </c>
      <c r="D442" s="220">
        <f>меню!F231</f>
        <v>0</v>
      </c>
      <c r="E442" s="220">
        <f>меню!G231</f>
        <v>0</v>
      </c>
      <c r="F442" s="220">
        <f>меню!H231</f>
        <v>0</v>
      </c>
      <c r="G442" s="220">
        <f>меню!I231</f>
        <v>0</v>
      </c>
      <c r="H442" s="220">
        <f>меню!J231</f>
        <v>0</v>
      </c>
    </row>
    <row r="443" spans="1:8" ht="15">
      <c r="A443" s="210"/>
      <c r="B443" s="242"/>
      <c r="C443" s="243"/>
      <c r="D443" s="272"/>
      <c r="E443" s="243"/>
      <c r="F443" s="243"/>
      <c r="G443" s="243"/>
      <c r="H443" s="223">
        <f>SUM(E431:E442)</f>
        <v>969.0200000000001</v>
      </c>
    </row>
    <row r="444" spans="1:8" ht="15.75">
      <c r="A444" s="200"/>
    </row>
    <row r="445" spans="1:8" ht="15.75">
      <c r="A445" s="201" t="s">
        <v>99</v>
      </c>
      <c r="B445" s="212"/>
      <c r="C445" s="409">
        <f>выдача!AG161</f>
        <v>343.19414285714294</v>
      </c>
      <c r="D445" s="410"/>
    </row>
    <row r="446" spans="1:8" ht="15.75">
      <c r="A446" s="201" t="s">
        <v>100</v>
      </c>
      <c r="B446" s="213"/>
      <c r="C446" s="409">
        <f>выдача!AG160</f>
        <v>4804.7180000000008</v>
      </c>
      <c r="D446" s="410"/>
    </row>
    <row r="447" spans="1:8" ht="15">
      <c r="A447" s="202"/>
      <c r="B447" s="203"/>
      <c r="C447" s="204"/>
    </row>
    <row r="448" spans="1:8" ht="15">
      <c r="A448" s="202"/>
      <c r="C448" s="204"/>
    </row>
    <row r="449" spans="1:8" ht="15">
      <c r="A449" s="202" t="s">
        <v>101</v>
      </c>
      <c r="B449" s="205"/>
      <c r="C449" s="204" t="s">
        <v>167</v>
      </c>
    </row>
    <row r="457" spans="1:8" ht="26.25">
      <c r="A457" s="207" t="s">
        <v>98</v>
      </c>
      <c r="B457" s="214">
        <f>выдача!AH1</f>
        <v>45834</v>
      </c>
      <c r="C457" s="407"/>
      <c r="D457" s="407"/>
      <c r="E457" s="407"/>
      <c r="F457" s="407"/>
      <c r="G457" s="407"/>
      <c r="H457" s="407"/>
    </row>
    <row r="458" spans="1:8" ht="144" customHeight="1">
      <c r="A458" s="245"/>
      <c r="B458" s="218" t="s">
        <v>47</v>
      </c>
      <c r="C458" s="219" t="str">
        <f t="shared" ref="C458:H458" si="18">C2</f>
        <v>выход, гр.</v>
      </c>
      <c r="D458" s="261">
        <f t="shared" si="18"/>
        <v>0</v>
      </c>
      <c r="E458" s="261" t="str">
        <f t="shared" si="18"/>
        <v>калорийность</v>
      </c>
      <c r="F458" s="261" t="str">
        <f t="shared" si="18"/>
        <v>белки</v>
      </c>
      <c r="G458" s="261" t="str">
        <f t="shared" si="18"/>
        <v>жиры</v>
      </c>
      <c r="H458" s="261" t="str">
        <f t="shared" si="18"/>
        <v>углеводы</v>
      </c>
    </row>
    <row r="459" spans="1:8" ht="15">
      <c r="A459" s="408" t="s">
        <v>53</v>
      </c>
      <c r="B459" s="220" t="str">
        <f>меню!D232</f>
        <v>каша   рисовая  молочная</v>
      </c>
      <c r="C459" s="220">
        <f>меню!E232</f>
        <v>250</v>
      </c>
      <c r="D459" s="220">
        <f>меню!F232</f>
        <v>0</v>
      </c>
      <c r="E459" s="220">
        <f>меню!G232</f>
        <v>117</v>
      </c>
      <c r="F459" s="220">
        <f>меню!H232</f>
        <v>4.32</v>
      </c>
      <c r="G459" s="220">
        <f>меню!I232</f>
        <v>4.97</v>
      </c>
      <c r="H459" s="220">
        <f>меню!J232</f>
        <v>13.71</v>
      </c>
    </row>
    <row r="460" spans="1:8" ht="15">
      <c r="A460" s="408"/>
      <c r="B460" s="220" t="str">
        <f>меню!D233</f>
        <v>какао</v>
      </c>
      <c r="C460" s="220">
        <f>меню!E233</f>
        <v>250</v>
      </c>
      <c r="D460" s="220">
        <f>меню!F233</f>
        <v>0</v>
      </c>
      <c r="E460" s="220">
        <f>меню!G233</f>
        <v>39.9</v>
      </c>
      <c r="F460" s="220">
        <f>меню!H233</f>
        <v>0.1</v>
      </c>
      <c r="G460" s="220">
        <f>меню!I233</f>
        <v>0</v>
      </c>
      <c r="H460" s="220">
        <f>меню!J233</f>
        <v>10</v>
      </c>
    </row>
    <row r="461" spans="1:8" ht="15">
      <c r="A461" s="408"/>
      <c r="B461" s="220" t="str">
        <f>меню!D234</f>
        <v>хлеб с маслом</v>
      </c>
      <c r="C461" s="220">
        <f>меню!E234</f>
        <v>60</v>
      </c>
      <c r="D461" s="220">
        <f>меню!F234</f>
        <v>0</v>
      </c>
      <c r="E461" s="220">
        <f>меню!G234</f>
        <v>275.8</v>
      </c>
      <c r="F461" s="220">
        <f>меню!H234</f>
        <v>9.15</v>
      </c>
      <c r="G461" s="220">
        <f>меню!I234</f>
        <v>7.0250000000000004</v>
      </c>
      <c r="H461" s="220">
        <f>меню!J234</f>
        <v>43.95</v>
      </c>
    </row>
    <row r="462" spans="1:8" ht="15">
      <c r="A462" s="408"/>
      <c r="B462" s="220">
        <f>меню!D235</f>
        <v>0</v>
      </c>
      <c r="C462" s="220">
        <f>меню!E235</f>
        <v>0</v>
      </c>
      <c r="D462" s="220">
        <f>меню!F235</f>
        <v>0</v>
      </c>
      <c r="E462" s="220">
        <f>меню!G235</f>
        <v>0</v>
      </c>
      <c r="F462" s="220">
        <f>меню!H235</f>
        <v>0</v>
      </c>
      <c r="G462" s="220">
        <f>меню!I235</f>
        <v>0</v>
      </c>
      <c r="H462" s="220">
        <f>меню!J235</f>
        <v>0</v>
      </c>
    </row>
    <row r="463" spans="1:8" ht="15">
      <c r="A463" s="408" t="s">
        <v>57</v>
      </c>
      <c r="B463" s="220" t="str">
        <f>меню!D236</f>
        <v>гречневый  суп на курином бульоне</v>
      </c>
      <c r="C463" s="220">
        <f>меню!E236</f>
        <v>250</v>
      </c>
      <c r="D463" s="220">
        <f>меню!F236</f>
        <v>0</v>
      </c>
      <c r="E463" s="220">
        <f>меню!G236</f>
        <v>143.69999999999999</v>
      </c>
      <c r="F463" s="220">
        <f>меню!H236</f>
        <v>5.5</v>
      </c>
      <c r="G463" s="220">
        <f>меню!I236</f>
        <v>4</v>
      </c>
      <c r="H463" s="220">
        <f>меню!J236</f>
        <v>14.2</v>
      </c>
    </row>
    <row r="464" spans="1:8" ht="15">
      <c r="A464" s="408"/>
      <c r="B464" s="220" t="str">
        <f>меню!D237</f>
        <v>макароны отварные  с подливой с маслом</v>
      </c>
      <c r="C464" s="220">
        <f>меню!E237</f>
        <v>250</v>
      </c>
      <c r="D464" s="220">
        <f>меню!F237</f>
        <v>0</v>
      </c>
      <c r="E464" s="220">
        <f>меню!G237</f>
        <v>152.84</v>
      </c>
      <c r="F464" s="220">
        <f>меню!H237</f>
        <v>4.97</v>
      </c>
      <c r="G464" s="220">
        <f>меню!I237</f>
        <v>6.19</v>
      </c>
      <c r="H464" s="220">
        <f>меню!J237</f>
        <v>21.3</v>
      </c>
    </row>
    <row r="465" spans="1:8" ht="15">
      <c r="A465" s="408"/>
      <c r="B465" s="220" t="str">
        <f>меню!D238</f>
        <v>котлеты</v>
      </c>
      <c r="C465" s="220">
        <f>меню!E238</f>
        <v>100</v>
      </c>
      <c r="D465" s="220">
        <f>меню!F238</f>
        <v>0</v>
      </c>
      <c r="E465" s="220">
        <f>меню!G238</f>
        <v>180.2</v>
      </c>
      <c r="F465" s="220">
        <f>меню!H238</f>
        <v>11.2</v>
      </c>
      <c r="G465" s="220">
        <f>меню!I238</f>
        <v>8.6999999999999993</v>
      </c>
      <c r="H465" s="220">
        <f>меню!J238</f>
        <v>11.7</v>
      </c>
    </row>
    <row r="466" spans="1:8" ht="15">
      <c r="A466" s="408"/>
      <c r="B466" s="220" t="str">
        <f>меню!D239</f>
        <v>чай сладкий</v>
      </c>
      <c r="C466" s="220">
        <f>меню!E239</f>
        <v>250</v>
      </c>
      <c r="D466" s="220">
        <f>меню!F239</f>
        <v>0</v>
      </c>
      <c r="E466" s="220">
        <f>меню!G239</f>
        <v>80</v>
      </c>
      <c r="F466" s="220">
        <f>меню!H239</f>
        <v>0</v>
      </c>
      <c r="G466" s="220">
        <f>меню!I239</f>
        <v>0</v>
      </c>
      <c r="H466" s="220">
        <f>меню!J239</f>
        <v>19.600000000000001</v>
      </c>
    </row>
    <row r="467" spans="1:8" ht="15">
      <c r="A467" s="408"/>
      <c r="B467" s="220" t="str">
        <f>меню!D240</f>
        <v>салат из свежих огурцов и помидоров</v>
      </c>
      <c r="C467" s="220">
        <f>меню!E240</f>
        <v>100</v>
      </c>
      <c r="D467" s="220">
        <f>меню!F240</f>
        <v>0</v>
      </c>
      <c r="E467" s="220">
        <f>меню!G240</f>
        <v>7.82</v>
      </c>
      <c r="F467" s="220">
        <f>меню!H240</f>
        <v>1.2</v>
      </c>
      <c r="G467" s="220">
        <f>меню!I240</f>
        <v>6</v>
      </c>
      <c r="H467" s="220">
        <f>меню!J240</f>
        <v>4.7</v>
      </c>
    </row>
    <row r="468" spans="1:8" ht="15">
      <c r="A468" s="408"/>
      <c r="B468" s="220" t="str">
        <f>меню!D241</f>
        <v>яблоки</v>
      </c>
      <c r="C468" s="220">
        <f>меню!E241</f>
        <v>0</v>
      </c>
      <c r="D468" s="220">
        <f>меню!F241</f>
        <v>0</v>
      </c>
      <c r="E468" s="220">
        <f>меню!G241</f>
        <v>0</v>
      </c>
      <c r="F468" s="220">
        <f>меню!H241</f>
        <v>0</v>
      </c>
      <c r="G468" s="220">
        <f>меню!I241</f>
        <v>0</v>
      </c>
      <c r="H468" s="220">
        <f>меню!J241</f>
        <v>0</v>
      </c>
    </row>
    <row r="469" spans="1:8" ht="15">
      <c r="A469" s="408"/>
      <c r="B469" s="220" t="str">
        <f>меню!D242</f>
        <v>шоколад "Аленка"</v>
      </c>
      <c r="C469" s="220">
        <f>меню!E242</f>
        <v>0</v>
      </c>
      <c r="D469" s="220">
        <f>меню!F242</f>
        <v>0</v>
      </c>
      <c r="E469" s="220">
        <f>меню!G242</f>
        <v>0</v>
      </c>
      <c r="F469" s="220">
        <f>меню!H242</f>
        <v>0</v>
      </c>
      <c r="G469" s="220">
        <f>меню!I242</f>
        <v>0</v>
      </c>
      <c r="H469" s="220">
        <f>меню!J242</f>
        <v>0</v>
      </c>
    </row>
    <row r="470" spans="1:8" ht="15">
      <c r="A470" s="408"/>
      <c r="B470" s="220" t="str">
        <f>меню!D243</f>
        <v>Чоко-пай</v>
      </c>
      <c r="C470" s="220">
        <f>меню!E243</f>
        <v>0</v>
      </c>
      <c r="D470" s="220">
        <f>меню!F243</f>
        <v>0</v>
      </c>
      <c r="E470" s="220">
        <f>меню!G243</f>
        <v>0</v>
      </c>
      <c r="F470" s="220">
        <f>меню!H243</f>
        <v>0</v>
      </c>
      <c r="G470" s="220">
        <f>меню!I243</f>
        <v>0</v>
      </c>
      <c r="H470" s="220">
        <f>меню!J243</f>
        <v>0</v>
      </c>
    </row>
    <row r="471" spans="1:8" ht="15">
      <c r="A471" s="210"/>
      <c r="B471" s="242"/>
      <c r="C471" s="243"/>
      <c r="D471" s="272"/>
      <c r="E471" s="243"/>
      <c r="F471" s="243"/>
      <c r="G471" s="243"/>
      <c r="H471" s="223">
        <f>SUM(E459:E470)</f>
        <v>997.2600000000001</v>
      </c>
    </row>
    <row r="472" spans="1:8" ht="15.75">
      <c r="A472" s="200"/>
    </row>
    <row r="473" spans="1:8" ht="15.75">
      <c r="A473" s="201" t="s">
        <v>99</v>
      </c>
      <c r="B473" s="212"/>
      <c r="C473" s="409">
        <f>выдача!AH161</f>
        <v>251.46664285714286</v>
      </c>
      <c r="D473" s="410"/>
    </row>
    <row r="474" spans="1:8" ht="15.75">
      <c r="A474" s="201" t="s">
        <v>100</v>
      </c>
      <c r="B474" s="213"/>
      <c r="C474" s="409">
        <f>выдача!AH160</f>
        <v>3520.5329999999999</v>
      </c>
      <c r="D474" s="410"/>
    </row>
    <row r="475" spans="1:8" ht="15">
      <c r="A475" s="202"/>
      <c r="B475" s="203"/>
      <c r="C475" s="204"/>
    </row>
    <row r="476" spans="1:8" ht="15">
      <c r="A476" s="202"/>
      <c r="C476" s="204"/>
    </row>
    <row r="477" spans="1:8" ht="15">
      <c r="A477" s="202" t="s">
        <v>101</v>
      </c>
      <c r="B477" s="205"/>
      <c r="C477" s="204" t="s">
        <v>167</v>
      </c>
    </row>
    <row r="479" spans="1:8" ht="26.25">
      <c r="A479" s="207" t="s">
        <v>98</v>
      </c>
      <c r="B479" s="214">
        <f>выдача!AI1</f>
        <v>45835</v>
      </c>
      <c r="C479" s="407"/>
      <c r="D479" s="407"/>
      <c r="E479" s="407"/>
      <c r="F479" s="407"/>
      <c r="G479" s="407"/>
      <c r="H479" s="407"/>
    </row>
    <row r="480" spans="1:8" ht="134.25" customHeight="1">
      <c r="A480" s="245"/>
      <c r="B480" s="218" t="s">
        <v>47</v>
      </c>
      <c r="C480" s="219" t="str">
        <f t="shared" ref="C480:H480" si="19">C2</f>
        <v>выход, гр.</v>
      </c>
      <c r="D480" s="261">
        <f t="shared" si="19"/>
        <v>0</v>
      </c>
      <c r="E480" s="261" t="str">
        <f t="shared" si="19"/>
        <v>калорийность</v>
      </c>
      <c r="F480" s="261" t="str">
        <f t="shared" si="19"/>
        <v>белки</v>
      </c>
      <c r="G480" s="261" t="str">
        <f t="shared" si="19"/>
        <v>жиры</v>
      </c>
      <c r="H480" s="261" t="str">
        <f t="shared" si="19"/>
        <v>углеводы</v>
      </c>
    </row>
    <row r="481" spans="1:8" ht="15" customHeight="1">
      <c r="A481" s="408" t="s">
        <v>53</v>
      </c>
      <c r="B481" s="220" t="str">
        <f>меню!D244</f>
        <v>каша  манная молочная</v>
      </c>
      <c r="C481" s="220">
        <f>меню!E244</f>
        <v>250</v>
      </c>
      <c r="D481" s="220">
        <f>меню!F244</f>
        <v>0</v>
      </c>
      <c r="E481" s="220">
        <f>меню!G244</f>
        <v>117</v>
      </c>
      <c r="F481" s="220">
        <f>меню!H244</f>
        <v>4.32</v>
      </c>
      <c r="G481" s="220">
        <f>меню!I244</f>
        <v>4.97</v>
      </c>
      <c r="H481" s="220">
        <f>меню!J244</f>
        <v>13.71</v>
      </c>
    </row>
    <row r="482" spans="1:8" ht="15">
      <c r="A482" s="408"/>
      <c r="B482" s="220" t="str">
        <f>меню!D245</f>
        <v>чай сладкий</v>
      </c>
      <c r="C482" s="220">
        <f>меню!E245</f>
        <v>250</v>
      </c>
      <c r="D482" s="220">
        <f>меню!F245</f>
        <v>0</v>
      </c>
      <c r="E482" s="220">
        <f>меню!G245</f>
        <v>39.9</v>
      </c>
      <c r="F482" s="220">
        <f>меню!H245</f>
        <v>0.1</v>
      </c>
      <c r="G482" s="220">
        <f>меню!I245</f>
        <v>0</v>
      </c>
      <c r="H482" s="220">
        <f>меню!J245</f>
        <v>10</v>
      </c>
    </row>
    <row r="483" spans="1:8" ht="15">
      <c r="A483" s="408"/>
      <c r="B483" s="220" t="str">
        <f>меню!D246</f>
        <v xml:space="preserve">хлеб с маслом </v>
      </c>
      <c r="C483" s="220">
        <f>меню!E246</f>
        <v>60</v>
      </c>
      <c r="D483" s="220">
        <f>меню!F246</f>
        <v>0</v>
      </c>
      <c r="E483" s="220">
        <f>меню!G246</f>
        <v>275.8</v>
      </c>
      <c r="F483" s="220">
        <f>меню!H246</f>
        <v>9.15</v>
      </c>
      <c r="G483" s="220">
        <f>меню!I246</f>
        <v>7.0250000000000004</v>
      </c>
      <c r="H483" s="220">
        <f>меню!J246</f>
        <v>43.95</v>
      </c>
    </row>
    <row r="484" spans="1:8" ht="15">
      <c r="A484" s="408"/>
      <c r="B484" s="220">
        <f>меню!D247</f>
        <v>0</v>
      </c>
      <c r="C484" s="220">
        <f>меню!E247</f>
        <v>0</v>
      </c>
      <c r="D484" s="220">
        <f>меню!F247</f>
        <v>0</v>
      </c>
      <c r="E484" s="220">
        <f>меню!G247</f>
        <v>0</v>
      </c>
      <c r="F484" s="220">
        <f>меню!H247</f>
        <v>0</v>
      </c>
      <c r="G484" s="220">
        <f>меню!I247</f>
        <v>0</v>
      </c>
      <c r="H484" s="220">
        <f>меню!J247</f>
        <v>0</v>
      </c>
    </row>
    <row r="485" spans="1:8" ht="15" customHeight="1">
      <c r="A485" s="408" t="s">
        <v>57</v>
      </c>
      <c r="B485" s="220" t="str">
        <f>меню!D248</f>
        <v>суп гороховый на курином бульоне</v>
      </c>
      <c r="C485" s="220">
        <f>меню!E248</f>
        <v>250</v>
      </c>
      <c r="D485" s="220">
        <f>меню!F248</f>
        <v>0</v>
      </c>
      <c r="E485" s="220">
        <f>меню!G248</f>
        <v>143.69999999999999</v>
      </c>
      <c r="F485" s="220">
        <f>меню!H248</f>
        <v>5.5</v>
      </c>
      <c r="G485" s="220">
        <f>меню!I248</f>
        <v>4</v>
      </c>
      <c r="H485" s="220">
        <f>меню!J248</f>
        <v>14.2</v>
      </c>
    </row>
    <row r="486" spans="1:8" ht="15">
      <c r="A486" s="408"/>
      <c r="B486" s="220" t="str">
        <f>меню!D249</f>
        <v>рис отварной с подливой с маслом</v>
      </c>
      <c r="C486" s="220">
        <f>меню!E249</f>
        <v>250</v>
      </c>
      <c r="D486" s="220">
        <f>меню!F249</f>
        <v>0</v>
      </c>
      <c r="E486" s="220">
        <f>меню!G249</f>
        <v>152.84</v>
      </c>
      <c r="F486" s="220">
        <f>меню!H249</f>
        <v>4.97</v>
      </c>
      <c r="G486" s="220">
        <f>меню!I249</f>
        <v>6.19</v>
      </c>
      <c r="H486" s="220">
        <f>меню!J249</f>
        <v>21.3</v>
      </c>
    </row>
    <row r="487" spans="1:8" ht="15">
      <c r="A487" s="408"/>
      <c r="B487" s="220" t="str">
        <f>меню!D250</f>
        <v>рыба</v>
      </c>
      <c r="C487" s="220">
        <f>меню!E250</f>
        <v>67</v>
      </c>
      <c r="D487" s="220">
        <f>меню!F250</f>
        <v>0</v>
      </c>
      <c r="E487" s="220">
        <f>меню!G250</f>
        <v>0</v>
      </c>
      <c r="F487" s="220">
        <f>меню!H250</f>
        <v>0</v>
      </c>
      <c r="G487" s="220">
        <f>меню!I250</f>
        <v>0</v>
      </c>
      <c r="H487" s="220">
        <f>меню!J250</f>
        <v>0</v>
      </c>
    </row>
    <row r="488" spans="1:8" ht="15">
      <c r="A488" s="408"/>
      <c r="B488" s="220" t="str">
        <f>меню!D251</f>
        <v>чай сладкий</v>
      </c>
      <c r="C488" s="220">
        <f>меню!E251</f>
        <v>250</v>
      </c>
      <c r="D488" s="220">
        <f>меню!F251</f>
        <v>0</v>
      </c>
      <c r="E488" s="220">
        <f>меню!G251</f>
        <v>80</v>
      </c>
      <c r="F488" s="220">
        <f>меню!H251</f>
        <v>0</v>
      </c>
      <c r="G488" s="220">
        <f>меню!I251</f>
        <v>0</v>
      </c>
      <c r="H488" s="220">
        <f>меню!J251</f>
        <v>19.600000000000001</v>
      </c>
    </row>
    <row r="489" spans="1:8" ht="15">
      <c r="A489" s="408"/>
      <c r="B489" s="220" t="str">
        <f>меню!D252</f>
        <v>тортик "Боярушка"</v>
      </c>
      <c r="C489" s="220">
        <f>меню!E252</f>
        <v>0</v>
      </c>
      <c r="D489" s="220">
        <f>меню!F252</f>
        <v>0</v>
      </c>
      <c r="E489" s="220">
        <f>меню!G252</f>
        <v>0</v>
      </c>
      <c r="F489" s="220">
        <f>меню!H252</f>
        <v>0</v>
      </c>
      <c r="G489" s="220">
        <f>меню!I252</f>
        <v>0</v>
      </c>
      <c r="H489" s="220">
        <f>меню!J252</f>
        <v>0</v>
      </c>
    </row>
    <row r="490" spans="1:8" ht="15">
      <c r="A490" s="408"/>
      <c r="B490" s="220" t="str">
        <f>меню!D253</f>
        <v>сок</v>
      </c>
      <c r="C490" s="220">
        <f>меню!E253</f>
        <v>0</v>
      </c>
      <c r="D490" s="220">
        <f>меню!F253</f>
        <v>0</v>
      </c>
      <c r="E490" s="220">
        <f>меню!G253</f>
        <v>0</v>
      </c>
      <c r="F490" s="220">
        <f>меню!H253</f>
        <v>0</v>
      </c>
      <c r="G490" s="220">
        <f>меню!I253</f>
        <v>0</v>
      </c>
      <c r="H490" s="220">
        <f>меню!J253</f>
        <v>0</v>
      </c>
    </row>
    <row r="491" spans="1:8" ht="15">
      <c r="A491" s="408"/>
      <c r="B491" s="220" t="str">
        <f>меню!D254</f>
        <v>яблоки</v>
      </c>
      <c r="C491" s="220">
        <f>меню!E254</f>
        <v>0</v>
      </c>
      <c r="D491" s="220">
        <f>меню!F254</f>
        <v>0</v>
      </c>
      <c r="E491" s="220">
        <f>меню!G254</f>
        <v>0</v>
      </c>
      <c r="F491" s="220">
        <f>меню!H254</f>
        <v>0</v>
      </c>
      <c r="G491" s="220">
        <f>меню!I254</f>
        <v>0</v>
      </c>
      <c r="H491" s="220">
        <f>меню!J254</f>
        <v>0</v>
      </c>
    </row>
    <row r="492" spans="1:8" ht="15">
      <c r="A492" s="408"/>
      <c r="B492" s="220">
        <f>меню!D255</f>
        <v>0</v>
      </c>
      <c r="C492" s="220">
        <f>меню!E255</f>
        <v>0</v>
      </c>
      <c r="D492" s="220">
        <f>меню!F255</f>
        <v>0</v>
      </c>
      <c r="E492" s="220">
        <f>меню!G255</f>
        <v>0</v>
      </c>
      <c r="F492" s="220">
        <f>меню!H255</f>
        <v>0</v>
      </c>
      <c r="G492" s="220">
        <f>меню!I255</f>
        <v>0</v>
      </c>
      <c r="H492" s="220">
        <f>меню!J255</f>
        <v>0</v>
      </c>
    </row>
    <row r="493" spans="1:8" ht="15">
      <c r="A493" s="210"/>
      <c r="B493" s="242"/>
      <c r="C493" s="243"/>
      <c r="D493" s="272"/>
      <c r="E493" s="243"/>
      <c r="F493" s="243"/>
      <c r="G493" s="243"/>
      <c r="H493" s="223">
        <f>SUM(E481:E492)</f>
        <v>809.24000000000012</v>
      </c>
    </row>
    <row r="494" spans="1:8" ht="15.75">
      <c r="A494" s="200"/>
    </row>
    <row r="495" spans="1:8" ht="15.75">
      <c r="A495" s="201" t="s">
        <v>99</v>
      </c>
      <c r="B495" s="212"/>
      <c r="C495" s="409">
        <f>выдача!AI161</f>
        <v>247.17621428571428</v>
      </c>
      <c r="D495" s="410"/>
    </row>
    <row r="496" spans="1:8" ht="15.75">
      <c r="A496" s="201" t="s">
        <v>100</v>
      </c>
      <c r="B496" s="213"/>
      <c r="C496" s="409">
        <f>выдача!AI160</f>
        <v>3460.4670000000001</v>
      </c>
      <c r="D496" s="410"/>
    </row>
    <row r="497" spans="1:3" ht="15">
      <c r="A497" s="202"/>
      <c r="B497" s="203"/>
      <c r="C497" s="204"/>
    </row>
    <row r="498" spans="1:3" ht="15">
      <c r="A498" s="202"/>
      <c r="C498" s="204"/>
    </row>
    <row r="499" spans="1:3" ht="15">
      <c r="A499" s="202" t="s">
        <v>101</v>
      </c>
      <c r="B499" s="205"/>
      <c r="C499" s="204" t="s">
        <v>167</v>
      </c>
    </row>
  </sheetData>
  <sheetProtection password="CC3D" sheet="1" objects="1" scenarios="1" selectLockedCells="1" selectUnlockedCells="1"/>
  <mergeCells count="105">
    <mergeCell ref="C1:H1"/>
    <mergeCell ref="A3:A7"/>
    <mergeCell ref="C17:D17"/>
    <mergeCell ref="C18:D18"/>
    <mergeCell ref="C29:H29"/>
    <mergeCell ref="A8:A15"/>
    <mergeCell ref="C56:H56"/>
    <mergeCell ref="A58:A61"/>
    <mergeCell ref="A62:A69"/>
    <mergeCell ref="C72:D72"/>
    <mergeCell ref="C73:D73"/>
    <mergeCell ref="A31:A34"/>
    <mergeCell ref="A35:A42"/>
    <mergeCell ref="C45:D45"/>
    <mergeCell ref="C46:D46"/>
    <mergeCell ref="C109:H109"/>
    <mergeCell ref="A111:A114"/>
    <mergeCell ref="A115:A122"/>
    <mergeCell ref="C125:D125"/>
    <mergeCell ref="C126:D126"/>
    <mergeCell ref="C83:H83"/>
    <mergeCell ref="A85:A89"/>
    <mergeCell ref="A90:A97"/>
    <mergeCell ref="C100:D100"/>
    <mergeCell ref="C101:D101"/>
    <mergeCell ref="C159:H159"/>
    <mergeCell ref="A161:A164"/>
    <mergeCell ref="A165:A172"/>
    <mergeCell ref="C175:D175"/>
    <mergeCell ref="C176:D176"/>
    <mergeCell ref="C136:H136"/>
    <mergeCell ref="A138:A141"/>
    <mergeCell ref="A142:A149"/>
    <mergeCell ref="C152:D152"/>
    <mergeCell ref="C153:D153"/>
    <mergeCell ref="C204:H204"/>
    <mergeCell ref="A206:A209"/>
    <mergeCell ref="A210:A217"/>
    <mergeCell ref="C220:D220"/>
    <mergeCell ref="C221:D221"/>
    <mergeCell ref="C181:H181"/>
    <mergeCell ref="A183:A186"/>
    <mergeCell ref="A187:A194"/>
    <mergeCell ref="C197:D197"/>
    <mergeCell ref="C198:D198"/>
    <mergeCell ref="C250:H250"/>
    <mergeCell ref="A252:A255"/>
    <mergeCell ref="A256:A263"/>
    <mergeCell ref="C266:D266"/>
    <mergeCell ref="C267:D267"/>
    <mergeCell ref="C226:H226"/>
    <mergeCell ref="A228:A231"/>
    <mergeCell ref="A232:A239"/>
    <mergeCell ref="C242:D242"/>
    <mergeCell ref="C243:D243"/>
    <mergeCell ref="C293:H293"/>
    <mergeCell ref="A295:A298"/>
    <mergeCell ref="A299:A306"/>
    <mergeCell ref="C309:D309"/>
    <mergeCell ref="C310:D310"/>
    <mergeCell ref="C272:H272"/>
    <mergeCell ref="A274:A277"/>
    <mergeCell ref="A278:A285"/>
    <mergeCell ref="C288:D288"/>
    <mergeCell ref="C289:D289"/>
    <mergeCell ref="C340:H340"/>
    <mergeCell ref="A342:A345"/>
    <mergeCell ref="A346:A353"/>
    <mergeCell ref="C356:D356"/>
    <mergeCell ref="C357:D357"/>
    <mergeCell ref="C314:H314"/>
    <mergeCell ref="A316:A319"/>
    <mergeCell ref="A320:A327"/>
    <mergeCell ref="C330:D330"/>
    <mergeCell ref="C331:D331"/>
    <mergeCell ref="C382:H382"/>
    <mergeCell ref="A384:A387"/>
    <mergeCell ref="A388:A395"/>
    <mergeCell ref="C398:D398"/>
    <mergeCell ref="C399:D399"/>
    <mergeCell ref="C361:H361"/>
    <mergeCell ref="A363:A366"/>
    <mergeCell ref="A367:A374"/>
    <mergeCell ref="C377:D377"/>
    <mergeCell ref="C378:D378"/>
    <mergeCell ref="C429:H429"/>
    <mergeCell ref="A431:A434"/>
    <mergeCell ref="A435:A442"/>
    <mergeCell ref="C445:D445"/>
    <mergeCell ref="C446:D446"/>
    <mergeCell ref="C403:H403"/>
    <mergeCell ref="A405:A408"/>
    <mergeCell ref="A409:A416"/>
    <mergeCell ref="C419:D419"/>
    <mergeCell ref="C420:D420"/>
    <mergeCell ref="C479:H479"/>
    <mergeCell ref="A481:A484"/>
    <mergeCell ref="A485:A492"/>
    <mergeCell ref="C495:D495"/>
    <mergeCell ref="C496:D496"/>
    <mergeCell ref="C457:H457"/>
    <mergeCell ref="A459:A462"/>
    <mergeCell ref="A463:A470"/>
    <mergeCell ref="C473:D473"/>
    <mergeCell ref="C474:D474"/>
  </mergeCells>
  <conditionalFormatting sqref="A1:XFD1048576">
    <cfRule type="cellIs" dxfId="0" priority="1" operator="equal">
      <formula>0</formula>
    </cfRule>
  </conditionalFormatting>
  <pageMargins left="0.25" right="0.25" top="0.75" bottom="0.75" header="0.3" footer="0.3"/>
  <pageSetup paperSize="9" orientation="landscape" r:id="rId1"/>
  <headerFooter>
    <oddHeader>&amp;L&amp;14меню&amp;C&amp;"Arial,полужирный курсив"&amp;14"Солнышко"&amp;Rдень &amp;P</oddHeader>
    <oddFooter>&amp;CСтраница  &amp;P из &amp;N</oddFooter>
  </headerFooter>
  <rowBreaks count="16" manualBreakCount="16">
    <brk id="129" max="16383" man="1"/>
    <brk id="156" max="16383" man="1"/>
    <brk id="180" max="16383" man="1"/>
    <brk id="201" max="16383" man="1"/>
    <brk id="224" max="16383" man="1"/>
    <brk id="247" max="16383" man="1"/>
    <brk id="271" max="16383" man="1"/>
    <brk id="292" max="16383" man="1"/>
    <brk id="313" max="16383" man="1"/>
    <brk id="337" max="16383" man="1"/>
    <brk id="360" max="16383" man="1"/>
    <brk id="381" max="16383" man="1"/>
    <brk id="402" max="16383" man="1"/>
    <brk id="426" max="16383" man="1"/>
    <brk id="454" max="16383" man="1"/>
    <brk id="477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O192"/>
  <sheetViews>
    <sheetView topLeftCell="A172" workbookViewId="0">
      <selection activeCell="H201" sqref="H201"/>
    </sheetView>
  </sheetViews>
  <sheetFormatPr defaultRowHeight="12.75"/>
  <cols>
    <col min="4" max="4" width="45" customWidth="1"/>
  </cols>
  <sheetData>
    <row r="1" spans="1:10" ht="16.5" thickTop="1" thickBot="1">
      <c r="A1" s="224" t="s">
        <v>44</v>
      </c>
      <c r="B1" s="225" t="s">
        <v>46</v>
      </c>
      <c r="C1" s="225"/>
      <c r="D1" s="225" t="s">
        <v>47</v>
      </c>
      <c r="E1" s="225" t="s">
        <v>48</v>
      </c>
      <c r="F1" s="225" t="s">
        <v>49</v>
      </c>
      <c r="G1" s="225" t="s">
        <v>50</v>
      </c>
      <c r="H1" s="225" t="s">
        <v>51</v>
      </c>
      <c r="I1" s="225" t="s">
        <v>52</v>
      </c>
      <c r="J1" s="216"/>
    </row>
    <row r="2" spans="1:10" ht="16.5" thickTop="1" thickBot="1">
      <c r="A2" s="386">
        <v>1</v>
      </c>
      <c r="B2" s="414">
        <v>43617</v>
      </c>
      <c r="C2" s="389" t="s">
        <v>53</v>
      </c>
      <c r="D2" s="215" t="s">
        <v>102</v>
      </c>
      <c r="E2" s="231">
        <v>250</v>
      </c>
      <c r="F2" s="231">
        <v>4.32</v>
      </c>
      <c r="G2" s="231">
        <v>4.97</v>
      </c>
      <c r="H2" s="231">
        <v>13.17</v>
      </c>
      <c r="I2" s="232">
        <v>117</v>
      </c>
      <c r="J2" s="216"/>
    </row>
    <row r="3" spans="1:10" ht="15.75" thickBot="1">
      <c r="A3" s="387"/>
      <c r="B3" s="415"/>
      <c r="C3" s="390"/>
      <c r="D3" s="215" t="s">
        <v>54</v>
      </c>
      <c r="E3" s="231">
        <v>250</v>
      </c>
      <c r="F3" s="231">
        <v>0.1</v>
      </c>
      <c r="G3" s="231">
        <v>0</v>
      </c>
      <c r="H3" s="231">
        <v>10</v>
      </c>
      <c r="I3" s="232">
        <v>39.9</v>
      </c>
      <c r="J3" s="216"/>
    </row>
    <row r="4" spans="1:10" ht="15.75" thickBot="1">
      <c r="A4" s="387"/>
      <c r="B4" s="415"/>
      <c r="C4" s="390"/>
      <c r="D4" s="215" t="s">
        <v>55</v>
      </c>
      <c r="E4" s="231">
        <v>60</v>
      </c>
      <c r="F4" s="231">
        <v>9.15</v>
      </c>
      <c r="G4" s="231">
        <v>7.0250000000000004</v>
      </c>
      <c r="H4" s="231">
        <v>43.95</v>
      </c>
      <c r="I4" s="232">
        <v>275.8</v>
      </c>
      <c r="J4" s="216"/>
    </row>
    <row r="5" spans="1:10" ht="15.75" thickBot="1">
      <c r="A5" s="387"/>
      <c r="B5" s="415"/>
      <c r="C5" s="391"/>
      <c r="D5" s="215" t="s">
        <v>56</v>
      </c>
      <c r="E5" s="231">
        <v>60</v>
      </c>
      <c r="F5" s="231">
        <v>10</v>
      </c>
      <c r="G5" s="231">
        <v>25</v>
      </c>
      <c r="H5" s="231">
        <v>54</v>
      </c>
      <c r="I5" s="232">
        <v>480</v>
      </c>
      <c r="J5" s="216"/>
    </row>
    <row r="6" spans="1:10" ht="15.75" thickBot="1">
      <c r="A6" s="387"/>
      <c r="B6" s="415"/>
      <c r="C6" s="392" t="s">
        <v>57</v>
      </c>
      <c r="D6" s="215" t="s">
        <v>58</v>
      </c>
      <c r="E6" s="231">
        <v>250</v>
      </c>
      <c r="F6" s="231">
        <v>5.5</v>
      </c>
      <c r="G6" s="231">
        <v>4</v>
      </c>
      <c r="H6" s="231">
        <v>14.2</v>
      </c>
      <c r="I6" s="232">
        <v>143.69999999999999</v>
      </c>
      <c r="J6" s="216"/>
    </row>
    <row r="7" spans="1:10" ht="15.75" thickBot="1">
      <c r="A7" s="387"/>
      <c r="B7" s="415"/>
      <c r="C7" s="390"/>
      <c r="D7" s="215" t="s">
        <v>107</v>
      </c>
      <c r="E7" s="231">
        <v>250</v>
      </c>
      <c r="F7" s="231">
        <v>16.899999999999999</v>
      </c>
      <c r="G7" s="231">
        <v>12</v>
      </c>
      <c r="H7" s="231">
        <v>0.62</v>
      </c>
      <c r="I7" s="232">
        <v>117</v>
      </c>
      <c r="J7" s="216"/>
    </row>
    <row r="8" spans="1:10" ht="15.75" thickBot="1">
      <c r="A8" s="387"/>
      <c r="B8" s="415"/>
      <c r="C8" s="390"/>
      <c r="D8" s="215" t="s">
        <v>26</v>
      </c>
      <c r="E8" s="231">
        <v>100</v>
      </c>
      <c r="F8" s="231">
        <v>11.2</v>
      </c>
      <c r="G8" s="231">
        <v>8.6999999999999993</v>
      </c>
      <c r="H8" s="231">
        <v>11.7</v>
      </c>
      <c r="I8" s="232">
        <v>180.2</v>
      </c>
      <c r="J8" s="216"/>
    </row>
    <row r="9" spans="1:10" ht="15.75" thickBot="1">
      <c r="A9" s="387"/>
      <c r="B9" s="415"/>
      <c r="C9" s="390"/>
      <c r="D9" s="215" t="s">
        <v>106</v>
      </c>
      <c r="E9" s="231">
        <v>250</v>
      </c>
      <c r="F9" s="231">
        <v>0.1</v>
      </c>
      <c r="G9" s="231">
        <v>0</v>
      </c>
      <c r="H9" s="231">
        <v>10</v>
      </c>
      <c r="I9" s="232">
        <v>39.9</v>
      </c>
      <c r="J9" s="216"/>
    </row>
    <row r="10" spans="1:10" ht="16.5" thickTop="1" thickBot="1">
      <c r="A10" s="388"/>
      <c r="B10" s="416"/>
      <c r="C10" s="393"/>
      <c r="D10" s="221" t="s">
        <v>60</v>
      </c>
      <c r="E10" s="233">
        <v>100</v>
      </c>
      <c r="F10" s="233">
        <v>1.2</v>
      </c>
      <c r="G10" s="233">
        <v>6</v>
      </c>
      <c r="H10" s="233">
        <v>4.7</v>
      </c>
      <c r="I10" s="234">
        <v>7.82</v>
      </c>
      <c r="J10" s="226"/>
    </row>
    <row r="11" spans="1:10" ht="16.5" thickTop="1" thickBot="1">
      <c r="A11" s="394">
        <v>2</v>
      </c>
      <c r="B11" s="417">
        <v>43618</v>
      </c>
      <c r="C11" s="395" t="s">
        <v>53</v>
      </c>
      <c r="D11" s="215" t="s">
        <v>59</v>
      </c>
      <c r="E11" s="231">
        <v>250</v>
      </c>
      <c r="F11" s="231">
        <v>16.899999999999999</v>
      </c>
      <c r="G11" s="231">
        <v>12</v>
      </c>
      <c r="H11" s="231">
        <v>0.62</v>
      </c>
      <c r="I11" s="232">
        <v>117</v>
      </c>
      <c r="J11" s="216"/>
    </row>
    <row r="12" spans="1:10" ht="15.75" thickBot="1">
      <c r="A12" s="387"/>
      <c r="B12" s="415"/>
      <c r="C12" s="390"/>
      <c r="D12" s="215" t="s">
        <v>54</v>
      </c>
      <c r="E12" s="231">
        <v>250</v>
      </c>
      <c r="F12" s="231">
        <v>0.1</v>
      </c>
      <c r="G12" s="231">
        <v>0</v>
      </c>
      <c r="H12" s="231">
        <v>10</v>
      </c>
      <c r="I12" s="232">
        <v>39.9</v>
      </c>
      <c r="J12" s="216"/>
    </row>
    <row r="13" spans="1:10" ht="15.75" thickBot="1">
      <c r="A13" s="387"/>
      <c r="B13" s="415"/>
      <c r="C13" s="390"/>
      <c r="D13" s="215" t="s">
        <v>55</v>
      </c>
      <c r="E13" s="231">
        <v>60</v>
      </c>
      <c r="F13" s="231">
        <v>9.15</v>
      </c>
      <c r="G13" s="231">
        <v>7.0250000000000004</v>
      </c>
      <c r="H13" s="231">
        <v>43.95</v>
      </c>
      <c r="I13" s="232">
        <v>275.8</v>
      </c>
      <c r="J13" s="216"/>
    </row>
    <row r="14" spans="1:10" ht="15.75" thickBot="1">
      <c r="A14" s="387"/>
      <c r="B14" s="415"/>
      <c r="C14" s="391"/>
      <c r="D14" s="215" t="s">
        <v>56</v>
      </c>
      <c r="E14" s="231">
        <v>60</v>
      </c>
      <c r="F14" s="231">
        <v>10</v>
      </c>
      <c r="G14" s="231">
        <v>25</v>
      </c>
      <c r="H14" s="231">
        <v>54</v>
      </c>
      <c r="I14" s="232">
        <v>480</v>
      </c>
      <c r="J14" s="216"/>
    </row>
    <row r="15" spans="1:10" ht="15.75" thickBot="1">
      <c r="A15" s="387"/>
      <c r="B15" s="415"/>
      <c r="C15" s="392" t="s">
        <v>57</v>
      </c>
      <c r="D15" s="215" t="s">
        <v>61</v>
      </c>
      <c r="E15" s="231">
        <v>250</v>
      </c>
      <c r="F15" s="231">
        <v>2.5</v>
      </c>
      <c r="G15" s="231">
        <v>8.1999999999999993</v>
      </c>
      <c r="H15" s="231">
        <v>25.7</v>
      </c>
      <c r="I15" s="232">
        <v>120.9</v>
      </c>
      <c r="J15" s="216"/>
    </row>
    <row r="16" spans="1:10" ht="15.75" thickBot="1">
      <c r="A16" s="387"/>
      <c r="B16" s="415"/>
      <c r="C16" s="390"/>
      <c r="D16" s="215" t="s">
        <v>62</v>
      </c>
      <c r="E16" s="231">
        <v>250</v>
      </c>
      <c r="F16" s="231">
        <v>5.5</v>
      </c>
      <c r="G16" s="231">
        <v>5.8</v>
      </c>
      <c r="H16" s="231">
        <v>29.2</v>
      </c>
      <c r="I16" s="232">
        <v>191.6</v>
      </c>
      <c r="J16" s="216"/>
    </row>
    <row r="17" spans="1:10" ht="15.75" thickBot="1">
      <c r="A17" s="387"/>
      <c r="B17" s="415"/>
      <c r="C17" s="390"/>
      <c r="D17" s="215" t="s">
        <v>15</v>
      </c>
      <c r="E17" s="231">
        <v>100</v>
      </c>
      <c r="F17" s="231">
        <v>11.7</v>
      </c>
      <c r="G17" s="231">
        <v>8.6999999999999993</v>
      </c>
      <c r="H17" s="231">
        <v>11.7</v>
      </c>
      <c r="I17" s="232">
        <v>180</v>
      </c>
      <c r="J17" s="216"/>
    </row>
    <row r="18" spans="1:10" ht="15.75" thickBot="1">
      <c r="A18" s="387"/>
      <c r="B18" s="415"/>
      <c r="C18" s="390"/>
      <c r="D18" s="215" t="s">
        <v>108</v>
      </c>
      <c r="E18" s="231">
        <v>250</v>
      </c>
      <c r="F18" s="231">
        <v>0.1</v>
      </c>
      <c r="G18" s="231">
        <v>0</v>
      </c>
      <c r="H18" s="231">
        <v>19.600000000000001</v>
      </c>
      <c r="I18" s="232">
        <v>39.9</v>
      </c>
      <c r="J18" s="216"/>
    </row>
    <row r="19" spans="1:10" ht="16.5" thickTop="1" thickBot="1">
      <c r="A19" s="388"/>
      <c r="B19" s="416"/>
      <c r="C19" s="393"/>
      <c r="D19" s="221" t="s">
        <v>60</v>
      </c>
      <c r="E19" s="233">
        <v>100</v>
      </c>
      <c r="F19" s="233">
        <v>1.2</v>
      </c>
      <c r="G19" s="233">
        <v>6</v>
      </c>
      <c r="H19" s="233">
        <v>4.7</v>
      </c>
      <c r="I19" s="234">
        <v>7.82</v>
      </c>
      <c r="J19" s="222"/>
    </row>
    <row r="20" spans="1:10" ht="16.5" thickTop="1" thickBot="1">
      <c r="A20" s="394">
        <v>3</v>
      </c>
      <c r="B20" s="417">
        <v>43620</v>
      </c>
      <c r="C20" s="395" t="s">
        <v>53</v>
      </c>
      <c r="D20" s="215" t="s">
        <v>109</v>
      </c>
      <c r="E20" s="231">
        <v>250</v>
      </c>
      <c r="F20" s="231">
        <v>4.32</v>
      </c>
      <c r="G20" s="231">
        <v>4.97</v>
      </c>
      <c r="H20" s="231">
        <v>13.71</v>
      </c>
      <c r="I20" s="232">
        <v>117</v>
      </c>
      <c r="J20" s="216"/>
    </row>
    <row r="21" spans="1:10" ht="15.75" thickBot="1">
      <c r="A21" s="387"/>
      <c r="B21" s="415"/>
      <c r="C21" s="390"/>
      <c r="D21" s="215" t="s">
        <v>97</v>
      </c>
      <c r="E21" s="231">
        <v>250</v>
      </c>
      <c r="F21" s="231">
        <v>0.1</v>
      </c>
      <c r="G21" s="231">
        <v>0</v>
      </c>
      <c r="H21" s="231">
        <v>20</v>
      </c>
      <c r="I21" s="232">
        <v>39.9</v>
      </c>
      <c r="J21" s="216"/>
    </row>
    <row r="22" spans="1:10" ht="15.75" thickBot="1">
      <c r="A22" s="387"/>
      <c r="B22" s="415"/>
      <c r="C22" s="390"/>
      <c r="D22" s="215" t="s">
        <v>55</v>
      </c>
      <c r="E22" s="231">
        <v>60</v>
      </c>
      <c r="F22" s="231">
        <v>9.15</v>
      </c>
      <c r="G22" s="231">
        <v>7.0250000000000004</v>
      </c>
      <c r="H22" s="231">
        <v>43.95</v>
      </c>
      <c r="I22" s="232">
        <v>275.8</v>
      </c>
      <c r="J22" s="216"/>
    </row>
    <row r="23" spans="1:10" ht="15.75" thickBot="1">
      <c r="A23" s="387"/>
      <c r="B23" s="415"/>
      <c r="C23" s="391"/>
      <c r="D23" s="215" t="s">
        <v>56</v>
      </c>
      <c r="E23" s="231">
        <v>60</v>
      </c>
      <c r="F23" s="231">
        <v>10</v>
      </c>
      <c r="G23" s="231">
        <v>25</v>
      </c>
      <c r="H23" s="231">
        <v>54</v>
      </c>
      <c r="I23" s="232">
        <v>480</v>
      </c>
      <c r="J23" s="216"/>
    </row>
    <row r="24" spans="1:10" ht="15.75" thickBot="1">
      <c r="A24" s="387"/>
      <c r="B24" s="415"/>
      <c r="C24" s="392" t="s">
        <v>57</v>
      </c>
      <c r="D24" s="215" t="s">
        <v>110</v>
      </c>
      <c r="E24" s="231">
        <v>250</v>
      </c>
      <c r="F24" s="231">
        <v>3.5</v>
      </c>
      <c r="G24" s="231">
        <v>4</v>
      </c>
      <c r="H24" s="231">
        <v>14</v>
      </c>
      <c r="I24" s="232">
        <v>118.2</v>
      </c>
      <c r="J24" s="216"/>
    </row>
    <row r="25" spans="1:10" ht="15.75" thickBot="1">
      <c r="A25" s="387"/>
      <c r="B25" s="415"/>
      <c r="C25" s="390"/>
      <c r="D25" s="215" t="s">
        <v>111</v>
      </c>
      <c r="E25" s="231">
        <v>250</v>
      </c>
      <c r="F25" s="231">
        <v>16.899999999999999</v>
      </c>
      <c r="G25" s="231">
        <v>12</v>
      </c>
      <c r="H25" s="231">
        <v>0.62</v>
      </c>
      <c r="I25" s="232">
        <v>117</v>
      </c>
      <c r="J25" s="216"/>
    </row>
    <row r="26" spans="1:10" ht="15.75" thickBot="1">
      <c r="A26" s="387"/>
      <c r="B26" s="415"/>
      <c r="C26" s="390"/>
      <c r="D26" s="215" t="s">
        <v>36</v>
      </c>
      <c r="E26" s="231">
        <v>100</v>
      </c>
      <c r="F26" s="231">
        <v>17.899999999999999</v>
      </c>
      <c r="G26" s="231">
        <v>0.8</v>
      </c>
      <c r="H26" s="231">
        <v>0.1</v>
      </c>
      <c r="I26" s="232">
        <v>92</v>
      </c>
      <c r="J26" s="216"/>
    </row>
    <row r="27" spans="1:10" ht="15.75" thickBot="1">
      <c r="A27" s="387"/>
      <c r="B27" s="415"/>
      <c r="C27" s="390"/>
      <c r="D27" s="215" t="s">
        <v>112</v>
      </c>
      <c r="E27" s="231">
        <v>250</v>
      </c>
      <c r="F27" s="231">
        <v>0.1</v>
      </c>
      <c r="G27" s="231">
        <v>0</v>
      </c>
      <c r="H27" s="231">
        <v>10</v>
      </c>
      <c r="I27" s="232">
        <v>39.9</v>
      </c>
      <c r="J27" s="216"/>
    </row>
    <row r="28" spans="1:10" ht="16.5" thickTop="1" thickBot="1">
      <c r="A28" s="388"/>
      <c r="B28" s="416"/>
      <c r="C28" s="393"/>
      <c r="D28" s="221" t="s">
        <v>60</v>
      </c>
      <c r="E28" s="233">
        <v>100</v>
      </c>
      <c r="F28" s="233">
        <v>1.2</v>
      </c>
      <c r="G28" s="233">
        <v>6</v>
      </c>
      <c r="H28" s="233">
        <v>4.7</v>
      </c>
      <c r="I28" s="234">
        <v>7.82</v>
      </c>
      <c r="J28" s="222"/>
    </row>
    <row r="29" spans="1:10" ht="16.5" thickTop="1" thickBot="1">
      <c r="A29" s="394">
        <v>4</v>
      </c>
      <c r="B29" s="417">
        <v>43621</v>
      </c>
      <c r="C29" s="395" t="s">
        <v>53</v>
      </c>
      <c r="D29" s="215" t="s">
        <v>102</v>
      </c>
      <c r="E29" s="231">
        <v>250</v>
      </c>
      <c r="F29" s="231">
        <v>4.32</v>
      </c>
      <c r="G29" s="231">
        <v>4.97</v>
      </c>
      <c r="H29" s="231">
        <v>13.17</v>
      </c>
      <c r="I29" s="232">
        <v>117</v>
      </c>
      <c r="J29" s="216"/>
    </row>
    <row r="30" spans="1:10" ht="15.75" thickBot="1">
      <c r="A30" s="387"/>
      <c r="B30" s="415"/>
      <c r="C30" s="390"/>
      <c r="D30" s="215" t="s">
        <v>113</v>
      </c>
      <c r="E30" s="231">
        <v>250</v>
      </c>
      <c r="F30" s="231">
        <v>0.1</v>
      </c>
      <c r="G30" s="231">
        <v>0</v>
      </c>
      <c r="H30" s="231">
        <v>10</v>
      </c>
      <c r="I30" s="232">
        <v>39.9</v>
      </c>
      <c r="J30" s="216"/>
    </row>
    <row r="31" spans="1:10" ht="15.75" thickBot="1">
      <c r="A31" s="387"/>
      <c r="B31" s="415"/>
      <c r="C31" s="390"/>
      <c r="D31" s="215" t="s">
        <v>55</v>
      </c>
      <c r="E31" s="231">
        <v>60</v>
      </c>
      <c r="F31" s="231">
        <v>9.15</v>
      </c>
      <c r="G31" s="231">
        <v>7.0250000000000004</v>
      </c>
      <c r="H31" s="231">
        <v>43.95</v>
      </c>
      <c r="I31" s="232">
        <v>275.8</v>
      </c>
      <c r="J31" s="216"/>
    </row>
    <row r="32" spans="1:10" ht="15.75" thickBot="1">
      <c r="A32" s="387"/>
      <c r="B32" s="415"/>
      <c r="C32" s="391"/>
      <c r="D32" s="215" t="s">
        <v>56</v>
      </c>
      <c r="E32" s="231">
        <v>60</v>
      </c>
      <c r="F32" s="231">
        <v>10</v>
      </c>
      <c r="G32" s="231">
        <v>25</v>
      </c>
      <c r="H32" s="231">
        <v>54</v>
      </c>
      <c r="I32" s="232">
        <v>480</v>
      </c>
      <c r="J32" s="216"/>
    </row>
    <row r="33" spans="1:10" ht="15.75" thickBot="1">
      <c r="A33" s="387"/>
      <c r="B33" s="415"/>
      <c r="C33" s="392" t="s">
        <v>57</v>
      </c>
      <c r="D33" s="215" t="s">
        <v>114</v>
      </c>
      <c r="E33" s="231">
        <v>250</v>
      </c>
      <c r="F33" s="231">
        <v>4.97</v>
      </c>
      <c r="G33" s="231">
        <v>6.19</v>
      </c>
      <c r="H33" s="231">
        <v>21.3</v>
      </c>
      <c r="I33" s="232">
        <v>152</v>
      </c>
      <c r="J33" s="216"/>
    </row>
    <row r="34" spans="1:10" ht="15.75" thickBot="1">
      <c r="A34" s="387"/>
      <c r="B34" s="415"/>
      <c r="C34" s="390"/>
      <c r="D34" s="215" t="s">
        <v>105</v>
      </c>
      <c r="E34" s="231">
        <v>200</v>
      </c>
      <c r="F34" s="231">
        <v>5</v>
      </c>
      <c r="G34" s="231">
        <v>10</v>
      </c>
      <c r="H34" s="231">
        <v>40.75</v>
      </c>
      <c r="I34" s="232">
        <v>192.5</v>
      </c>
      <c r="J34" s="216"/>
    </row>
    <row r="35" spans="1:10" ht="15.75" thickBot="1">
      <c r="A35" s="387"/>
      <c r="B35" s="415"/>
      <c r="C35" s="390"/>
      <c r="D35" s="215" t="s">
        <v>26</v>
      </c>
      <c r="E35" s="231">
        <v>100</v>
      </c>
      <c r="F35" s="231">
        <v>11.2</v>
      </c>
      <c r="G35" s="231">
        <v>8.6999999999999993</v>
      </c>
      <c r="H35" s="231">
        <v>11.7</v>
      </c>
      <c r="I35" s="232">
        <v>180.2</v>
      </c>
      <c r="J35" s="216"/>
    </row>
    <row r="36" spans="1:10" ht="15.75" thickBot="1">
      <c r="A36" s="387"/>
      <c r="B36" s="415"/>
      <c r="C36" s="390"/>
      <c r="D36" s="215" t="s">
        <v>115</v>
      </c>
      <c r="E36" s="231">
        <v>250</v>
      </c>
      <c r="F36" s="231">
        <v>0.1</v>
      </c>
      <c r="G36" s="231">
        <v>0</v>
      </c>
      <c r="H36" s="231">
        <v>10</v>
      </c>
      <c r="I36" s="232">
        <v>39.9</v>
      </c>
      <c r="J36" s="216"/>
    </row>
    <row r="37" spans="1:10" ht="16.5" thickTop="1" thickBot="1">
      <c r="A37" s="388"/>
      <c r="B37" s="416"/>
      <c r="C37" s="393"/>
      <c r="D37" s="221" t="s">
        <v>60</v>
      </c>
      <c r="E37" s="233">
        <v>100</v>
      </c>
      <c r="F37" s="233">
        <v>1.2</v>
      </c>
      <c r="G37" s="233">
        <v>6</v>
      </c>
      <c r="H37" s="233">
        <v>4.7</v>
      </c>
      <c r="I37" s="234">
        <v>7.82</v>
      </c>
      <c r="J37" s="222"/>
    </row>
    <row r="38" spans="1:10" ht="16.5" thickTop="1" thickBot="1">
      <c r="A38" s="394">
        <v>5</v>
      </c>
      <c r="B38" s="417">
        <v>43622</v>
      </c>
      <c r="C38" s="395" t="s">
        <v>53</v>
      </c>
      <c r="D38" s="215" t="s">
        <v>65</v>
      </c>
      <c r="E38" s="231">
        <v>250</v>
      </c>
      <c r="F38" s="231">
        <v>4.32</v>
      </c>
      <c r="G38" s="231">
        <v>4.97</v>
      </c>
      <c r="H38" s="231">
        <v>13.71</v>
      </c>
      <c r="I38" s="232">
        <v>117</v>
      </c>
      <c r="J38" s="216"/>
    </row>
    <row r="39" spans="1:10" ht="15.75" thickBot="1">
      <c r="A39" s="387"/>
      <c r="B39" s="415"/>
      <c r="C39" s="390"/>
      <c r="D39" s="215" t="s">
        <v>54</v>
      </c>
      <c r="E39" s="231">
        <v>250</v>
      </c>
      <c r="F39" s="231">
        <v>0.1</v>
      </c>
      <c r="G39" s="231">
        <v>0</v>
      </c>
      <c r="H39" s="231">
        <v>10</v>
      </c>
      <c r="I39" s="232">
        <v>39.9</v>
      </c>
      <c r="J39" s="216"/>
    </row>
    <row r="40" spans="1:10" ht="15.75" thickBot="1">
      <c r="A40" s="387"/>
      <c r="B40" s="415"/>
      <c r="C40" s="390"/>
      <c r="D40" s="215" t="s">
        <v>55</v>
      </c>
      <c r="E40" s="231">
        <v>60</v>
      </c>
      <c r="F40" s="231">
        <v>9.15</v>
      </c>
      <c r="G40" s="231">
        <v>7.0250000000000004</v>
      </c>
      <c r="H40" s="231">
        <v>43.95</v>
      </c>
      <c r="I40" s="232">
        <v>275.8</v>
      </c>
      <c r="J40" s="216"/>
    </row>
    <row r="41" spans="1:10" ht="15.75" thickBot="1">
      <c r="A41" s="387"/>
      <c r="B41" s="415"/>
      <c r="C41" s="391"/>
      <c r="D41" s="215" t="s">
        <v>56</v>
      </c>
      <c r="E41" s="231">
        <v>60</v>
      </c>
      <c r="F41" s="231">
        <v>10</v>
      </c>
      <c r="G41" s="231">
        <v>25</v>
      </c>
      <c r="H41" s="231">
        <v>54</v>
      </c>
      <c r="I41" s="232">
        <v>480</v>
      </c>
      <c r="J41" s="216"/>
    </row>
    <row r="42" spans="1:10" ht="15.75" thickBot="1">
      <c r="A42" s="387"/>
      <c r="B42" s="415"/>
      <c r="C42" s="392" t="s">
        <v>57</v>
      </c>
      <c r="D42" s="215" t="s">
        <v>61</v>
      </c>
      <c r="E42" s="231">
        <v>250</v>
      </c>
      <c r="F42" s="231">
        <v>2.5</v>
      </c>
      <c r="G42" s="231">
        <v>8.1999999999999993</v>
      </c>
      <c r="H42" s="231">
        <v>25.7</v>
      </c>
      <c r="I42" s="232">
        <v>120.9</v>
      </c>
      <c r="J42" s="216"/>
    </row>
    <row r="43" spans="1:10" ht="15.75" thickBot="1">
      <c r="A43" s="387"/>
      <c r="B43" s="415"/>
      <c r="C43" s="390"/>
      <c r="D43" s="215" t="s">
        <v>62</v>
      </c>
      <c r="E43" s="231">
        <v>250</v>
      </c>
      <c r="F43" s="231">
        <v>5.5</v>
      </c>
      <c r="G43" s="231">
        <v>5.8</v>
      </c>
      <c r="H43" s="231">
        <v>29.2</v>
      </c>
      <c r="I43" s="232">
        <v>191.6</v>
      </c>
      <c r="J43" s="216"/>
    </row>
    <row r="44" spans="1:10" ht="15.75" thickBot="1">
      <c r="A44" s="387"/>
      <c r="B44" s="415"/>
      <c r="C44" s="390"/>
      <c r="D44" s="215" t="s">
        <v>15</v>
      </c>
      <c r="E44" s="231">
        <v>100</v>
      </c>
      <c r="F44" s="231">
        <v>11.7</v>
      </c>
      <c r="G44" s="231">
        <v>8.6999999999999993</v>
      </c>
      <c r="H44" s="231">
        <v>11.7</v>
      </c>
      <c r="I44" s="232">
        <v>180</v>
      </c>
      <c r="J44" s="216"/>
    </row>
    <row r="45" spans="1:10" ht="15.75" thickBot="1">
      <c r="A45" s="387"/>
      <c r="B45" s="415"/>
      <c r="C45" s="390"/>
      <c r="D45" s="215" t="s">
        <v>18</v>
      </c>
      <c r="E45" s="231">
        <v>250</v>
      </c>
      <c r="F45" s="231">
        <v>0</v>
      </c>
      <c r="G45" s="231">
        <v>0</v>
      </c>
      <c r="H45" s="231">
        <v>19.600000000000001</v>
      </c>
      <c r="I45" s="232">
        <v>80</v>
      </c>
      <c r="J45" s="216"/>
    </row>
    <row r="46" spans="1:10" ht="16.5" thickTop="1" thickBot="1">
      <c r="A46" s="388"/>
      <c r="B46" s="416"/>
      <c r="C46" s="393"/>
      <c r="D46" s="221" t="s">
        <v>60</v>
      </c>
      <c r="E46" s="233">
        <v>100</v>
      </c>
      <c r="F46" s="233">
        <v>1.2</v>
      </c>
      <c r="G46" s="233">
        <v>6</v>
      </c>
      <c r="H46" s="233">
        <v>4.7</v>
      </c>
      <c r="I46" s="234">
        <v>7.82</v>
      </c>
      <c r="J46" s="222"/>
    </row>
    <row r="47" spans="1:10" ht="16.5" thickTop="1" thickBot="1">
      <c r="A47" s="394">
        <v>6</v>
      </c>
      <c r="B47" s="417">
        <v>43623</v>
      </c>
      <c r="C47" s="395" t="s">
        <v>53</v>
      </c>
      <c r="D47" s="215" t="s">
        <v>66</v>
      </c>
      <c r="E47" s="231">
        <v>250</v>
      </c>
      <c r="F47" s="231">
        <v>4.32</v>
      </c>
      <c r="G47" s="231">
        <v>4.97</v>
      </c>
      <c r="H47" s="231">
        <v>13.71</v>
      </c>
      <c r="I47" s="232">
        <v>117</v>
      </c>
      <c r="J47" s="216"/>
    </row>
    <row r="48" spans="1:10" ht="15.75" thickBot="1">
      <c r="A48" s="387"/>
      <c r="B48" s="415"/>
      <c r="C48" s="390"/>
      <c r="D48" s="215" t="s">
        <v>54</v>
      </c>
      <c r="E48" s="231">
        <v>250</v>
      </c>
      <c r="F48" s="231">
        <v>0.1</v>
      </c>
      <c r="G48" s="231">
        <v>0</v>
      </c>
      <c r="H48" s="231">
        <v>10</v>
      </c>
      <c r="I48" s="232">
        <v>39.9</v>
      </c>
      <c r="J48" s="216"/>
    </row>
    <row r="49" spans="1:10" ht="15.75" thickBot="1">
      <c r="A49" s="387"/>
      <c r="B49" s="415"/>
      <c r="C49" s="390"/>
      <c r="D49" s="215" t="s">
        <v>55</v>
      </c>
      <c r="E49" s="231">
        <v>60</v>
      </c>
      <c r="F49" s="231">
        <v>9.15</v>
      </c>
      <c r="G49" s="231">
        <v>7.0250000000000004</v>
      </c>
      <c r="H49" s="231">
        <v>43.95</v>
      </c>
      <c r="I49" s="232">
        <v>275.8</v>
      </c>
      <c r="J49" s="216"/>
    </row>
    <row r="50" spans="1:10" ht="15.75" thickBot="1">
      <c r="A50" s="387"/>
      <c r="B50" s="415"/>
      <c r="C50" s="391"/>
      <c r="D50" s="215" t="s">
        <v>56</v>
      </c>
      <c r="E50" s="231">
        <v>60</v>
      </c>
      <c r="F50" s="231">
        <v>10</v>
      </c>
      <c r="G50" s="231">
        <v>25</v>
      </c>
      <c r="H50" s="231">
        <v>54</v>
      </c>
      <c r="I50" s="232">
        <v>480</v>
      </c>
      <c r="J50" s="216"/>
    </row>
    <row r="51" spans="1:10" ht="15.75" thickBot="1">
      <c r="A51" s="387"/>
      <c r="B51" s="415"/>
      <c r="C51" s="392" t="s">
        <v>57</v>
      </c>
      <c r="D51" s="215" t="s">
        <v>58</v>
      </c>
      <c r="E51" s="231">
        <v>250</v>
      </c>
      <c r="F51" s="231">
        <v>5.5</v>
      </c>
      <c r="G51" s="231">
        <v>4</v>
      </c>
      <c r="H51" s="231">
        <v>14.2</v>
      </c>
      <c r="I51" s="232">
        <v>143.69999999999999</v>
      </c>
      <c r="J51" s="216"/>
    </row>
    <row r="52" spans="1:10" ht="15.75" thickBot="1">
      <c r="A52" s="387"/>
      <c r="B52" s="415"/>
      <c r="C52" s="390"/>
      <c r="D52" s="215" t="s">
        <v>67</v>
      </c>
      <c r="E52" s="231">
        <v>200</v>
      </c>
      <c r="F52" s="231">
        <v>4.97</v>
      </c>
      <c r="G52" s="231">
        <v>6.19</v>
      </c>
      <c r="H52" s="231">
        <v>21.3</v>
      </c>
      <c r="I52" s="232">
        <v>152.84</v>
      </c>
      <c r="J52" s="216"/>
    </row>
    <row r="53" spans="1:10" ht="15.75" thickBot="1">
      <c r="A53" s="387"/>
      <c r="B53" s="415"/>
      <c r="C53" s="390"/>
      <c r="D53" s="215" t="s">
        <v>68</v>
      </c>
      <c r="E53" s="231">
        <v>100</v>
      </c>
      <c r="F53" s="231">
        <v>16</v>
      </c>
      <c r="G53" s="231">
        <v>14</v>
      </c>
      <c r="H53" s="231">
        <v>0</v>
      </c>
      <c r="I53" s="232">
        <v>190</v>
      </c>
      <c r="J53" s="216"/>
    </row>
    <row r="54" spans="1:10" ht="15.75" thickBot="1">
      <c r="A54" s="387"/>
      <c r="B54" s="415"/>
      <c r="C54" s="390"/>
      <c r="D54" s="215" t="s">
        <v>112</v>
      </c>
      <c r="E54" s="231">
        <v>250</v>
      </c>
      <c r="F54" s="231">
        <v>0.1</v>
      </c>
      <c r="G54" s="231">
        <v>0</v>
      </c>
      <c r="H54" s="231">
        <v>10</v>
      </c>
      <c r="I54" s="232">
        <v>39.9</v>
      </c>
      <c r="J54" s="216"/>
    </row>
    <row r="55" spans="1:10" ht="16.5" thickTop="1" thickBot="1">
      <c r="A55" s="388"/>
      <c r="B55" s="416"/>
      <c r="C55" s="393"/>
      <c r="D55" s="221" t="s">
        <v>60</v>
      </c>
      <c r="E55" s="233">
        <v>100</v>
      </c>
      <c r="F55" s="233">
        <v>1.2</v>
      </c>
      <c r="G55" s="233">
        <v>6</v>
      </c>
      <c r="H55" s="233">
        <v>4.7</v>
      </c>
      <c r="I55" s="234">
        <v>7.82</v>
      </c>
      <c r="J55" s="222"/>
    </row>
    <row r="56" spans="1:10" ht="16.5" thickTop="1" thickBot="1">
      <c r="A56" s="394">
        <v>7</v>
      </c>
      <c r="B56" s="417">
        <v>43626</v>
      </c>
      <c r="C56" s="395" t="s">
        <v>53</v>
      </c>
      <c r="D56" s="215" t="s">
        <v>102</v>
      </c>
      <c r="E56" s="231">
        <v>250</v>
      </c>
      <c r="F56" s="231">
        <v>4.32</v>
      </c>
      <c r="G56" s="231">
        <v>4.97</v>
      </c>
      <c r="H56" s="231">
        <v>13.71</v>
      </c>
      <c r="I56" s="232">
        <v>117</v>
      </c>
      <c r="J56" s="216"/>
    </row>
    <row r="57" spans="1:10" ht="15.75" thickBot="1">
      <c r="A57" s="387"/>
      <c r="B57" s="415"/>
      <c r="C57" s="390"/>
      <c r="D57" s="215" t="s">
        <v>103</v>
      </c>
      <c r="E57" s="231">
        <v>250</v>
      </c>
      <c r="F57" s="231">
        <v>0.1</v>
      </c>
      <c r="G57" s="231">
        <v>0</v>
      </c>
      <c r="H57" s="231">
        <v>10</v>
      </c>
      <c r="I57" s="232">
        <v>39.9</v>
      </c>
      <c r="J57" s="216"/>
    </row>
    <row r="58" spans="1:10" ht="15.75" thickBot="1">
      <c r="A58" s="387"/>
      <c r="B58" s="415"/>
      <c r="C58" s="390"/>
      <c r="D58" s="215" t="s">
        <v>55</v>
      </c>
      <c r="E58" s="231">
        <v>60</v>
      </c>
      <c r="F58" s="231">
        <v>9.15</v>
      </c>
      <c r="G58" s="231">
        <v>7.0250000000000004</v>
      </c>
      <c r="H58" s="231">
        <v>43.95</v>
      </c>
      <c r="I58" s="232">
        <v>275.8</v>
      </c>
      <c r="J58" s="216"/>
    </row>
    <row r="59" spans="1:10" ht="15.75" thickBot="1">
      <c r="A59" s="387"/>
      <c r="B59" s="415"/>
      <c r="C59" s="391"/>
      <c r="D59" s="215" t="s">
        <v>56</v>
      </c>
      <c r="E59" s="231">
        <v>60</v>
      </c>
      <c r="F59" s="231">
        <v>10</v>
      </c>
      <c r="G59" s="231">
        <v>25</v>
      </c>
      <c r="H59" s="231">
        <v>54</v>
      </c>
      <c r="I59" s="232">
        <v>480</v>
      </c>
      <c r="J59" s="216"/>
    </row>
    <row r="60" spans="1:10" ht="15.75" thickBot="1">
      <c r="A60" s="387"/>
      <c r="B60" s="415"/>
      <c r="C60" s="392" t="s">
        <v>57</v>
      </c>
      <c r="D60" s="215" t="s">
        <v>104</v>
      </c>
      <c r="E60" s="231">
        <v>250</v>
      </c>
      <c r="F60" s="231">
        <v>4.97</v>
      </c>
      <c r="G60" s="231">
        <v>6.19</v>
      </c>
      <c r="H60" s="231">
        <v>21.3</v>
      </c>
      <c r="I60" s="232">
        <v>152</v>
      </c>
      <c r="J60" s="216"/>
    </row>
    <row r="61" spans="1:10" ht="15.75" thickBot="1">
      <c r="A61" s="387"/>
      <c r="B61" s="415"/>
      <c r="C61" s="390"/>
      <c r="D61" s="215" t="s">
        <v>105</v>
      </c>
      <c r="E61" s="231">
        <v>200</v>
      </c>
      <c r="F61" s="231">
        <v>5</v>
      </c>
      <c r="G61" s="231">
        <v>10</v>
      </c>
      <c r="H61" s="231">
        <v>40.75</v>
      </c>
      <c r="I61" s="232">
        <v>192.5</v>
      </c>
      <c r="J61" s="216"/>
    </row>
    <row r="62" spans="1:10" ht="15.75" thickBot="1">
      <c r="A62" s="387"/>
      <c r="B62" s="415"/>
      <c r="C62" s="390"/>
      <c r="D62" s="215" t="s">
        <v>26</v>
      </c>
      <c r="E62" s="231">
        <v>100</v>
      </c>
      <c r="F62" s="231">
        <v>11.2</v>
      </c>
      <c r="G62" s="231">
        <v>8.6999999999999993</v>
      </c>
      <c r="H62" s="231">
        <v>11.7</v>
      </c>
      <c r="I62" s="232">
        <v>180.2</v>
      </c>
      <c r="J62" s="216"/>
    </row>
    <row r="63" spans="1:10" ht="15.75" thickBot="1">
      <c r="A63" s="387"/>
      <c r="B63" s="415"/>
      <c r="C63" s="390"/>
      <c r="D63" s="215" t="s">
        <v>106</v>
      </c>
      <c r="E63" s="231">
        <v>250</v>
      </c>
      <c r="F63" s="231">
        <v>0.1</v>
      </c>
      <c r="G63" s="231">
        <v>0</v>
      </c>
      <c r="H63" s="231">
        <v>10</v>
      </c>
      <c r="I63" s="232">
        <v>39.9</v>
      </c>
      <c r="J63" s="216"/>
    </row>
    <row r="64" spans="1:10" ht="16.5" thickTop="1" thickBot="1">
      <c r="A64" s="388"/>
      <c r="B64" s="416"/>
      <c r="C64" s="393"/>
      <c r="D64" s="221" t="s">
        <v>60</v>
      </c>
      <c r="E64" s="233">
        <v>100</v>
      </c>
      <c r="F64" s="233">
        <v>1.2</v>
      </c>
      <c r="G64" s="233">
        <v>6</v>
      </c>
      <c r="H64" s="233">
        <v>4.7</v>
      </c>
      <c r="I64" s="234">
        <v>7.82</v>
      </c>
      <c r="J64" s="222"/>
    </row>
    <row r="65" spans="1:10" ht="16.5" thickTop="1" thickBot="1">
      <c r="A65" s="394">
        <v>8</v>
      </c>
      <c r="B65" s="417">
        <v>43627</v>
      </c>
      <c r="C65" s="395" t="s">
        <v>53</v>
      </c>
      <c r="D65" s="215" t="s">
        <v>66</v>
      </c>
      <c r="E65" s="231">
        <v>250</v>
      </c>
      <c r="F65" s="231">
        <v>4.32</v>
      </c>
      <c r="G65" s="231">
        <v>4.97</v>
      </c>
      <c r="H65" s="231">
        <v>13.71</v>
      </c>
      <c r="I65" s="232">
        <v>117</v>
      </c>
      <c r="J65" s="216"/>
    </row>
    <row r="66" spans="1:10" ht="15.75" thickBot="1">
      <c r="A66" s="387"/>
      <c r="B66" s="415"/>
      <c r="C66" s="390"/>
      <c r="D66" s="215" t="s">
        <v>113</v>
      </c>
      <c r="E66" s="231">
        <v>250</v>
      </c>
      <c r="F66" s="231">
        <v>0.1</v>
      </c>
      <c r="G66" s="231">
        <v>0</v>
      </c>
      <c r="H66" s="231">
        <v>10</v>
      </c>
      <c r="I66" s="232">
        <v>39.9</v>
      </c>
      <c r="J66" s="216"/>
    </row>
    <row r="67" spans="1:10" ht="15.75" thickBot="1">
      <c r="A67" s="387"/>
      <c r="B67" s="415"/>
      <c r="C67" s="390"/>
      <c r="D67" s="215" t="s">
        <v>55</v>
      </c>
      <c r="E67" s="231">
        <v>60</v>
      </c>
      <c r="F67" s="231">
        <v>9.15</v>
      </c>
      <c r="G67" s="231">
        <v>7.0250000000000004</v>
      </c>
      <c r="H67" s="231">
        <v>43.95</v>
      </c>
      <c r="I67" s="232">
        <v>275.8</v>
      </c>
      <c r="J67" s="216"/>
    </row>
    <row r="68" spans="1:10" ht="15.75" thickBot="1">
      <c r="A68" s="387"/>
      <c r="B68" s="415"/>
      <c r="C68" s="391"/>
      <c r="D68" s="215" t="s">
        <v>56</v>
      </c>
      <c r="E68" s="231">
        <v>60</v>
      </c>
      <c r="F68" s="231">
        <v>10</v>
      </c>
      <c r="G68" s="231">
        <v>25</v>
      </c>
      <c r="H68" s="231">
        <v>54</v>
      </c>
      <c r="I68" s="232">
        <v>480</v>
      </c>
      <c r="J68" s="216"/>
    </row>
    <row r="69" spans="1:10" ht="15.75" thickBot="1">
      <c r="A69" s="387"/>
      <c r="B69" s="415"/>
      <c r="C69" s="392" t="s">
        <v>57</v>
      </c>
      <c r="D69" s="215" t="s">
        <v>69</v>
      </c>
      <c r="E69" s="231">
        <v>250</v>
      </c>
      <c r="F69" s="231">
        <v>3.5</v>
      </c>
      <c r="G69" s="231">
        <v>4</v>
      </c>
      <c r="H69" s="231">
        <v>14</v>
      </c>
      <c r="I69" s="232">
        <v>118.2</v>
      </c>
      <c r="J69" s="216"/>
    </row>
    <row r="70" spans="1:10" ht="15.75" thickBot="1">
      <c r="A70" s="387"/>
      <c r="B70" s="415"/>
      <c r="C70" s="390"/>
      <c r="D70" s="215" t="s">
        <v>107</v>
      </c>
      <c r="E70" s="231">
        <v>250</v>
      </c>
      <c r="F70" s="231">
        <v>16.899999999999999</v>
      </c>
      <c r="G70" s="231">
        <v>12</v>
      </c>
      <c r="H70" s="231">
        <v>0.62</v>
      </c>
      <c r="I70" s="232">
        <v>117</v>
      </c>
      <c r="J70" s="216"/>
    </row>
    <row r="71" spans="1:10" ht="15.75" thickBot="1">
      <c r="A71" s="387"/>
      <c r="B71" s="415"/>
      <c r="C71" s="390"/>
      <c r="D71" s="215" t="s">
        <v>15</v>
      </c>
      <c r="E71" s="231">
        <v>100</v>
      </c>
      <c r="F71" s="231">
        <v>11.7</v>
      </c>
      <c r="G71" s="231">
        <v>8.6999999999999993</v>
      </c>
      <c r="H71" s="231">
        <v>11.7</v>
      </c>
      <c r="I71" s="232">
        <v>180</v>
      </c>
      <c r="J71" s="216"/>
    </row>
    <row r="72" spans="1:10" ht="15.75" thickBot="1">
      <c r="A72" s="387"/>
      <c r="B72" s="415"/>
      <c r="C72" s="390"/>
      <c r="D72" s="215" t="s">
        <v>54</v>
      </c>
      <c r="E72" s="231">
        <v>250</v>
      </c>
      <c r="F72" s="231">
        <v>0.1</v>
      </c>
      <c r="G72" s="231">
        <v>0</v>
      </c>
      <c r="H72" s="231">
        <v>10</v>
      </c>
      <c r="I72" s="232">
        <v>39.9</v>
      </c>
      <c r="J72" s="216"/>
    </row>
    <row r="73" spans="1:10" ht="16.5" thickTop="1" thickBot="1">
      <c r="A73" s="388"/>
      <c r="B73" s="416"/>
      <c r="C73" s="393"/>
      <c r="D73" s="221" t="s">
        <v>60</v>
      </c>
      <c r="E73" s="233">
        <v>100</v>
      </c>
      <c r="F73" s="233">
        <v>1.2</v>
      </c>
      <c r="G73" s="233">
        <v>6</v>
      </c>
      <c r="H73" s="233">
        <v>4.7</v>
      </c>
      <c r="I73" s="234">
        <v>7.82</v>
      </c>
      <c r="J73" s="222"/>
    </row>
    <row r="74" spans="1:10" ht="16.5" thickTop="1" thickBot="1">
      <c r="A74" s="394">
        <v>9</v>
      </c>
      <c r="B74" s="417">
        <v>43629</v>
      </c>
      <c r="C74" s="395" t="s">
        <v>53</v>
      </c>
      <c r="D74" s="215" t="s">
        <v>70</v>
      </c>
      <c r="E74" s="231">
        <v>250</v>
      </c>
      <c r="F74" s="231">
        <v>4.32</v>
      </c>
      <c r="G74" s="231">
        <v>4.97</v>
      </c>
      <c r="H74" s="231">
        <v>13.71</v>
      </c>
      <c r="I74" s="232">
        <v>117</v>
      </c>
      <c r="J74" s="216"/>
    </row>
    <row r="75" spans="1:10" ht="15.75" thickBot="1">
      <c r="A75" s="387"/>
      <c r="B75" s="415"/>
      <c r="C75" s="390"/>
      <c r="D75" s="215" t="s">
        <v>54</v>
      </c>
      <c r="E75" s="231">
        <v>250</v>
      </c>
      <c r="F75" s="231">
        <v>0.1</v>
      </c>
      <c r="G75" s="231">
        <v>0</v>
      </c>
      <c r="H75" s="231">
        <v>10</v>
      </c>
      <c r="I75" s="232">
        <v>39.9</v>
      </c>
      <c r="J75" s="216"/>
    </row>
    <row r="76" spans="1:10" ht="15.75" thickBot="1">
      <c r="A76" s="387"/>
      <c r="B76" s="415"/>
      <c r="C76" s="390"/>
      <c r="D76" s="215" t="s">
        <v>55</v>
      </c>
      <c r="E76" s="231">
        <v>60</v>
      </c>
      <c r="F76" s="231">
        <v>9.15</v>
      </c>
      <c r="G76" s="231">
        <v>7.0250000000000004</v>
      </c>
      <c r="H76" s="231">
        <v>43.95</v>
      </c>
      <c r="I76" s="232">
        <v>275.8</v>
      </c>
      <c r="J76" s="216"/>
    </row>
    <row r="77" spans="1:10" ht="15.75" thickBot="1">
      <c r="A77" s="387"/>
      <c r="B77" s="415"/>
      <c r="C77" s="391"/>
      <c r="D77" s="215" t="s">
        <v>56</v>
      </c>
      <c r="E77" s="231">
        <v>60</v>
      </c>
      <c r="F77" s="231">
        <v>10</v>
      </c>
      <c r="G77" s="231">
        <v>25</v>
      </c>
      <c r="H77" s="231">
        <v>54</v>
      </c>
      <c r="I77" s="232">
        <v>480</v>
      </c>
      <c r="J77" s="216"/>
    </row>
    <row r="78" spans="1:10" ht="15.75" thickBot="1">
      <c r="A78" s="387"/>
      <c r="B78" s="415"/>
      <c r="C78" s="392" t="s">
        <v>57</v>
      </c>
      <c r="D78" s="215" t="s">
        <v>58</v>
      </c>
      <c r="E78" s="231">
        <v>250</v>
      </c>
      <c r="F78" s="231">
        <v>5.5</v>
      </c>
      <c r="G78" s="231">
        <v>4</v>
      </c>
      <c r="H78" s="231">
        <v>14.2</v>
      </c>
      <c r="I78" s="232">
        <v>143.69999999999999</v>
      </c>
      <c r="J78" s="216"/>
    </row>
    <row r="79" spans="1:10" ht="15.75" thickBot="1">
      <c r="A79" s="387"/>
      <c r="B79" s="415"/>
      <c r="C79" s="390"/>
      <c r="D79" s="215" t="s">
        <v>71</v>
      </c>
      <c r="E79" s="231">
        <v>250</v>
      </c>
      <c r="F79" s="231">
        <v>16.899999999999999</v>
      </c>
      <c r="G79" s="231">
        <v>12</v>
      </c>
      <c r="H79" s="231">
        <v>0.62</v>
      </c>
      <c r="I79" s="232">
        <v>117</v>
      </c>
      <c r="J79" s="216"/>
    </row>
    <row r="80" spans="1:10" ht="15.75" thickBot="1">
      <c r="A80" s="387"/>
      <c r="B80" s="415"/>
      <c r="C80" s="390"/>
      <c r="D80" s="215" t="s">
        <v>116</v>
      </c>
      <c r="E80" s="231">
        <v>100</v>
      </c>
      <c r="F80" s="231">
        <v>11.2</v>
      </c>
      <c r="G80" s="231">
        <v>8.6999999999999993</v>
      </c>
      <c r="H80" s="231">
        <v>11.7</v>
      </c>
      <c r="I80" s="232">
        <v>180.2</v>
      </c>
      <c r="J80" s="216"/>
    </row>
    <row r="81" spans="1:10" ht="15.75" thickBot="1">
      <c r="A81" s="387"/>
      <c r="B81" s="415"/>
      <c r="C81" s="390"/>
      <c r="D81" s="215" t="s">
        <v>108</v>
      </c>
      <c r="E81" s="231">
        <v>250</v>
      </c>
      <c r="F81" s="231">
        <v>0</v>
      </c>
      <c r="G81" s="231">
        <v>0</v>
      </c>
      <c r="H81" s="231">
        <v>19.600000000000001</v>
      </c>
      <c r="I81" s="232">
        <v>80</v>
      </c>
      <c r="J81" s="216"/>
    </row>
    <row r="82" spans="1:10" ht="16.5" thickTop="1" thickBot="1">
      <c r="A82" s="388"/>
      <c r="B82" s="416"/>
      <c r="C82" s="393"/>
      <c r="D82" s="221" t="s">
        <v>60</v>
      </c>
      <c r="E82" s="233">
        <v>100</v>
      </c>
      <c r="F82" s="233">
        <v>1.2</v>
      </c>
      <c r="G82" s="233">
        <v>6</v>
      </c>
      <c r="H82" s="233">
        <v>4.7</v>
      </c>
      <c r="I82" s="234">
        <v>7.82</v>
      </c>
      <c r="J82" s="222"/>
    </row>
    <row r="83" spans="1:10" ht="16.5" thickTop="1" thickBot="1">
      <c r="A83" s="394">
        <v>10</v>
      </c>
      <c r="B83" s="417">
        <v>43630</v>
      </c>
      <c r="C83" s="395" t="s">
        <v>53</v>
      </c>
      <c r="D83" s="215" t="s">
        <v>102</v>
      </c>
      <c r="E83" s="231">
        <v>250</v>
      </c>
      <c r="F83" s="231">
        <v>4.32</v>
      </c>
      <c r="G83" s="231">
        <v>4.97</v>
      </c>
      <c r="H83" s="231">
        <v>13.71</v>
      </c>
      <c r="I83" s="232">
        <v>117</v>
      </c>
      <c r="J83" s="216"/>
    </row>
    <row r="84" spans="1:10" ht="15.75" thickBot="1">
      <c r="A84" s="387"/>
      <c r="B84" s="415"/>
      <c r="C84" s="390"/>
      <c r="D84" s="215" t="s">
        <v>97</v>
      </c>
      <c r="E84" s="231">
        <v>250</v>
      </c>
      <c r="F84" s="231">
        <v>0.1</v>
      </c>
      <c r="G84" s="231">
        <v>0</v>
      </c>
      <c r="H84" s="231">
        <v>10</v>
      </c>
      <c r="I84" s="232">
        <v>39.9</v>
      </c>
      <c r="J84" s="216"/>
    </row>
    <row r="85" spans="1:10" ht="15.75" thickBot="1">
      <c r="A85" s="387"/>
      <c r="B85" s="415"/>
      <c r="C85" s="390"/>
      <c r="D85" s="215" t="s">
        <v>55</v>
      </c>
      <c r="E85" s="231">
        <v>60</v>
      </c>
      <c r="F85" s="231">
        <v>9.15</v>
      </c>
      <c r="G85" s="231">
        <v>7.0250000000000004</v>
      </c>
      <c r="H85" s="231">
        <v>43.95</v>
      </c>
      <c r="I85" s="232">
        <v>275.8</v>
      </c>
      <c r="J85" s="216"/>
    </row>
    <row r="86" spans="1:10" ht="15.75" thickBot="1">
      <c r="A86" s="387"/>
      <c r="B86" s="415"/>
      <c r="C86" s="391"/>
      <c r="D86" s="215" t="s">
        <v>56</v>
      </c>
      <c r="E86" s="231">
        <v>60</v>
      </c>
      <c r="F86" s="231">
        <v>10</v>
      </c>
      <c r="G86" s="231">
        <v>25</v>
      </c>
      <c r="H86" s="231">
        <v>54</v>
      </c>
      <c r="I86" s="232">
        <v>480</v>
      </c>
      <c r="J86" s="216"/>
    </row>
    <row r="87" spans="1:10" ht="15.75" thickBot="1">
      <c r="A87" s="387"/>
      <c r="B87" s="415"/>
      <c r="C87" s="392" t="s">
        <v>57</v>
      </c>
      <c r="D87" s="215" t="s">
        <v>73</v>
      </c>
      <c r="E87" s="231">
        <v>250</v>
      </c>
      <c r="F87" s="231">
        <v>2.5</v>
      </c>
      <c r="G87" s="231">
        <v>8.1999999999999993</v>
      </c>
      <c r="H87" s="231">
        <v>25.7</v>
      </c>
      <c r="I87" s="232">
        <v>120.9</v>
      </c>
      <c r="J87" s="216"/>
    </row>
    <row r="88" spans="1:10" ht="15.75" thickBot="1">
      <c r="A88" s="387"/>
      <c r="B88" s="415"/>
      <c r="C88" s="390"/>
      <c r="D88" s="215" t="s">
        <v>117</v>
      </c>
      <c r="E88" s="231">
        <v>250</v>
      </c>
      <c r="F88" s="231">
        <v>16.899999999999999</v>
      </c>
      <c r="G88" s="231">
        <v>12</v>
      </c>
      <c r="H88" s="231">
        <v>0.62</v>
      </c>
      <c r="I88" s="232">
        <v>117</v>
      </c>
      <c r="J88" s="216"/>
    </row>
    <row r="89" spans="1:10" ht="15.75" thickBot="1">
      <c r="A89" s="387"/>
      <c r="B89" s="415"/>
      <c r="C89" s="390"/>
      <c r="D89" s="215" t="s">
        <v>118</v>
      </c>
      <c r="E89" s="231">
        <v>100</v>
      </c>
      <c r="F89" s="231">
        <v>11.7</v>
      </c>
      <c r="G89" s="231">
        <v>8.6999999999999993</v>
      </c>
      <c r="H89" s="231">
        <v>11.7</v>
      </c>
      <c r="I89" s="232">
        <v>180</v>
      </c>
      <c r="J89" s="216"/>
    </row>
    <row r="90" spans="1:10" ht="15.75" thickBot="1">
      <c r="A90" s="387"/>
      <c r="B90" s="415"/>
      <c r="C90" s="390"/>
      <c r="D90" s="215" t="s">
        <v>112</v>
      </c>
      <c r="E90" s="231">
        <v>250</v>
      </c>
      <c r="F90" s="231">
        <v>0.1</v>
      </c>
      <c r="G90" s="231">
        <v>0</v>
      </c>
      <c r="H90" s="231">
        <v>10</v>
      </c>
      <c r="I90" s="232">
        <v>39.9</v>
      </c>
      <c r="J90" s="216"/>
    </row>
    <row r="91" spans="1:10" ht="16.5" thickTop="1" thickBot="1">
      <c r="A91" s="388"/>
      <c r="B91" s="416"/>
      <c r="C91" s="393"/>
      <c r="D91" s="221" t="s">
        <v>60</v>
      </c>
      <c r="E91" s="233">
        <v>100</v>
      </c>
      <c r="F91" s="233">
        <v>1.2</v>
      </c>
      <c r="G91" s="233">
        <v>6</v>
      </c>
      <c r="H91" s="233">
        <v>4.7</v>
      </c>
      <c r="I91" s="234">
        <v>7.82</v>
      </c>
      <c r="J91" s="222"/>
    </row>
    <row r="92" spans="1:10" ht="16.5" thickTop="1" thickBot="1">
      <c r="A92" s="394">
        <v>11</v>
      </c>
      <c r="B92" s="417">
        <v>43631</v>
      </c>
      <c r="C92" s="395" t="s">
        <v>53</v>
      </c>
      <c r="D92" s="215" t="s">
        <v>65</v>
      </c>
      <c r="E92" s="231">
        <v>250</v>
      </c>
      <c r="F92" s="231">
        <v>4.32</v>
      </c>
      <c r="G92" s="231">
        <v>4.97</v>
      </c>
      <c r="H92" s="231">
        <v>13.71</v>
      </c>
      <c r="I92" s="232">
        <v>117</v>
      </c>
      <c r="J92" s="216"/>
    </row>
    <row r="93" spans="1:10" ht="15.75" thickBot="1">
      <c r="A93" s="387"/>
      <c r="B93" s="415"/>
      <c r="C93" s="390"/>
      <c r="D93" s="215" t="s">
        <v>54</v>
      </c>
      <c r="E93" s="231">
        <v>250</v>
      </c>
      <c r="F93" s="231">
        <v>0.1</v>
      </c>
      <c r="G93" s="231">
        <v>0</v>
      </c>
      <c r="H93" s="231">
        <v>10</v>
      </c>
      <c r="I93" s="232">
        <v>39.9</v>
      </c>
      <c r="J93" s="216"/>
    </row>
    <row r="94" spans="1:10" ht="15.75" thickBot="1">
      <c r="A94" s="387"/>
      <c r="B94" s="415"/>
      <c r="C94" s="390"/>
      <c r="D94" s="215" t="s">
        <v>55</v>
      </c>
      <c r="E94" s="231">
        <v>60</v>
      </c>
      <c r="F94" s="231">
        <v>9.15</v>
      </c>
      <c r="G94" s="231">
        <v>7.0250000000000004</v>
      </c>
      <c r="H94" s="231">
        <v>43.95</v>
      </c>
      <c r="I94" s="232">
        <v>275.8</v>
      </c>
      <c r="J94" s="216"/>
    </row>
    <row r="95" spans="1:10" ht="15.75" thickBot="1">
      <c r="A95" s="387"/>
      <c r="B95" s="415"/>
      <c r="C95" s="391"/>
      <c r="D95" s="215" t="s">
        <v>56</v>
      </c>
      <c r="E95" s="231">
        <v>60</v>
      </c>
      <c r="F95" s="231">
        <v>10</v>
      </c>
      <c r="G95" s="231">
        <v>25</v>
      </c>
      <c r="H95" s="231">
        <v>54</v>
      </c>
      <c r="I95" s="232">
        <v>480</v>
      </c>
      <c r="J95" s="216"/>
    </row>
    <row r="96" spans="1:10" ht="15.75" thickBot="1">
      <c r="A96" s="387"/>
      <c r="B96" s="415"/>
      <c r="C96" s="392" t="s">
        <v>57</v>
      </c>
      <c r="D96" s="215" t="s">
        <v>61</v>
      </c>
      <c r="E96" s="231">
        <v>250</v>
      </c>
      <c r="F96" s="231">
        <v>4.97</v>
      </c>
      <c r="G96" s="231">
        <v>6.19</v>
      </c>
      <c r="H96" s="231">
        <v>21.3</v>
      </c>
      <c r="I96" s="232">
        <v>152</v>
      </c>
      <c r="J96" s="216"/>
    </row>
    <row r="97" spans="1:10" ht="15.75" thickBot="1">
      <c r="A97" s="387"/>
      <c r="B97" s="415"/>
      <c r="C97" s="390"/>
      <c r="D97" s="215" t="s">
        <v>119</v>
      </c>
      <c r="E97" s="231">
        <v>200</v>
      </c>
      <c r="F97" s="231">
        <v>5</v>
      </c>
      <c r="G97" s="231">
        <v>10</v>
      </c>
      <c r="H97" s="231">
        <v>40.75</v>
      </c>
      <c r="I97" s="232">
        <v>192.5</v>
      </c>
      <c r="J97" s="216"/>
    </row>
    <row r="98" spans="1:10" ht="15.75" thickBot="1">
      <c r="A98" s="387"/>
      <c r="B98" s="415"/>
      <c r="C98" s="390"/>
      <c r="D98" s="215" t="s">
        <v>15</v>
      </c>
      <c r="E98" s="231">
        <v>100</v>
      </c>
      <c r="F98" s="231">
        <v>16</v>
      </c>
      <c r="G98" s="231">
        <v>14</v>
      </c>
      <c r="H98" s="231">
        <v>0</v>
      </c>
      <c r="I98" s="232">
        <v>190</v>
      </c>
      <c r="J98" s="216"/>
    </row>
    <row r="99" spans="1:10" ht="15.75" thickBot="1">
      <c r="A99" s="387"/>
      <c r="B99" s="415"/>
      <c r="C99" s="390"/>
      <c r="D99" s="215" t="s">
        <v>115</v>
      </c>
      <c r="E99" s="231">
        <v>250</v>
      </c>
      <c r="F99" s="231">
        <v>0.1</v>
      </c>
      <c r="G99" s="231">
        <v>0</v>
      </c>
      <c r="H99" s="231">
        <v>10</v>
      </c>
      <c r="I99" s="232">
        <v>39.9</v>
      </c>
      <c r="J99" s="216"/>
    </row>
    <row r="100" spans="1:10" ht="16.5" thickTop="1" thickBot="1">
      <c r="A100" s="388"/>
      <c r="B100" s="416"/>
      <c r="C100" s="393"/>
      <c r="D100" s="221" t="s">
        <v>60</v>
      </c>
      <c r="E100" s="233">
        <v>100</v>
      </c>
      <c r="F100" s="233">
        <v>1.2</v>
      </c>
      <c r="G100" s="233">
        <v>6</v>
      </c>
      <c r="H100" s="233">
        <v>4.7</v>
      </c>
      <c r="I100" s="234">
        <v>7.82</v>
      </c>
      <c r="J100" s="222"/>
    </row>
    <row r="101" spans="1:10" ht="16.5" thickTop="1" thickBot="1">
      <c r="A101" s="394">
        <v>12</v>
      </c>
      <c r="B101" s="417">
        <v>43633</v>
      </c>
      <c r="C101" s="395" t="s">
        <v>53</v>
      </c>
      <c r="D101" s="215" t="s">
        <v>70</v>
      </c>
      <c r="E101" s="231">
        <v>250</v>
      </c>
      <c r="F101" s="231">
        <v>4.32</v>
      </c>
      <c r="G101" s="231">
        <v>4.97</v>
      </c>
      <c r="H101" s="231">
        <v>13.71</v>
      </c>
      <c r="I101" s="232">
        <v>117</v>
      </c>
      <c r="J101" s="216"/>
    </row>
    <row r="102" spans="1:10" ht="15.75" thickBot="1">
      <c r="A102" s="387"/>
      <c r="B102" s="415"/>
      <c r="C102" s="390"/>
      <c r="D102" s="215" t="s">
        <v>54</v>
      </c>
      <c r="E102" s="231">
        <v>250</v>
      </c>
      <c r="F102" s="231">
        <v>0.1</v>
      </c>
      <c r="G102" s="231">
        <v>0</v>
      </c>
      <c r="H102" s="231">
        <v>10</v>
      </c>
      <c r="I102" s="232">
        <v>39.9</v>
      </c>
      <c r="J102" s="216"/>
    </row>
    <row r="103" spans="1:10" ht="15.75" thickBot="1">
      <c r="A103" s="387"/>
      <c r="B103" s="415"/>
      <c r="C103" s="390"/>
      <c r="D103" s="215" t="s">
        <v>55</v>
      </c>
      <c r="E103" s="231">
        <v>60</v>
      </c>
      <c r="F103" s="231">
        <v>9.15</v>
      </c>
      <c r="G103" s="231">
        <v>7.0250000000000004</v>
      </c>
      <c r="H103" s="231">
        <v>43.95</v>
      </c>
      <c r="I103" s="232">
        <v>275.8</v>
      </c>
      <c r="J103" s="216"/>
    </row>
    <row r="104" spans="1:10" ht="15.75" thickBot="1">
      <c r="A104" s="387"/>
      <c r="B104" s="415"/>
      <c r="C104" s="391"/>
      <c r="D104" s="215" t="s">
        <v>56</v>
      </c>
      <c r="E104" s="231">
        <v>60</v>
      </c>
      <c r="F104" s="231">
        <v>10</v>
      </c>
      <c r="G104" s="231">
        <v>25</v>
      </c>
      <c r="H104" s="231">
        <v>54</v>
      </c>
      <c r="I104" s="232">
        <v>480</v>
      </c>
      <c r="J104" s="216"/>
    </row>
    <row r="105" spans="1:10" ht="15.75" thickBot="1">
      <c r="A105" s="387"/>
      <c r="B105" s="415"/>
      <c r="C105" s="392" t="s">
        <v>57</v>
      </c>
      <c r="D105" s="215" t="s">
        <v>58</v>
      </c>
      <c r="E105" s="231">
        <v>250</v>
      </c>
      <c r="F105" s="231">
        <v>5.5</v>
      </c>
      <c r="G105" s="231">
        <v>4</v>
      </c>
      <c r="H105" s="231">
        <v>14.2</v>
      </c>
      <c r="I105" s="232">
        <v>143.69999999999999</v>
      </c>
      <c r="J105" s="216"/>
    </row>
    <row r="106" spans="1:10" ht="15.75" thickBot="1">
      <c r="A106" s="387"/>
      <c r="B106" s="415"/>
      <c r="C106" s="390"/>
      <c r="D106" s="215" t="s">
        <v>62</v>
      </c>
      <c r="E106" s="231">
        <v>250</v>
      </c>
      <c r="F106" s="231">
        <v>5.5</v>
      </c>
      <c r="G106" s="231">
        <v>5.8</v>
      </c>
      <c r="H106" s="231">
        <v>29.2</v>
      </c>
      <c r="I106" s="232">
        <v>191.6</v>
      </c>
      <c r="J106" s="216"/>
    </row>
    <row r="107" spans="1:10" ht="15.75" thickBot="1">
      <c r="A107" s="387"/>
      <c r="B107" s="415"/>
      <c r="C107" s="390"/>
      <c r="D107" s="215" t="s">
        <v>26</v>
      </c>
      <c r="E107" s="231">
        <v>100</v>
      </c>
      <c r="F107" s="231">
        <v>11.2</v>
      </c>
      <c r="G107" s="231">
        <v>8.6999999999999993</v>
      </c>
      <c r="H107" s="231">
        <v>11.7</v>
      </c>
      <c r="I107" s="232">
        <v>180.2</v>
      </c>
      <c r="J107" s="216"/>
    </row>
    <row r="108" spans="1:10" ht="15.75" thickBot="1">
      <c r="A108" s="387"/>
      <c r="B108" s="415"/>
      <c r="C108" s="390"/>
      <c r="D108" s="215" t="s">
        <v>112</v>
      </c>
      <c r="E108" s="231">
        <v>250</v>
      </c>
      <c r="F108" s="231">
        <v>0.1</v>
      </c>
      <c r="G108" s="231">
        <v>0</v>
      </c>
      <c r="H108" s="231">
        <v>10</v>
      </c>
      <c r="I108" s="232">
        <v>39.9</v>
      </c>
      <c r="J108" s="216"/>
    </row>
    <row r="109" spans="1:10" ht="16.5" thickTop="1" thickBot="1">
      <c r="A109" s="388"/>
      <c r="B109" s="416"/>
      <c r="C109" s="393"/>
      <c r="D109" s="221" t="s">
        <v>60</v>
      </c>
      <c r="E109" s="233">
        <v>100</v>
      </c>
      <c r="F109" s="233">
        <v>1.2</v>
      </c>
      <c r="G109" s="233">
        <v>6</v>
      </c>
      <c r="H109" s="233">
        <v>4.7</v>
      </c>
      <c r="I109" s="234">
        <v>7.82</v>
      </c>
      <c r="J109" s="222"/>
    </row>
    <row r="110" spans="1:10" ht="16.5" thickTop="1" thickBot="1">
      <c r="A110" s="394">
        <v>13</v>
      </c>
      <c r="B110" s="417">
        <v>43634</v>
      </c>
      <c r="C110" s="395" t="s">
        <v>53</v>
      </c>
      <c r="D110" s="215" t="s">
        <v>74</v>
      </c>
      <c r="E110" s="231">
        <v>250</v>
      </c>
      <c r="F110" s="231">
        <v>4.32</v>
      </c>
      <c r="G110" s="231">
        <v>4.97</v>
      </c>
      <c r="H110" s="231">
        <v>13.71</v>
      </c>
      <c r="I110" s="232">
        <v>117</v>
      </c>
      <c r="J110" s="216"/>
    </row>
    <row r="111" spans="1:10" ht="15.75" thickBot="1">
      <c r="A111" s="387"/>
      <c r="B111" s="415"/>
      <c r="C111" s="390"/>
      <c r="D111" s="215" t="s">
        <v>97</v>
      </c>
      <c r="E111" s="231">
        <v>250</v>
      </c>
      <c r="F111" s="231">
        <v>0.1</v>
      </c>
      <c r="G111" s="231">
        <v>0</v>
      </c>
      <c r="H111" s="231">
        <v>10</v>
      </c>
      <c r="I111" s="232">
        <v>39.9</v>
      </c>
      <c r="J111" s="216"/>
    </row>
    <row r="112" spans="1:10" ht="15.75" thickBot="1">
      <c r="A112" s="387"/>
      <c r="B112" s="415"/>
      <c r="C112" s="390"/>
      <c r="D112" s="215" t="s">
        <v>55</v>
      </c>
      <c r="E112" s="231">
        <v>60</v>
      </c>
      <c r="F112" s="231">
        <v>9.15</v>
      </c>
      <c r="G112" s="231">
        <v>7.0250000000000004</v>
      </c>
      <c r="H112" s="231">
        <v>43.95</v>
      </c>
      <c r="I112" s="232">
        <v>275.8</v>
      </c>
      <c r="J112" s="216"/>
    </row>
    <row r="113" spans="1:10" ht="15.75" thickBot="1">
      <c r="A113" s="387"/>
      <c r="B113" s="415"/>
      <c r="C113" s="391"/>
      <c r="D113" s="215" t="s">
        <v>56</v>
      </c>
      <c r="E113" s="231">
        <v>60</v>
      </c>
      <c r="F113" s="231">
        <v>10</v>
      </c>
      <c r="G113" s="231">
        <v>25</v>
      </c>
      <c r="H113" s="231">
        <v>54</v>
      </c>
      <c r="I113" s="232">
        <v>480</v>
      </c>
      <c r="J113" s="216"/>
    </row>
    <row r="114" spans="1:10" ht="15.75" thickBot="1">
      <c r="A114" s="387"/>
      <c r="B114" s="415"/>
      <c r="C114" s="392" t="s">
        <v>57</v>
      </c>
      <c r="D114" s="215" t="s">
        <v>73</v>
      </c>
      <c r="E114" s="231">
        <v>250</v>
      </c>
      <c r="F114" s="231">
        <v>4.97</v>
      </c>
      <c r="G114" s="231">
        <v>6.19</v>
      </c>
      <c r="H114" s="231">
        <v>21.3</v>
      </c>
      <c r="I114" s="232">
        <v>152</v>
      </c>
      <c r="J114" s="216"/>
    </row>
    <row r="115" spans="1:10" ht="15.75" thickBot="1">
      <c r="A115" s="387"/>
      <c r="B115" s="415"/>
      <c r="C115" s="390"/>
      <c r="D115" s="215" t="s">
        <v>120</v>
      </c>
      <c r="E115" s="231">
        <v>200</v>
      </c>
      <c r="F115" s="231">
        <v>5</v>
      </c>
      <c r="G115" s="231">
        <v>10</v>
      </c>
      <c r="H115" s="231">
        <v>40.75</v>
      </c>
      <c r="I115" s="232">
        <v>192.5</v>
      </c>
      <c r="J115" s="216"/>
    </row>
    <row r="116" spans="1:10" ht="15.75" thickBot="1">
      <c r="A116" s="387"/>
      <c r="B116" s="415"/>
      <c r="C116" s="390"/>
      <c r="D116" s="215" t="s">
        <v>68</v>
      </c>
      <c r="E116" s="231">
        <v>100</v>
      </c>
      <c r="F116" s="231">
        <v>16</v>
      </c>
      <c r="G116" s="231">
        <v>14</v>
      </c>
      <c r="H116" s="231">
        <v>0</v>
      </c>
      <c r="I116" s="232">
        <v>190</v>
      </c>
      <c r="J116" s="216"/>
    </row>
    <row r="117" spans="1:10" ht="15.75" thickBot="1">
      <c r="A117" s="387"/>
      <c r="B117" s="415"/>
      <c r="C117" s="390"/>
      <c r="D117" s="215" t="s">
        <v>54</v>
      </c>
      <c r="E117" s="231">
        <v>250</v>
      </c>
      <c r="F117" s="231">
        <v>0.1</v>
      </c>
      <c r="G117" s="231">
        <v>0</v>
      </c>
      <c r="H117" s="231">
        <v>10</v>
      </c>
      <c r="I117" s="232">
        <v>39.9</v>
      </c>
      <c r="J117" s="216"/>
    </row>
    <row r="118" spans="1:10" ht="16.5" thickTop="1" thickBot="1">
      <c r="A118" s="388"/>
      <c r="B118" s="416"/>
      <c r="C118" s="393"/>
      <c r="D118" s="221" t="s">
        <v>60</v>
      </c>
      <c r="E118" s="233">
        <v>100</v>
      </c>
      <c r="F118" s="233">
        <v>1.2</v>
      </c>
      <c r="G118" s="233">
        <v>6</v>
      </c>
      <c r="H118" s="233">
        <v>4.7</v>
      </c>
      <c r="I118" s="234">
        <v>7.82</v>
      </c>
      <c r="J118" s="222"/>
    </row>
    <row r="119" spans="1:10" ht="16.5" thickTop="1" thickBot="1">
      <c r="A119" s="394">
        <v>14</v>
      </c>
      <c r="B119" s="417">
        <v>43635</v>
      </c>
      <c r="C119" s="395" t="s">
        <v>53</v>
      </c>
      <c r="D119" s="215" t="s">
        <v>65</v>
      </c>
      <c r="E119" s="231">
        <v>250</v>
      </c>
      <c r="F119" s="231">
        <v>4.32</v>
      </c>
      <c r="G119" s="231">
        <v>4.97</v>
      </c>
      <c r="H119" s="231">
        <v>13.71</v>
      </c>
      <c r="I119" s="232">
        <v>117</v>
      </c>
      <c r="J119" s="216"/>
    </row>
    <row r="120" spans="1:10" ht="15.75" thickBot="1">
      <c r="A120" s="387"/>
      <c r="B120" s="415"/>
      <c r="C120" s="390"/>
      <c r="D120" s="215" t="s">
        <v>54</v>
      </c>
      <c r="E120" s="231">
        <v>250</v>
      </c>
      <c r="F120" s="231">
        <v>0.1</v>
      </c>
      <c r="G120" s="231">
        <v>0</v>
      </c>
      <c r="H120" s="231">
        <v>10</v>
      </c>
      <c r="I120" s="232">
        <v>39.9</v>
      </c>
      <c r="J120" s="216"/>
    </row>
    <row r="121" spans="1:10" ht="15.75" thickBot="1">
      <c r="A121" s="387"/>
      <c r="B121" s="415"/>
      <c r="C121" s="390"/>
      <c r="D121" s="215" t="s">
        <v>55</v>
      </c>
      <c r="E121" s="231">
        <v>60</v>
      </c>
      <c r="F121" s="231">
        <v>9.15</v>
      </c>
      <c r="G121" s="231">
        <v>7.0250000000000004</v>
      </c>
      <c r="H121" s="231">
        <v>43.95</v>
      </c>
      <c r="I121" s="232">
        <v>275.8</v>
      </c>
      <c r="J121" s="216"/>
    </row>
    <row r="122" spans="1:10" ht="15.75" thickBot="1">
      <c r="A122" s="387"/>
      <c r="B122" s="415"/>
      <c r="C122" s="391"/>
      <c r="D122" s="215" t="s">
        <v>56</v>
      </c>
      <c r="E122" s="231">
        <v>60</v>
      </c>
      <c r="F122" s="231">
        <v>10</v>
      </c>
      <c r="G122" s="231">
        <v>25</v>
      </c>
      <c r="H122" s="231">
        <v>54</v>
      </c>
      <c r="I122" s="232">
        <v>480</v>
      </c>
      <c r="J122" s="216"/>
    </row>
    <row r="123" spans="1:10" ht="15.75" thickBot="1">
      <c r="A123" s="387"/>
      <c r="B123" s="415"/>
      <c r="C123" s="392" t="s">
        <v>57</v>
      </c>
      <c r="D123" s="215" t="s">
        <v>61</v>
      </c>
      <c r="E123" s="231">
        <v>250</v>
      </c>
      <c r="F123" s="231">
        <v>2.5</v>
      </c>
      <c r="G123" s="231">
        <v>8.1999999999999993</v>
      </c>
      <c r="H123" s="231">
        <v>25.7</v>
      </c>
      <c r="I123" s="232">
        <v>120.9</v>
      </c>
      <c r="J123" s="216"/>
    </row>
    <row r="124" spans="1:10" ht="15.75" thickBot="1">
      <c r="A124" s="387"/>
      <c r="B124" s="415"/>
      <c r="C124" s="390"/>
      <c r="D124" s="215" t="s">
        <v>62</v>
      </c>
      <c r="E124" s="231">
        <v>250</v>
      </c>
      <c r="F124" s="231">
        <v>5.5</v>
      </c>
      <c r="G124" s="231">
        <v>5.8</v>
      </c>
      <c r="H124" s="231">
        <v>29.2</v>
      </c>
      <c r="I124" s="232">
        <v>191.6</v>
      </c>
      <c r="J124" s="216"/>
    </row>
    <row r="125" spans="1:10" ht="15.75" thickBot="1">
      <c r="A125" s="387"/>
      <c r="B125" s="415"/>
      <c r="C125" s="390"/>
      <c r="D125" s="215" t="s">
        <v>15</v>
      </c>
      <c r="E125" s="231">
        <v>100</v>
      </c>
      <c r="F125" s="231">
        <v>11.2</v>
      </c>
      <c r="G125" s="231">
        <v>8.6999999999999993</v>
      </c>
      <c r="H125" s="231">
        <v>11.7</v>
      </c>
      <c r="I125" s="232">
        <v>180.2</v>
      </c>
      <c r="J125" s="216"/>
    </row>
    <row r="126" spans="1:10" ht="15.75" thickBot="1">
      <c r="A126" s="387"/>
      <c r="B126" s="415"/>
      <c r="C126" s="390"/>
      <c r="D126" s="215" t="s">
        <v>106</v>
      </c>
      <c r="E126" s="231">
        <v>250</v>
      </c>
      <c r="F126" s="231">
        <v>0.1</v>
      </c>
      <c r="G126" s="231">
        <v>0</v>
      </c>
      <c r="H126" s="231">
        <v>10</v>
      </c>
      <c r="I126" s="232">
        <v>39.9</v>
      </c>
      <c r="J126" s="216"/>
    </row>
    <row r="127" spans="1:10" ht="16.5" thickTop="1" thickBot="1">
      <c r="A127" s="388"/>
      <c r="B127" s="416"/>
      <c r="C127" s="393"/>
      <c r="D127" s="221" t="s">
        <v>60</v>
      </c>
      <c r="E127" s="233">
        <v>100</v>
      </c>
      <c r="F127" s="233">
        <v>1.2</v>
      </c>
      <c r="G127" s="233">
        <v>6</v>
      </c>
      <c r="H127" s="233">
        <v>4.7</v>
      </c>
      <c r="I127" s="234">
        <v>7.82</v>
      </c>
      <c r="J127" s="222"/>
    </row>
    <row r="128" spans="1:10" ht="16.5" thickTop="1" thickBot="1">
      <c r="A128" s="394">
        <v>15</v>
      </c>
      <c r="B128" s="417">
        <v>43636</v>
      </c>
      <c r="C128" s="395" t="s">
        <v>53</v>
      </c>
      <c r="D128" s="215" t="s">
        <v>121</v>
      </c>
      <c r="E128" s="231">
        <v>250</v>
      </c>
      <c r="F128" s="231">
        <v>4.32</v>
      </c>
      <c r="G128" s="231">
        <v>4.97</v>
      </c>
      <c r="H128" s="231">
        <v>13.71</v>
      </c>
      <c r="I128" s="232">
        <v>117</v>
      </c>
      <c r="J128" s="216"/>
    </row>
    <row r="129" spans="1:10" ht="15.75" thickBot="1">
      <c r="A129" s="387"/>
      <c r="B129" s="415"/>
      <c r="C129" s="390"/>
      <c r="D129" s="215" t="s">
        <v>113</v>
      </c>
      <c r="E129" s="231">
        <v>250</v>
      </c>
      <c r="F129" s="231">
        <v>0.1</v>
      </c>
      <c r="G129" s="231">
        <v>0</v>
      </c>
      <c r="H129" s="231">
        <v>10</v>
      </c>
      <c r="I129" s="232">
        <v>39.9</v>
      </c>
      <c r="J129" s="216"/>
    </row>
    <row r="130" spans="1:10" ht="15.75" thickBot="1">
      <c r="A130" s="387"/>
      <c r="B130" s="415"/>
      <c r="C130" s="390"/>
      <c r="D130" s="215" t="s">
        <v>55</v>
      </c>
      <c r="E130" s="231">
        <v>60</v>
      </c>
      <c r="F130" s="231">
        <v>9.15</v>
      </c>
      <c r="G130" s="231">
        <v>7.0250000000000004</v>
      </c>
      <c r="H130" s="231">
        <v>43.95</v>
      </c>
      <c r="I130" s="232">
        <v>275.8</v>
      </c>
      <c r="J130" s="216"/>
    </row>
    <row r="131" spans="1:10" ht="15.75" thickBot="1">
      <c r="A131" s="387"/>
      <c r="B131" s="415"/>
      <c r="C131" s="391"/>
      <c r="D131" s="215" t="s">
        <v>56</v>
      </c>
      <c r="E131" s="231">
        <v>60</v>
      </c>
      <c r="F131" s="231">
        <v>10</v>
      </c>
      <c r="G131" s="231">
        <v>25</v>
      </c>
      <c r="H131" s="231">
        <v>54</v>
      </c>
      <c r="I131" s="232">
        <v>480</v>
      </c>
      <c r="J131" s="216"/>
    </row>
    <row r="132" spans="1:10" ht="15.75" thickBot="1">
      <c r="A132" s="387"/>
      <c r="B132" s="415"/>
      <c r="C132" s="392" t="s">
        <v>57</v>
      </c>
      <c r="D132" s="215" t="s">
        <v>58</v>
      </c>
      <c r="E132" s="231">
        <v>250</v>
      </c>
      <c r="F132" s="231">
        <v>5.5</v>
      </c>
      <c r="G132" s="231">
        <v>4</v>
      </c>
      <c r="H132" s="231">
        <v>14.2</v>
      </c>
      <c r="I132" s="232">
        <v>143.69999999999999</v>
      </c>
      <c r="J132" s="216"/>
    </row>
    <row r="133" spans="1:10" ht="15.75" thickBot="1">
      <c r="A133" s="387"/>
      <c r="B133" s="415"/>
      <c r="C133" s="390"/>
      <c r="D133" s="215" t="s">
        <v>67</v>
      </c>
      <c r="E133" s="231">
        <v>250</v>
      </c>
      <c r="F133" s="231">
        <v>4.97</v>
      </c>
      <c r="G133" s="231">
        <v>6.19</v>
      </c>
      <c r="H133" s="231">
        <v>21.3</v>
      </c>
      <c r="I133" s="232">
        <v>152.84</v>
      </c>
      <c r="J133" s="216"/>
    </row>
    <row r="134" spans="1:10" ht="15.75" thickBot="1">
      <c r="A134" s="387"/>
      <c r="B134" s="415"/>
      <c r="C134" s="390"/>
      <c r="D134" s="215" t="s">
        <v>36</v>
      </c>
      <c r="E134" s="231">
        <v>100</v>
      </c>
      <c r="F134" s="231">
        <v>17.899999999999999</v>
      </c>
      <c r="G134" s="231">
        <v>0.8</v>
      </c>
      <c r="H134" s="231">
        <v>0.1</v>
      </c>
      <c r="I134" s="232">
        <v>92</v>
      </c>
      <c r="J134" s="216"/>
    </row>
    <row r="135" spans="1:10" ht="15.75" thickBot="1">
      <c r="A135" s="387"/>
      <c r="B135" s="415"/>
      <c r="C135" s="390"/>
      <c r="D135" s="215" t="s">
        <v>18</v>
      </c>
      <c r="E135" s="231">
        <v>250</v>
      </c>
      <c r="F135" s="231">
        <v>0</v>
      </c>
      <c r="G135" s="231">
        <v>0</v>
      </c>
      <c r="H135" s="231">
        <v>19.600000000000001</v>
      </c>
      <c r="I135" s="232">
        <v>80</v>
      </c>
      <c r="J135" s="216"/>
    </row>
    <row r="136" spans="1:10" ht="15.75" thickBot="1">
      <c r="A136" s="387"/>
      <c r="B136" s="415"/>
      <c r="C136" s="390"/>
      <c r="D136" s="241" t="s">
        <v>60</v>
      </c>
      <c r="E136" s="231">
        <v>100</v>
      </c>
      <c r="F136" s="231">
        <v>1.2</v>
      </c>
      <c r="G136" s="231">
        <v>6</v>
      </c>
      <c r="H136" s="231">
        <v>4.7</v>
      </c>
      <c r="I136" s="232">
        <v>7.82</v>
      </c>
      <c r="J136" s="216"/>
    </row>
    <row r="137" spans="1:10" ht="15.75" thickBot="1">
      <c r="A137" s="396">
        <v>16</v>
      </c>
      <c r="B137" s="418">
        <v>43637</v>
      </c>
      <c r="C137" s="397" t="s">
        <v>53</v>
      </c>
      <c r="D137" s="227" t="s">
        <v>70</v>
      </c>
      <c r="E137" s="235">
        <v>250</v>
      </c>
      <c r="F137" s="235">
        <v>4.32</v>
      </c>
      <c r="G137" s="235">
        <v>4.97</v>
      </c>
      <c r="H137" s="235">
        <v>13.71</v>
      </c>
      <c r="I137" s="236">
        <v>117</v>
      </c>
      <c r="J137" s="216"/>
    </row>
    <row r="138" spans="1:10" ht="15.75" thickBot="1">
      <c r="A138" s="387"/>
      <c r="B138" s="415"/>
      <c r="C138" s="390"/>
      <c r="D138" s="215" t="s">
        <v>54</v>
      </c>
      <c r="E138" s="231">
        <v>250</v>
      </c>
      <c r="F138" s="231">
        <v>0.1</v>
      </c>
      <c r="G138" s="231">
        <v>0</v>
      </c>
      <c r="H138" s="231">
        <v>10</v>
      </c>
      <c r="I138" s="232">
        <v>39.9</v>
      </c>
      <c r="J138" s="216"/>
    </row>
    <row r="139" spans="1:10" ht="15.75" thickBot="1">
      <c r="A139" s="387"/>
      <c r="B139" s="415"/>
      <c r="C139" s="390"/>
      <c r="D139" s="215" t="s">
        <v>55</v>
      </c>
      <c r="E139" s="231">
        <v>60</v>
      </c>
      <c r="F139" s="231">
        <v>9.15</v>
      </c>
      <c r="G139" s="231">
        <v>7.0250000000000004</v>
      </c>
      <c r="H139" s="231">
        <v>43.95</v>
      </c>
      <c r="I139" s="232">
        <v>275.8</v>
      </c>
      <c r="J139" s="216"/>
    </row>
    <row r="140" spans="1:10" ht="15.75" thickBot="1">
      <c r="A140" s="387"/>
      <c r="B140" s="415"/>
      <c r="C140" s="391"/>
      <c r="D140" s="215" t="s">
        <v>56</v>
      </c>
      <c r="E140" s="231">
        <v>60</v>
      </c>
      <c r="F140" s="231">
        <v>10</v>
      </c>
      <c r="G140" s="231">
        <v>25</v>
      </c>
      <c r="H140" s="231">
        <v>54</v>
      </c>
      <c r="I140" s="232">
        <v>480</v>
      </c>
      <c r="J140" s="216"/>
    </row>
    <row r="141" spans="1:10" ht="15.75" thickBot="1">
      <c r="A141" s="387"/>
      <c r="B141" s="415"/>
      <c r="C141" s="392" t="s">
        <v>57</v>
      </c>
      <c r="D141" s="215" t="s">
        <v>73</v>
      </c>
      <c r="E141" s="231">
        <v>250</v>
      </c>
      <c r="F141" s="231">
        <v>4.97</v>
      </c>
      <c r="G141" s="231">
        <v>6.19</v>
      </c>
      <c r="H141" s="231">
        <v>21.3</v>
      </c>
      <c r="I141" s="232">
        <v>152</v>
      </c>
      <c r="J141" s="216"/>
    </row>
    <row r="142" spans="1:10" ht="15.75" thickBot="1">
      <c r="A142" s="387"/>
      <c r="B142" s="415"/>
      <c r="C142" s="390"/>
      <c r="D142" s="215" t="s">
        <v>120</v>
      </c>
      <c r="E142" s="231">
        <v>200</v>
      </c>
      <c r="F142" s="231">
        <v>5</v>
      </c>
      <c r="G142" s="231">
        <v>10</v>
      </c>
      <c r="H142" s="231">
        <v>40.75</v>
      </c>
      <c r="I142" s="232">
        <v>192.5</v>
      </c>
      <c r="J142" s="216"/>
    </row>
    <row r="143" spans="1:10" ht="15.75" thickBot="1">
      <c r="A143" s="387"/>
      <c r="B143" s="415"/>
      <c r="C143" s="390"/>
      <c r="D143" s="215" t="s">
        <v>26</v>
      </c>
      <c r="E143" s="231">
        <v>100</v>
      </c>
      <c r="F143" s="231">
        <v>11.2</v>
      </c>
      <c r="G143" s="231">
        <v>8.6999999999999993</v>
      </c>
      <c r="H143" s="231">
        <v>11.7</v>
      </c>
      <c r="I143" s="232">
        <v>180.2</v>
      </c>
      <c r="J143" s="216"/>
    </row>
    <row r="144" spans="1:10" ht="15.75" thickBot="1">
      <c r="A144" s="387"/>
      <c r="B144" s="415"/>
      <c r="C144" s="390"/>
      <c r="D144" s="215" t="s">
        <v>106</v>
      </c>
      <c r="E144" s="231">
        <v>250</v>
      </c>
      <c r="F144" s="231">
        <v>0.1</v>
      </c>
      <c r="G144" s="231">
        <v>0</v>
      </c>
      <c r="H144" s="231">
        <v>10</v>
      </c>
      <c r="I144" s="232">
        <v>39.9</v>
      </c>
      <c r="J144" s="216"/>
    </row>
    <row r="145" spans="1:10" ht="16.5" thickTop="1" thickBot="1">
      <c r="A145" s="388"/>
      <c r="B145" s="416"/>
      <c r="C145" s="393"/>
      <c r="D145" s="221" t="s">
        <v>60</v>
      </c>
      <c r="E145" s="233">
        <v>100</v>
      </c>
      <c r="F145" s="233">
        <v>1.2</v>
      </c>
      <c r="G145" s="233">
        <v>6</v>
      </c>
      <c r="H145" s="233">
        <v>4.7</v>
      </c>
      <c r="I145" s="234">
        <v>7.82</v>
      </c>
      <c r="J145" s="222"/>
    </row>
    <row r="146" spans="1:10" ht="16.5" thickTop="1" thickBot="1">
      <c r="A146" s="394">
        <v>17</v>
      </c>
      <c r="B146" s="417">
        <v>43640</v>
      </c>
      <c r="C146" s="395" t="s">
        <v>53</v>
      </c>
      <c r="D146" s="215" t="s">
        <v>122</v>
      </c>
      <c r="E146" s="231">
        <v>250</v>
      </c>
      <c r="F146" s="231">
        <v>4.32</v>
      </c>
      <c r="G146" s="231">
        <v>4.97</v>
      </c>
      <c r="H146" s="231">
        <v>13.71</v>
      </c>
      <c r="I146" s="232">
        <v>117</v>
      </c>
      <c r="J146" s="216"/>
    </row>
    <row r="147" spans="1:10" ht="15.75" thickBot="1">
      <c r="A147" s="387"/>
      <c r="B147" s="415"/>
      <c r="C147" s="390"/>
      <c r="D147" s="215" t="s">
        <v>97</v>
      </c>
      <c r="E147" s="231">
        <v>250</v>
      </c>
      <c r="F147" s="231">
        <v>0.1</v>
      </c>
      <c r="G147" s="231">
        <v>0</v>
      </c>
      <c r="H147" s="231">
        <v>10</v>
      </c>
      <c r="I147" s="232">
        <v>39.9</v>
      </c>
      <c r="J147" s="216"/>
    </row>
    <row r="148" spans="1:10" ht="15.75" thickBot="1">
      <c r="A148" s="387"/>
      <c r="B148" s="415"/>
      <c r="C148" s="390"/>
      <c r="D148" s="215" t="s">
        <v>55</v>
      </c>
      <c r="E148" s="231">
        <v>60</v>
      </c>
      <c r="F148" s="231">
        <v>9.15</v>
      </c>
      <c r="G148" s="231">
        <v>7.0250000000000004</v>
      </c>
      <c r="H148" s="231">
        <v>43.95</v>
      </c>
      <c r="I148" s="232">
        <v>275.8</v>
      </c>
      <c r="J148" s="216"/>
    </row>
    <row r="149" spans="1:10" ht="15.75" thickBot="1">
      <c r="A149" s="387"/>
      <c r="B149" s="415"/>
      <c r="C149" s="391"/>
      <c r="D149" s="215" t="s">
        <v>56</v>
      </c>
      <c r="E149" s="231">
        <v>60</v>
      </c>
      <c r="F149" s="231">
        <v>10</v>
      </c>
      <c r="G149" s="231">
        <v>25</v>
      </c>
      <c r="H149" s="231">
        <v>54</v>
      </c>
      <c r="I149" s="232">
        <v>480</v>
      </c>
      <c r="J149" s="216"/>
    </row>
    <row r="150" spans="1:10" ht="15.75" thickBot="1">
      <c r="A150" s="387"/>
      <c r="B150" s="415"/>
      <c r="C150" s="392" t="s">
        <v>57</v>
      </c>
      <c r="D150" s="215" t="s">
        <v>123</v>
      </c>
      <c r="E150" s="231">
        <v>250</v>
      </c>
      <c r="F150" s="231">
        <v>5.5</v>
      </c>
      <c r="G150" s="231">
        <v>4</v>
      </c>
      <c r="H150" s="231">
        <v>14.2</v>
      </c>
      <c r="I150" s="232">
        <v>143.69999999999999</v>
      </c>
      <c r="J150" s="216"/>
    </row>
    <row r="151" spans="1:10" ht="15.75" thickBot="1">
      <c r="A151" s="387"/>
      <c r="B151" s="415"/>
      <c r="C151" s="390"/>
      <c r="D151" s="215" t="s">
        <v>124</v>
      </c>
      <c r="E151" s="231">
        <v>250</v>
      </c>
      <c r="F151" s="231">
        <v>5.5</v>
      </c>
      <c r="G151" s="231">
        <v>5.8</v>
      </c>
      <c r="H151" s="231">
        <v>29.2</v>
      </c>
      <c r="I151" s="232">
        <v>191.6</v>
      </c>
      <c r="J151" s="216"/>
    </row>
    <row r="152" spans="1:10" ht="15.75" thickBot="1">
      <c r="A152" s="387"/>
      <c r="B152" s="415"/>
      <c r="C152" s="390"/>
      <c r="D152" s="215" t="s">
        <v>125</v>
      </c>
      <c r="E152" s="231">
        <v>100</v>
      </c>
      <c r="F152" s="231">
        <v>17.899999999999999</v>
      </c>
      <c r="G152" s="231">
        <v>0.8</v>
      </c>
      <c r="H152" s="231">
        <v>0.1</v>
      </c>
      <c r="I152" s="232">
        <v>92</v>
      </c>
      <c r="J152" s="216"/>
    </row>
    <row r="153" spans="1:10" ht="15.75" thickBot="1">
      <c r="A153" s="387"/>
      <c r="B153" s="415"/>
      <c r="C153" s="390"/>
      <c r="D153" s="215" t="s">
        <v>126</v>
      </c>
      <c r="E153" s="231">
        <v>250</v>
      </c>
      <c r="F153" s="231">
        <v>0</v>
      </c>
      <c r="G153" s="231">
        <v>0</v>
      </c>
      <c r="H153" s="231">
        <v>19.600000000000001</v>
      </c>
      <c r="I153" s="232">
        <v>80</v>
      </c>
      <c r="J153" s="216"/>
    </row>
    <row r="154" spans="1:10" ht="16.5" thickTop="1" thickBot="1">
      <c r="A154" s="388"/>
      <c r="B154" s="416"/>
      <c r="C154" s="393"/>
      <c r="D154" s="221" t="s">
        <v>60</v>
      </c>
      <c r="E154" s="233">
        <v>100</v>
      </c>
      <c r="F154" s="233">
        <v>1.2</v>
      </c>
      <c r="G154" s="233">
        <v>6</v>
      </c>
      <c r="H154" s="233">
        <v>4.7</v>
      </c>
      <c r="I154" s="234">
        <v>7.82</v>
      </c>
      <c r="J154" s="222"/>
    </row>
    <row r="155" spans="1:10" ht="16.5" thickTop="1" thickBot="1">
      <c r="A155" s="394">
        <v>18</v>
      </c>
      <c r="B155" s="417">
        <v>43641</v>
      </c>
      <c r="C155" s="395" t="s">
        <v>53</v>
      </c>
      <c r="D155" s="215" t="s">
        <v>127</v>
      </c>
      <c r="E155" s="231">
        <v>250</v>
      </c>
      <c r="F155" s="231">
        <v>4.32</v>
      </c>
      <c r="G155" s="231">
        <v>4.97</v>
      </c>
      <c r="H155" s="231">
        <v>13.71</v>
      </c>
      <c r="I155" s="232">
        <v>117</v>
      </c>
      <c r="J155" s="216"/>
    </row>
    <row r="156" spans="1:10" ht="15.75" thickBot="1">
      <c r="A156" s="387"/>
      <c r="B156" s="415"/>
      <c r="C156" s="390"/>
      <c r="D156" s="215" t="s">
        <v>54</v>
      </c>
      <c r="E156" s="231">
        <v>250</v>
      </c>
      <c r="F156" s="231">
        <v>0.1</v>
      </c>
      <c r="G156" s="231">
        <v>0</v>
      </c>
      <c r="H156" s="231">
        <v>10</v>
      </c>
      <c r="I156" s="232">
        <v>39.9</v>
      </c>
      <c r="J156" s="216"/>
    </row>
    <row r="157" spans="1:10" ht="15.75" thickBot="1">
      <c r="A157" s="387"/>
      <c r="B157" s="415"/>
      <c r="C157" s="390"/>
      <c r="D157" s="215" t="s">
        <v>55</v>
      </c>
      <c r="E157" s="231">
        <v>60</v>
      </c>
      <c r="F157" s="231">
        <v>9.15</v>
      </c>
      <c r="G157" s="231">
        <v>7.0250000000000004</v>
      </c>
      <c r="H157" s="231">
        <v>43.95</v>
      </c>
      <c r="I157" s="232">
        <v>275.8</v>
      </c>
      <c r="J157" s="216"/>
    </row>
    <row r="158" spans="1:10" ht="15.75" thickBot="1">
      <c r="A158" s="387"/>
      <c r="B158" s="415"/>
      <c r="C158" s="391"/>
      <c r="D158" s="215" t="s">
        <v>56</v>
      </c>
      <c r="E158" s="231">
        <v>60</v>
      </c>
      <c r="F158" s="231">
        <v>10</v>
      </c>
      <c r="G158" s="231">
        <v>25</v>
      </c>
      <c r="H158" s="231">
        <v>54</v>
      </c>
      <c r="I158" s="232">
        <v>480</v>
      </c>
      <c r="J158" s="216"/>
    </row>
    <row r="159" spans="1:10" ht="15.75" thickBot="1">
      <c r="A159" s="387"/>
      <c r="B159" s="415"/>
      <c r="C159" s="392" t="s">
        <v>57</v>
      </c>
      <c r="D159" s="215" t="s">
        <v>128</v>
      </c>
      <c r="E159" s="231">
        <v>250</v>
      </c>
      <c r="F159" s="231">
        <v>4.97</v>
      </c>
      <c r="G159" s="231">
        <v>6.19</v>
      </c>
      <c r="H159" s="231">
        <v>21.3</v>
      </c>
      <c r="I159" s="232">
        <v>152</v>
      </c>
      <c r="J159" s="216"/>
    </row>
    <row r="160" spans="1:10" ht="15.75" thickBot="1">
      <c r="A160" s="387"/>
      <c r="B160" s="415"/>
      <c r="C160" s="390"/>
      <c r="D160" s="215" t="s">
        <v>129</v>
      </c>
      <c r="E160" s="231">
        <v>200</v>
      </c>
      <c r="F160" s="231">
        <v>5</v>
      </c>
      <c r="G160" s="231">
        <v>10</v>
      </c>
      <c r="H160" s="231">
        <v>40.75</v>
      </c>
      <c r="I160" s="232">
        <v>192.5</v>
      </c>
      <c r="J160" s="216"/>
    </row>
    <row r="161" spans="1:10" ht="15.75" thickBot="1">
      <c r="A161" s="387"/>
      <c r="B161" s="415"/>
      <c r="C161" s="390"/>
      <c r="D161" s="215" t="s">
        <v>36</v>
      </c>
      <c r="E161" s="231">
        <v>100</v>
      </c>
      <c r="F161" s="231">
        <v>11.2</v>
      </c>
      <c r="G161" s="231">
        <v>8.6999999999999993</v>
      </c>
      <c r="H161" s="231">
        <v>11.7</v>
      </c>
      <c r="I161" s="232">
        <v>180.2</v>
      </c>
      <c r="J161" s="216"/>
    </row>
    <row r="162" spans="1:10" ht="15.75" thickBot="1">
      <c r="A162" s="387"/>
      <c r="B162" s="415"/>
      <c r="C162" s="390"/>
      <c r="D162" s="215" t="s">
        <v>18</v>
      </c>
      <c r="E162" s="231">
        <v>250</v>
      </c>
      <c r="F162" s="231">
        <v>0.1</v>
      </c>
      <c r="G162" s="231">
        <v>0</v>
      </c>
      <c r="H162" s="231">
        <v>10</v>
      </c>
      <c r="I162" s="232">
        <v>39.9</v>
      </c>
      <c r="J162" s="216"/>
    </row>
    <row r="163" spans="1:10" ht="16.5" thickTop="1" thickBot="1">
      <c r="A163" s="388"/>
      <c r="B163" s="416"/>
      <c r="C163" s="393"/>
      <c r="D163" s="221" t="s">
        <v>60</v>
      </c>
      <c r="E163" s="233">
        <v>100</v>
      </c>
      <c r="F163" s="233">
        <v>1.2</v>
      </c>
      <c r="G163" s="233">
        <v>6</v>
      </c>
      <c r="H163" s="233">
        <v>4.7</v>
      </c>
      <c r="I163" s="234">
        <v>7.82</v>
      </c>
      <c r="J163" s="222"/>
    </row>
    <row r="164" spans="1:10" ht="16.5" thickTop="1" thickBot="1">
      <c r="A164" s="394">
        <v>19</v>
      </c>
      <c r="B164" s="417">
        <v>43642</v>
      </c>
      <c r="C164" s="395" t="s">
        <v>53</v>
      </c>
      <c r="D164" s="215" t="s">
        <v>130</v>
      </c>
      <c r="E164" s="231">
        <v>250</v>
      </c>
      <c r="F164" s="231">
        <v>4.32</v>
      </c>
      <c r="G164" s="231">
        <v>4.97</v>
      </c>
      <c r="H164" s="231">
        <v>13.71</v>
      </c>
      <c r="I164" s="232">
        <v>117</v>
      </c>
      <c r="J164" s="216"/>
    </row>
    <row r="165" spans="1:10" ht="15.75" thickBot="1">
      <c r="A165" s="387"/>
      <c r="B165" s="415"/>
      <c r="C165" s="390"/>
      <c r="D165" s="215" t="s">
        <v>113</v>
      </c>
      <c r="E165" s="231">
        <v>250</v>
      </c>
      <c r="F165" s="231">
        <v>0.1</v>
      </c>
      <c r="G165" s="231">
        <v>0</v>
      </c>
      <c r="H165" s="231">
        <v>10</v>
      </c>
      <c r="I165" s="232">
        <v>39.9</v>
      </c>
      <c r="J165" s="216"/>
    </row>
    <row r="166" spans="1:10" ht="15.75" thickBot="1">
      <c r="A166" s="387"/>
      <c r="B166" s="415"/>
      <c r="C166" s="390"/>
      <c r="D166" s="215" t="s">
        <v>55</v>
      </c>
      <c r="E166" s="231">
        <v>60</v>
      </c>
      <c r="F166" s="231">
        <v>9.15</v>
      </c>
      <c r="G166" s="231">
        <v>7.0250000000000004</v>
      </c>
      <c r="H166" s="231">
        <v>43.95</v>
      </c>
      <c r="I166" s="232">
        <v>275.8</v>
      </c>
      <c r="J166" s="216"/>
    </row>
    <row r="167" spans="1:10" ht="15.75" thickBot="1">
      <c r="A167" s="387"/>
      <c r="B167" s="415"/>
      <c r="C167" s="391"/>
      <c r="D167" s="215" t="s">
        <v>56</v>
      </c>
      <c r="E167" s="231">
        <v>60</v>
      </c>
      <c r="F167" s="231">
        <v>10</v>
      </c>
      <c r="G167" s="231">
        <v>25</v>
      </c>
      <c r="H167" s="231">
        <v>54</v>
      </c>
      <c r="I167" s="232">
        <v>480</v>
      </c>
      <c r="J167" s="216"/>
    </row>
    <row r="168" spans="1:10" ht="15.75" thickBot="1">
      <c r="A168" s="387"/>
      <c r="B168" s="415"/>
      <c r="C168" s="392" t="s">
        <v>57</v>
      </c>
      <c r="D168" s="215" t="s">
        <v>64</v>
      </c>
      <c r="E168" s="231">
        <v>250</v>
      </c>
      <c r="F168" s="231">
        <v>4.32</v>
      </c>
      <c r="G168" s="231">
        <v>4.97</v>
      </c>
      <c r="H168" s="231">
        <v>13.71</v>
      </c>
      <c r="I168" s="232">
        <v>117</v>
      </c>
      <c r="J168" s="216"/>
    </row>
    <row r="169" spans="1:10" ht="15.75" thickBot="1">
      <c r="A169" s="387"/>
      <c r="B169" s="415"/>
      <c r="C169" s="390"/>
      <c r="D169" s="215" t="s">
        <v>131</v>
      </c>
      <c r="E169" s="231">
        <v>250</v>
      </c>
      <c r="F169" s="231">
        <v>5.5</v>
      </c>
      <c r="G169" s="231">
        <v>5.8</v>
      </c>
      <c r="H169" s="231">
        <v>29.2</v>
      </c>
      <c r="I169" s="232">
        <v>191.6</v>
      </c>
      <c r="J169" s="216"/>
    </row>
    <row r="170" spans="1:10" ht="15.75" thickBot="1">
      <c r="A170" s="387"/>
      <c r="B170" s="415"/>
      <c r="C170" s="390"/>
      <c r="D170" s="215" t="s">
        <v>26</v>
      </c>
      <c r="E170" s="231">
        <v>100</v>
      </c>
      <c r="F170" s="231">
        <v>11.7</v>
      </c>
      <c r="G170" s="231">
        <v>8.6999999999999993</v>
      </c>
      <c r="H170" s="231">
        <v>11.7</v>
      </c>
      <c r="I170" s="232">
        <v>180</v>
      </c>
      <c r="J170" s="216"/>
    </row>
    <row r="171" spans="1:10" ht="15.75" thickBot="1">
      <c r="A171" s="387"/>
      <c r="B171" s="415"/>
      <c r="C171" s="390"/>
      <c r="D171" s="215" t="s">
        <v>132</v>
      </c>
      <c r="E171" s="231">
        <v>250</v>
      </c>
      <c r="F171" s="231">
        <v>0.1</v>
      </c>
      <c r="G171" s="231">
        <v>0</v>
      </c>
      <c r="H171" s="231">
        <v>10</v>
      </c>
      <c r="I171" s="232">
        <v>39.9</v>
      </c>
      <c r="J171" s="216"/>
    </row>
    <row r="172" spans="1:10" ht="16.5" thickTop="1" thickBot="1">
      <c r="A172" s="388"/>
      <c r="B172" s="416"/>
      <c r="C172" s="393"/>
      <c r="D172" s="221" t="s">
        <v>60</v>
      </c>
      <c r="E172" s="233">
        <v>100</v>
      </c>
      <c r="F172" s="233">
        <v>1.2</v>
      </c>
      <c r="G172" s="233">
        <v>6</v>
      </c>
      <c r="H172" s="233">
        <v>4.7</v>
      </c>
      <c r="I172" s="234">
        <v>7.82</v>
      </c>
      <c r="J172" s="222"/>
    </row>
    <row r="173" spans="1:10" ht="16.5" thickTop="1" thickBot="1">
      <c r="A173" s="394">
        <v>20</v>
      </c>
      <c r="B173" s="417">
        <v>43643</v>
      </c>
      <c r="C173" s="395" t="s">
        <v>53</v>
      </c>
      <c r="D173" s="215" t="s">
        <v>133</v>
      </c>
      <c r="E173" s="231">
        <v>250</v>
      </c>
      <c r="F173" s="231">
        <v>4.32</v>
      </c>
      <c r="G173" s="231">
        <v>4.97</v>
      </c>
      <c r="H173" s="231">
        <v>13.71</v>
      </c>
      <c r="I173" s="232">
        <v>117</v>
      </c>
      <c r="J173" s="216"/>
    </row>
    <row r="174" spans="1:10" ht="15.75" thickBot="1">
      <c r="A174" s="387"/>
      <c r="B174" s="415"/>
      <c r="C174" s="390"/>
      <c r="D174" s="215" t="s">
        <v>97</v>
      </c>
      <c r="E174" s="231">
        <v>250</v>
      </c>
      <c r="F174" s="231">
        <v>0.1</v>
      </c>
      <c r="G174" s="231">
        <v>0</v>
      </c>
      <c r="H174" s="231">
        <v>10</v>
      </c>
      <c r="I174" s="232">
        <v>39.9</v>
      </c>
      <c r="J174" s="216"/>
    </row>
    <row r="175" spans="1:10" ht="15.75" thickBot="1">
      <c r="A175" s="387"/>
      <c r="B175" s="415"/>
      <c r="C175" s="390"/>
      <c r="D175" s="215" t="s">
        <v>55</v>
      </c>
      <c r="E175" s="231">
        <v>60</v>
      </c>
      <c r="F175" s="231">
        <v>9.15</v>
      </c>
      <c r="G175" s="231">
        <v>7.0250000000000004</v>
      </c>
      <c r="H175" s="231">
        <v>43.95</v>
      </c>
      <c r="I175" s="232">
        <v>275.8</v>
      </c>
      <c r="J175" s="216"/>
    </row>
    <row r="176" spans="1:10" ht="15.75" thickBot="1">
      <c r="A176" s="387"/>
      <c r="B176" s="415"/>
      <c r="C176" s="391"/>
      <c r="D176" s="215" t="s">
        <v>56</v>
      </c>
      <c r="E176" s="231">
        <v>60</v>
      </c>
      <c r="F176" s="231">
        <v>10</v>
      </c>
      <c r="G176" s="231">
        <v>25</v>
      </c>
      <c r="H176" s="231">
        <v>54</v>
      </c>
      <c r="I176" s="232">
        <v>480</v>
      </c>
      <c r="J176" s="216"/>
    </row>
    <row r="177" spans="1:15" ht="15.75" customHeight="1" thickTop="1" thickBot="1">
      <c r="A177" s="387"/>
      <c r="B177" s="415"/>
      <c r="C177" s="395" t="s">
        <v>57</v>
      </c>
      <c r="D177" s="215" t="s">
        <v>134</v>
      </c>
      <c r="E177" s="231">
        <v>250</v>
      </c>
      <c r="F177" s="231">
        <v>5.5</v>
      </c>
      <c r="G177" s="231">
        <v>4</v>
      </c>
      <c r="H177" s="231">
        <v>14.2</v>
      </c>
      <c r="I177" s="232">
        <v>143.69999999999999</v>
      </c>
      <c r="J177" s="216"/>
    </row>
    <row r="178" spans="1:15" ht="15.75" thickBot="1">
      <c r="A178" s="387"/>
      <c r="B178" s="415"/>
      <c r="C178" s="390"/>
      <c r="D178" s="215" t="s">
        <v>135</v>
      </c>
      <c r="E178" s="231">
        <v>250</v>
      </c>
      <c r="F178" s="231">
        <v>4.97</v>
      </c>
      <c r="G178" s="231">
        <v>6.19</v>
      </c>
      <c r="H178" s="231">
        <v>21.3</v>
      </c>
      <c r="I178" s="232">
        <v>152.84</v>
      </c>
      <c r="J178" s="216"/>
    </row>
    <row r="179" spans="1:15" ht="15.75" thickBot="1">
      <c r="A179" s="387"/>
      <c r="B179" s="415"/>
      <c r="C179" s="390"/>
      <c r="D179" s="215" t="s">
        <v>15</v>
      </c>
      <c r="E179" s="231">
        <v>100</v>
      </c>
      <c r="F179" s="231">
        <v>11.2</v>
      </c>
      <c r="G179" s="231">
        <v>8.6999999999999993</v>
      </c>
      <c r="H179" s="231">
        <v>11.7</v>
      </c>
      <c r="I179" s="232">
        <v>180.2</v>
      </c>
      <c r="J179" s="216"/>
    </row>
    <row r="180" spans="1:15" ht="15.75" thickBot="1">
      <c r="A180" s="387"/>
      <c r="B180" s="415"/>
      <c r="C180" s="390"/>
      <c r="D180" s="215" t="s">
        <v>112</v>
      </c>
      <c r="E180" s="231">
        <v>250</v>
      </c>
      <c r="F180" s="231">
        <v>0</v>
      </c>
      <c r="G180" s="231">
        <v>0</v>
      </c>
      <c r="H180" s="231">
        <v>19.600000000000001</v>
      </c>
      <c r="I180" s="232">
        <v>80</v>
      </c>
      <c r="J180" s="216"/>
    </row>
    <row r="181" spans="1:15" ht="16.5" thickTop="1" thickBot="1">
      <c r="A181" s="405"/>
      <c r="B181" s="416"/>
      <c r="C181" s="406"/>
      <c r="D181" s="221" t="s">
        <v>60</v>
      </c>
      <c r="E181" s="233">
        <v>100</v>
      </c>
      <c r="F181" s="233">
        <v>1.2</v>
      </c>
      <c r="G181" s="233">
        <v>6</v>
      </c>
      <c r="H181" s="233">
        <v>4.7</v>
      </c>
      <c r="I181" s="234">
        <v>7.82</v>
      </c>
      <c r="J181" s="222"/>
    </row>
    <row r="182" spans="1:15" ht="15.75" customHeight="1" thickBot="1">
      <c r="A182" s="398">
        <v>21</v>
      </c>
      <c r="B182" s="417" t="s">
        <v>136</v>
      </c>
      <c r="C182" s="401" t="s">
        <v>53</v>
      </c>
      <c r="D182" s="215" t="s">
        <v>137</v>
      </c>
      <c r="E182" s="231">
        <v>250</v>
      </c>
      <c r="F182" s="237">
        <v>4.32</v>
      </c>
      <c r="G182" s="238">
        <v>4.97</v>
      </c>
      <c r="H182" s="231">
        <v>13.71</v>
      </c>
      <c r="I182" s="232">
        <v>117</v>
      </c>
      <c r="J182" s="228"/>
    </row>
    <row r="183" spans="1:15" ht="15.75" thickBot="1">
      <c r="A183" s="399"/>
      <c r="B183" s="415"/>
      <c r="C183" s="402"/>
      <c r="D183" s="215" t="s">
        <v>54</v>
      </c>
      <c r="E183" s="231">
        <v>250</v>
      </c>
      <c r="F183" s="237">
        <v>0.1</v>
      </c>
      <c r="G183" s="238">
        <v>0</v>
      </c>
      <c r="H183" s="231">
        <v>10</v>
      </c>
      <c r="I183" s="232">
        <v>39.9</v>
      </c>
      <c r="J183" s="228"/>
    </row>
    <row r="184" spans="1:15" ht="15.75" thickBot="1">
      <c r="A184" s="399"/>
      <c r="B184" s="415"/>
      <c r="C184" s="402"/>
      <c r="D184" s="215" t="s">
        <v>55</v>
      </c>
      <c r="E184" s="231">
        <v>60</v>
      </c>
      <c r="F184" s="237">
        <v>9.15</v>
      </c>
      <c r="G184" s="238">
        <v>7.0250000000000004</v>
      </c>
      <c r="H184" s="231">
        <v>43.95</v>
      </c>
      <c r="I184" s="232">
        <v>275.8</v>
      </c>
      <c r="J184" s="228"/>
    </row>
    <row r="185" spans="1:15" ht="15.75" thickBot="1">
      <c r="A185" s="399"/>
      <c r="B185" s="415"/>
      <c r="C185" s="403"/>
      <c r="D185" s="215" t="s">
        <v>56</v>
      </c>
      <c r="E185" s="231">
        <v>60</v>
      </c>
      <c r="F185" s="237">
        <v>10</v>
      </c>
      <c r="G185" s="238">
        <v>25</v>
      </c>
      <c r="H185" s="231">
        <v>54</v>
      </c>
      <c r="I185" s="232">
        <v>480</v>
      </c>
      <c r="J185" s="228"/>
    </row>
    <row r="186" spans="1:15" ht="15.75" thickBot="1">
      <c r="A186" s="399"/>
      <c r="B186" s="415"/>
      <c r="C186" s="401" t="s">
        <v>57</v>
      </c>
      <c r="D186" s="215" t="s">
        <v>76</v>
      </c>
      <c r="E186" s="231">
        <v>250</v>
      </c>
      <c r="F186" s="237">
        <v>5.5</v>
      </c>
      <c r="G186" s="238">
        <v>4</v>
      </c>
      <c r="H186" s="231">
        <v>14.2</v>
      </c>
      <c r="I186" s="232">
        <v>143.69999999999999</v>
      </c>
      <c r="J186" s="228"/>
    </row>
    <row r="187" spans="1:15" ht="15.75" thickBot="1">
      <c r="A187" s="399"/>
      <c r="B187" s="415"/>
      <c r="C187" s="402"/>
      <c r="D187" s="215" t="s">
        <v>79</v>
      </c>
      <c r="E187" s="231">
        <v>250</v>
      </c>
      <c r="F187" s="237">
        <v>4.97</v>
      </c>
      <c r="G187" s="238">
        <v>6.19</v>
      </c>
      <c r="H187" s="231">
        <v>21.3</v>
      </c>
      <c r="I187" s="232">
        <v>152.84</v>
      </c>
      <c r="J187" s="228"/>
    </row>
    <row r="188" spans="1:15" ht="15.75" thickBot="1">
      <c r="A188" s="399"/>
      <c r="B188" s="415"/>
      <c r="C188" s="402"/>
      <c r="D188" s="215" t="s">
        <v>26</v>
      </c>
      <c r="E188" s="231">
        <v>100</v>
      </c>
      <c r="F188" s="237">
        <v>11.2</v>
      </c>
      <c r="G188" s="238">
        <v>8.6999999999999993</v>
      </c>
      <c r="H188" s="231">
        <v>11.7</v>
      </c>
      <c r="I188" s="232">
        <v>180.2</v>
      </c>
      <c r="J188" s="228"/>
    </row>
    <row r="189" spans="1:15" ht="15.75" thickBot="1">
      <c r="A189" s="399"/>
      <c r="B189" s="415"/>
      <c r="C189" s="402"/>
      <c r="D189" s="215" t="s">
        <v>18</v>
      </c>
      <c r="E189" s="231">
        <v>250</v>
      </c>
      <c r="F189" s="237">
        <v>0</v>
      </c>
      <c r="G189" s="238">
        <v>0</v>
      </c>
      <c r="H189" s="231">
        <v>19.600000000000001</v>
      </c>
      <c r="I189" s="232">
        <v>80</v>
      </c>
      <c r="J189" s="229"/>
    </row>
    <row r="190" spans="1:15" ht="15.75" thickBot="1">
      <c r="A190" s="400"/>
      <c r="B190" s="416"/>
      <c r="C190" s="404"/>
      <c r="D190" s="221" t="s">
        <v>60</v>
      </c>
      <c r="E190" s="231">
        <v>100</v>
      </c>
      <c r="F190" s="239">
        <v>1.2</v>
      </c>
      <c r="G190" s="240">
        <v>6</v>
      </c>
      <c r="H190" s="233">
        <v>4.7</v>
      </c>
      <c r="I190" s="234">
        <v>7.82</v>
      </c>
      <c r="J190" s="230"/>
    </row>
    <row r="191" spans="1:15" ht="13.5" thickTop="1"/>
    <row r="192" spans="1:15">
      <c r="O192">
        <f>14.4/1.8</f>
        <v>8</v>
      </c>
    </row>
  </sheetData>
  <mergeCells count="84">
    <mergeCell ref="A182:A190"/>
    <mergeCell ref="B182:B190"/>
    <mergeCell ref="C182:C185"/>
    <mergeCell ref="C186:C190"/>
    <mergeCell ref="A164:A172"/>
    <mergeCell ref="B164:B172"/>
    <mergeCell ref="C164:C167"/>
    <mergeCell ref="C168:C172"/>
    <mergeCell ref="A173:A181"/>
    <mergeCell ref="B173:B181"/>
    <mergeCell ref="C173:C176"/>
    <mergeCell ref="C177:C181"/>
    <mergeCell ref="A146:A154"/>
    <mergeCell ref="B146:B154"/>
    <mergeCell ref="C146:C149"/>
    <mergeCell ref="C150:C154"/>
    <mergeCell ref="A155:A163"/>
    <mergeCell ref="B155:B163"/>
    <mergeCell ref="C155:C158"/>
    <mergeCell ref="C159:C163"/>
    <mergeCell ref="A128:A136"/>
    <mergeCell ref="B128:B136"/>
    <mergeCell ref="C128:C131"/>
    <mergeCell ref="C132:C136"/>
    <mergeCell ref="A137:A145"/>
    <mergeCell ref="B137:B145"/>
    <mergeCell ref="C137:C140"/>
    <mergeCell ref="C141:C145"/>
    <mergeCell ref="A110:A118"/>
    <mergeCell ref="B110:B118"/>
    <mergeCell ref="C110:C113"/>
    <mergeCell ref="C114:C118"/>
    <mergeCell ref="A119:A127"/>
    <mergeCell ref="B119:B127"/>
    <mergeCell ref="C119:C122"/>
    <mergeCell ref="C123:C127"/>
    <mergeCell ref="A92:A100"/>
    <mergeCell ref="B92:B100"/>
    <mergeCell ref="C92:C95"/>
    <mergeCell ref="C96:C100"/>
    <mergeCell ref="A101:A109"/>
    <mergeCell ref="B101:B109"/>
    <mergeCell ref="C101:C104"/>
    <mergeCell ref="C105:C109"/>
    <mergeCell ref="A74:A82"/>
    <mergeCell ref="B74:B82"/>
    <mergeCell ref="C74:C77"/>
    <mergeCell ref="C78:C82"/>
    <mergeCell ref="A83:A91"/>
    <mergeCell ref="B83:B91"/>
    <mergeCell ref="C83:C86"/>
    <mergeCell ref="C87:C91"/>
    <mergeCell ref="A56:A64"/>
    <mergeCell ref="B56:B64"/>
    <mergeCell ref="C56:C59"/>
    <mergeCell ref="C60:C64"/>
    <mergeCell ref="A65:A73"/>
    <mergeCell ref="B65:B73"/>
    <mergeCell ref="C65:C68"/>
    <mergeCell ref="C69:C73"/>
    <mergeCell ref="A38:A46"/>
    <mergeCell ref="B38:B46"/>
    <mergeCell ref="C38:C41"/>
    <mergeCell ref="C42:C46"/>
    <mergeCell ref="A47:A55"/>
    <mergeCell ref="B47:B55"/>
    <mergeCell ref="C47:C50"/>
    <mergeCell ref="C51:C55"/>
    <mergeCell ref="A20:A28"/>
    <mergeCell ref="B20:B28"/>
    <mergeCell ref="C20:C23"/>
    <mergeCell ref="C24:C28"/>
    <mergeCell ref="A29:A37"/>
    <mergeCell ref="B29:B37"/>
    <mergeCell ref="C29:C32"/>
    <mergeCell ref="C33:C37"/>
    <mergeCell ref="A2:A10"/>
    <mergeCell ref="B2:B10"/>
    <mergeCell ref="C2:C5"/>
    <mergeCell ref="C6:C10"/>
    <mergeCell ref="A11:A19"/>
    <mergeCell ref="B11:B19"/>
    <mergeCell ref="C11:C14"/>
    <mergeCell ref="C15:C1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осн.данные</vt:lpstr>
      <vt:lpstr>Что купили</vt:lpstr>
      <vt:lpstr>выдача</vt:lpstr>
      <vt:lpstr>Всего</vt:lpstr>
      <vt:lpstr>цены</vt:lpstr>
      <vt:lpstr>на человека</vt:lpstr>
      <vt:lpstr>меню</vt:lpstr>
      <vt:lpstr>формы</vt:lpstr>
      <vt:lpstr>меню (архив)</vt:lpstr>
      <vt:lpstr>калории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helga</cp:lastModifiedBy>
  <cp:lastPrinted>2025-06-24T07:04:03Z</cp:lastPrinted>
  <dcterms:created xsi:type="dcterms:W3CDTF">1996-10-08T23:32:33Z</dcterms:created>
  <dcterms:modified xsi:type="dcterms:W3CDTF">2025-06-25T07:12:18Z</dcterms:modified>
</cp:coreProperties>
</file>